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Fleet_statistics\2020\"/>
    </mc:Choice>
  </mc:AlternateContent>
  <bookViews>
    <workbookView xWindow="12996" yWindow="-12" windowWidth="2376" windowHeight="7032" tabRatio="875"/>
  </bookViews>
  <sheets>
    <sheet name="Contents" sheetId="45" r:id="rId1"/>
    <sheet name="1.1, 1.2" sheetId="13" r:id="rId2"/>
    <sheet name="1.1extra" sheetId="57" r:id="rId3"/>
    <sheet name="1.3" sheetId="1" r:id="rId4"/>
    <sheet name="1.4 to 1.7" sheetId="7" r:id="rId5"/>
    <sheet name="1.5b" sheetId="84" r:id="rId6"/>
    <sheet name="1.8" sheetId="37" r:id="rId7"/>
    <sheet name="2.1, 2.2, 2.3,2.4" sheetId="8" r:id="rId8"/>
    <sheet name="2.5a-2.8a" sheetId="3" r:id="rId9"/>
    <sheet name="2.9" sheetId="58" r:id="rId10"/>
    <sheet name="2.10" sheetId="73" r:id="rId11"/>
    <sheet name="3.1,3.2,3.4,8.3" sheetId="11" r:id="rId12"/>
    <sheet name="3.5" sheetId="12" r:id="rId13"/>
    <sheet name="Table 3" sheetId="55" r:id="rId14"/>
    <sheet name="4.1b" sheetId="41" r:id="rId15"/>
    <sheet name="4.3a,b" sheetId="21" r:id="rId16"/>
    <sheet name="4.4" sheetId="64" r:id="rId17"/>
    <sheet name="5.1" sheetId="61" r:id="rId18"/>
    <sheet name="5.2abcd" sheetId="52" r:id="rId19"/>
    <sheet name="6.1,6.2c" sheetId="18" r:id="rId20"/>
    <sheet name="6.2b" sheetId="56" r:id="rId21"/>
    <sheet name="6.3" sheetId="42" r:id="rId22"/>
    <sheet name="6.4a,b" sheetId="23" r:id="rId23"/>
    <sheet name="6.5a,b" sheetId="60" r:id="rId24"/>
    <sheet name="6.7a, b" sheetId="59" r:id="rId25"/>
    <sheet name="6.8" sheetId="77" r:id="rId26"/>
    <sheet name="7.1,7.2" sheetId="19" r:id="rId27"/>
    <sheet name="7.3abc" sheetId="74" r:id="rId28"/>
    <sheet name="7.3de" sheetId="75" r:id="rId29"/>
    <sheet name="8.1a,b" sheetId="53" r:id="rId30"/>
    <sheet name="8.2a,b" sheetId="25" r:id="rId31"/>
    <sheet name="8.4" sheetId="80" r:id="rId32"/>
    <sheet name="8.5" sheetId="93" r:id="rId33"/>
    <sheet name="9.0a,b" sheetId="92" r:id="rId34"/>
    <sheet name="9.0b" sheetId="87" r:id="rId35"/>
    <sheet name="9.4" sheetId="91" r:id="rId36"/>
    <sheet name="9.11" sheetId="82" r:id="rId37"/>
    <sheet name="10.1, 10.2" sheetId="22" r:id="rId38"/>
    <sheet name="11.1,11.2" sheetId="63" r:id="rId39"/>
  </sheets>
  <definedNames>
    <definedName name="_xlnm._FilterDatabase" localSheetId="14" hidden="1">'4.1b'!$A$2:$H$242</definedName>
    <definedName name="_xlnm._FilterDatabase" localSheetId="35" hidden="1">'9.4'!$A$2:$J$65</definedName>
    <definedName name="_xlnm.Print_Area" localSheetId="6">'1.8'!$D$2:$N$21</definedName>
    <definedName name="_xlnm.Print_Area" localSheetId="37">'10.1, 10.2'!$A$27:$T$52</definedName>
    <definedName name="_xlnm.Print_Area" localSheetId="7">'2.1, 2.2, 2.3,2.4'!$L$17:$W$47</definedName>
    <definedName name="_xlnm.Print_Area" localSheetId="8">'2.5a-2.8a'!$O$2:$P$25</definedName>
    <definedName name="_xlnm.Print_Area" localSheetId="9">'2.9'!$D$2:$L$27</definedName>
    <definedName name="_xlnm.Print_Area" localSheetId="11">'3.1,3.2,3.4,8.3'!$A$36:$J$61</definedName>
    <definedName name="_xlnm.Print_Area" localSheetId="14">'4.1b'!$I$2:$L$32</definedName>
    <definedName name="_xlnm.Print_Area" localSheetId="15">'4.3a,b'!$L$3:$V$53</definedName>
    <definedName name="_xlnm.Print_Area" localSheetId="18">'5.2abcd'!$P$52:$Y$73</definedName>
    <definedName name="_xlnm.Print_Area" localSheetId="19">'6.1,6.2c'!#REF!</definedName>
    <definedName name="_xlnm.Print_Area" localSheetId="20">'6.2b'!$F$38:$S$47</definedName>
    <definedName name="_xlnm.Print_Area" localSheetId="21">'6.3'!$D$3:$O$31</definedName>
    <definedName name="_xlnm.Print_Area" localSheetId="22">'6.4a,b'!$A$10:$T$37</definedName>
    <definedName name="_xlnm.Print_Area" localSheetId="23">'6.5a,b'!$O$2:$X$61</definedName>
    <definedName name="_xlnm.Print_Area" localSheetId="24">'6.7a, b'!$M$79:$S$103</definedName>
    <definedName name="_xlnm.Print_Area" localSheetId="26">'7.1,7.2'!$V$27:$AF$72</definedName>
    <definedName name="_xlnm.Print_Area" localSheetId="29">'8.1a,b'!$A$51:$L$76</definedName>
    <definedName name="_xlnm.Print_Area" localSheetId="30">'8.2a,b'!$J$6:$V$24</definedName>
    <definedName name="_xlnm.Print_Area" localSheetId="34">'9.0b'!$H$3:$S$28</definedName>
    <definedName name="_xlnm.Print_Area" localSheetId="0">Contents!$A$1:$E$61</definedName>
  </definedNames>
  <calcPr calcId="162913"/>
</workbook>
</file>

<file path=xl/calcChain.xml><?xml version="1.0" encoding="utf-8"?>
<calcChain xmlns="http://schemas.openxmlformats.org/spreadsheetml/2006/main">
  <c r="Y4" i="53" l="1"/>
  <c r="Z4" i="53"/>
  <c r="Y5" i="53"/>
  <c r="Z5" i="53"/>
  <c r="Y6" i="53"/>
  <c r="Z6" i="53"/>
  <c r="Y7" i="53"/>
  <c r="Z7" i="53"/>
  <c r="Y8" i="53"/>
  <c r="Z8" i="53"/>
  <c r="Y9" i="53"/>
  <c r="Z9" i="53"/>
  <c r="Y10" i="53"/>
  <c r="Z10" i="53"/>
  <c r="Y11" i="53"/>
  <c r="Z11" i="53"/>
  <c r="Y12" i="53"/>
  <c r="Z12" i="53"/>
  <c r="Y13" i="53"/>
  <c r="Z13" i="53"/>
  <c r="Y14" i="53"/>
  <c r="Z14" i="53"/>
  <c r="Y15" i="53"/>
  <c r="Z15" i="53"/>
  <c r="Y16" i="53"/>
  <c r="Z16" i="53"/>
  <c r="Y17" i="53"/>
  <c r="Z17" i="53"/>
  <c r="Y18" i="53"/>
  <c r="Z18" i="53"/>
  <c r="Y19" i="53"/>
  <c r="Z19" i="53"/>
  <c r="Y20" i="53"/>
  <c r="Z20" i="53"/>
  <c r="Y21" i="53"/>
  <c r="Z21" i="53"/>
  <c r="Y22" i="53"/>
  <c r="Z22" i="53"/>
  <c r="Y23" i="53"/>
  <c r="Z23" i="53"/>
  <c r="Z3" i="53"/>
  <c r="Y3" i="53"/>
  <c r="C23" i="63" l="1"/>
  <c r="F23" i="63"/>
  <c r="H23" i="63"/>
  <c r="I23" i="63"/>
  <c r="J23" i="63"/>
  <c r="AA22" i="25" l="1"/>
  <c r="AC22" i="25" s="1"/>
  <c r="Z22" i="25"/>
  <c r="AB22" i="25" s="1"/>
  <c r="AA23" i="53"/>
  <c r="X23" i="53"/>
  <c r="W23" i="53"/>
  <c r="V23" i="53"/>
  <c r="U23" i="53"/>
  <c r="A136" i="19"/>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218" i="19" s="1"/>
  <c r="A219" i="19" s="1"/>
  <c r="A220" i="19" s="1"/>
  <c r="A221" i="19" s="1"/>
  <c r="A222" i="19" s="1"/>
  <c r="A223" i="19" s="1"/>
  <c r="A224" i="19" s="1"/>
  <c r="A225" i="19" s="1"/>
  <c r="A226" i="19" s="1"/>
  <c r="A227" i="19" s="1"/>
  <c r="A228" i="19" s="1"/>
  <c r="A229" i="19" s="1"/>
  <c r="A230" i="19" s="1"/>
  <c r="A231" i="19" s="1"/>
  <c r="A232" i="19" s="1"/>
  <c r="A233" i="19" s="1"/>
  <c r="A234" i="19" s="1"/>
  <c r="A235" i="19" s="1"/>
  <c r="A236" i="19" s="1"/>
  <c r="A237" i="19" s="1"/>
  <c r="A238" i="19" s="1"/>
  <c r="A239" i="19" s="1"/>
  <c r="A240" i="19" s="1"/>
  <c r="A241" i="19" s="1"/>
  <c r="A242" i="19" s="1"/>
  <c r="A243" i="19" s="1"/>
  <c r="A244" i="19" s="1"/>
  <c r="A245" i="19" s="1"/>
  <c r="A246" i="19" s="1"/>
  <c r="A247" i="19" s="1"/>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306" i="19" s="1"/>
  <c r="A307" i="19" s="1"/>
  <c r="A308" i="19" s="1"/>
  <c r="A309" i="19" s="1"/>
  <c r="A310" i="19" s="1"/>
  <c r="A311" i="19" s="1"/>
  <c r="A312" i="19" s="1"/>
  <c r="A313" i="19" s="1"/>
  <c r="A314" i="19" s="1"/>
  <c r="A315" i="19" s="1"/>
  <c r="A316" i="19" s="1"/>
  <c r="A317" i="19" s="1"/>
  <c r="A318" i="19" s="1"/>
  <c r="A319" i="19" s="1"/>
  <c r="A320" i="19" s="1"/>
  <c r="A321" i="19" s="1"/>
  <c r="A322" i="19" s="1"/>
  <c r="A323" i="19" s="1"/>
  <c r="A324" i="19" s="1"/>
  <c r="A325" i="19" s="1"/>
  <c r="A326" i="19" s="1"/>
  <c r="A327" i="19" s="1"/>
  <c r="A328" i="19" s="1"/>
  <c r="A329" i="19" s="1"/>
  <c r="A330" i="19" s="1"/>
  <c r="A331" i="19" s="1"/>
  <c r="A332" i="19" s="1"/>
  <c r="A333" i="19" s="1"/>
  <c r="A334" i="19" s="1"/>
  <c r="A335" i="19" s="1"/>
  <c r="A336" i="19" s="1"/>
  <c r="A337" i="19" s="1"/>
  <c r="A338" i="19" s="1"/>
  <c r="A339" i="19" s="1"/>
  <c r="A340" i="19" s="1"/>
  <c r="A341" i="19" s="1"/>
  <c r="A342" i="19" s="1"/>
  <c r="A343" i="19" s="1"/>
  <c r="A344" i="19" s="1"/>
  <c r="A345" i="19" s="1"/>
  <c r="A346" i="19" s="1"/>
  <c r="A347" i="19" s="1"/>
  <c r="A348" i="19" s="1"/>
  <c r="A349" i="19" s="1"/>
  <c r="A350" i="19" s="1"/>
  <c r="A351" i="19" s="1"/>
  <c r="A352" i="19" s="1"/>
  <c r="A353" i="19" s="1"/>
  <c r="A354" i="19" s="1"/>
  <c r="A355" i="19" s="1"/>
  <c r="A356" i="19" s="1"/>
  <c r="A357" i="19" s="1"/>
  <c r="A358" i="19" s="1"/>
  <c r="A359" i="19" s="1"/>
  <c r="A360" i="19" s="1"/>
  <c r="A361" i="19" s="1"/>
  <c r="A362" i="19" s="1"/>
  <c r="A363" i="19" s="1"/>
  <c r="A364" i="19" s="1"/>
  <c r="A365" i="19" s="1"/>
  <c r="A366" i="19" s="1"/>
  <c r="A367" i="19" s="1"/>
  <c r="A368" i="19" s="1"/>
  <c r="A369" i="19" s="1"/>
  <c r="A370" i="19" s="1"/>
  <c r="A371" i="19" s="1"/>
  <c r="A372" i="19" s="1"/>
  <c r="A373" i="19" s="1"/>
  <c r="A374" i="19" s="1"/>
  <c r="A375" i="19" s="1"/>
  <c r="A376" i="19" s="1"/>
  <c r="A377" i="19" s="1"/>
  <c r="A378" i="19" s="1"/>
  <c r="A379" i="19" s="1"/>
  <c r="A380" i="19" s="1"/>
  <c r="A381" i="19" s="1"/>
  <c r="A382" i="19" s="1"/>
  <c r="A383" i="19" s="1"/>
  <c r="A384" i="19" s="1"/>
  <c r="A385" i="19" s="1"/>
  <c r="A386" i="19" s="1"/>
  <c r="A387" i="19" s="1"/>
  <c r="A388" i="19" s="1"/>
  <c r="A389" i="19" s="1"/>
  <c r="A390" i="19" s="1"/>
  <c r="A391" i="19" s="1"/>
  <c r="A392" i="19" s="1"/>
  <c r="A393" i="19" s="1"/>
  <c r="A394" i="19" s="1"/>
  <c r="A395" i="19" s="1"/>
  <c r="A396" i="19" s="1"/>
  <c r="A397" i="19" s="1"/>
  <c r="A398" i="19" s="1"/>
  <c r="A399" i="19" s="1"/>
  <c r="A400" i="19" s="1"/>
  <c r="A401" i="19" s="1"/>
  <c r="A402" i="19" s="1"/>
  <c r="A403" i="19" s="1"/>
  <c r="A404" i="19" s="1"/>
  <c r="A405" i="19" s="1"/>
  <c r="A406" i="19" s="1"/>
  <c r="A407" i="19" s="1"/>
  <c r="A408" i="19" s="1"/>
  <c r="A409" i="19" s="1"/>
  <c r="A410" i="19" s="1"/>
  <c r="A411" i="19" s="1"/>
  <c r="A412" i="19" s="1"/>
  <c r="A413" i="19" s="1"/>
  <c r="A414" i="19" s="1"/>
  <c r="A415" i="19" s="1"/>
  <c r="A416" i="19" s="1"/>
  <c r="A417" i="19" s="1"/>
  <c r="A418" i="19" s="1"/>
  <c r="A419" i="19" s="1"/>
  <c r="A420" i="19" s="1"/>
  <c r="A421" i="19" s="1"/>
  <c r="A422" i="19" s="1"/>
  <c r="A423" i="19" s="1"/>
  <c r="A424" i="19" s="1"/>
  <c r="A425" i="19" s="1"/>
  <c r="A426" i="19" s="1"/>
  <c r="A427" i="19" s="1"/>
  <c r="A428" i="19" s="1"/>
  <c r="A429" i="19" s="1"/>
  <c r="A430" i="19" s="1"/>
  <c r="A431" i="19" s="1"/>
  <c r="A432" i="19" s="1"/>
  <c r="A433" i="19" s="1"/>
  <c r="A434" i="19" s="1"/>
  <c r="A435" i="19" s="1"/>
  <c r="A436" i="19" s="1"/>
  <c r="A437" i="19" s="1"/>
  <c r="A438" i="19" s="1"/>
  <c r="A439" i="19" s="1"/>
  <c r="A440" i="19" s="1"/>
  <c r="A441" i="19" s="1"/>
  <c r="A442" i="19" s="1"/>
  <c r="A443" i="19" s="1"/>
  <c r="A444" i="19" s="1"/>
  <c r="A445" i="19" s="1"/>
  <c r="A446" i="19" s="1"/>
  <c r="A447" i="19" s="1"/>
  <c r="A448" i="19" s="1"/>
  <c r="A449" i="19" s="1"/>
  <c r="A450" i="19" s="1"/>
  <c r="A451" i="19" s="1"/>
  <c r="A452" i="19" s="1"/>
  <c r="A453" i="19" s="1"/>
  <c r="A454" i="19" s="1"/>
  <c r="A455" i="19" s="1"/>
  <c r="A456" i="19" s="1"/>
  <c r="A457" i="19" s="1"/>
  <c r="A458" i="19" s="1"/>
  <c r="A459" i="19" s="1"/>
  <c r="A460" i="19" s="1"/>
  <c r="A461" i="19" s="1"/>
  <c r="A462" i="19" s="1"/>
  <c r="A463" i="19" s="1"/>
  <c r="A464" i="19" s="1"/>
  <c r="A465" i="19" s="1"/>
  <c r="A466" i="19" s="1"/>
  <c r="A467" i="19" s="1"/>
  <c r="A468" i="19" s="1"/>
  <c r="A469" i="19" s="1"/>
  <c r="A470" i="19" s="1"/>
  <c r="A471" i="19" s="1"/>
  <c r="A472" i="19" s="1"/>
  <c r="A473" i="19" s="1"/>
  <c r="A474" i="19" s="1"/>
  <c r="A475" i="19" s="1"/>
  <c r="A476" i="19" s="1"/>
  <c r="A477" i="19" s="1"/>
  <c r="A478" i="19" s="1"/>
  <c r="A479" i="19" s="1"/>
  <c r="A480" i="19" s="1"/>
  <c r="A481" i="19" s="1"/>
  <c r="A482" i="19" s="1"/>
  <c r="A483" i="19" s="1"/>
  <c r="A484" i="19" s="1"/>
  <c r="A485" i="19" s="1"/>
  <c r="A486" i="19" s="1"/>
  <c r="A487" i="19" s="1"/>
  <c r="A488" i="19" s="1"/>
  <c r="A489" i="19" s="1"/>
  <c r="A490" i="19" s="1"/>
  <c r="A491" i="19" s="1"/>
  <c r="A492" i="19" s="1"/>
  <c r="A493" i="19" s="1"/>
  <c r="A494" i="19" s="1"/>
  <c r="A495" i="19" s="1"/>
  <c r="A496" i="19" s="1"/>
  <c r="A497" i="19" s="1"/>
  <c r="A498" i="19" s="1"/>
  <c r="A499" i="19" s="1"/>
  <c r="A500" i="19" s="1"/>
  <c r="A501" i="19" s="1"/>
  <c r="A502" i="19" s="1"/>
  <c r="A503" i="19" s="1"/>
  <c r="A504" i="19" s="1"/>
  <c r="A505" i="19" s="1"/>
  <c r="A506" i="19" s="1"/>
  <c r="A507" i="19" s="1"/>
  <c r="A508" i="19" s="1"/>
  <c r="A509" i="19" s="1"/>
  <c r="A510" i="19" s="1"/>
  <c r="A511" i="19" s="1"/>
  <c r="A512" i="19" s="1"/>
  <c r="A513" i="19" s="1"/>
  <c r="A514" i="19" s="1"/>
  <c r="A515" i="19" s="1"/>
  <c r="A516" i="19" s="1"/>
  <c r="A517" i="19" s="1"/>
  <c r="A518" i="19" s="1"/>
  <c r="A519" i="19" s="1"/>
  <c r="A520" i="19" s="1"/>
  <c r="A521" i="19" s="1"/>
  <c r="A522" i="19" s="1"/>
  <c r="A523" i="19" s="1"/>
  <c r="A524" i="19" s="1"/>
  <c r="A525" i="19" s="1"/>
  <c r="A526" i="19" s="1"/>
  <c r="A527" i="19" s="1"/>
  <c r="A528" i="19" s="1"/>
  <c r="A529" i="19" s="1"/>
  <c r="A530" i="19" s="1"/>
  <c r="A531" i="19" s="1"/>
  <c r="A532" i="19" s="1"/>
  <c r="A533" i="19" s="1"/>
  <c r="A534" i="19" s="1"/>
  <c r="A535" i="19" s="1"/>
  <c r="A536" i="19" s="1"/>
  <c r="A537" i="19" s="1"/>
  <c r="A538" i="19" s="1"/>
  <c r="A539" i="19" s="1"/>
  <c r="A540" i="19" s="1"/>
  <c r="A541" i="19" s="1"/>
  <c r="A542" i="19" s="1"/>
  <c r="A543" i="19" s="1"/>
  <c r="A544" i="19" s="1"/>
  <c r="A545" i="19" s="1"/>
  <c r="A546" i="19" s="1"/>
  <c r="A547" i="19" s="1"/>
  <c r="A548" i="19" s="1"/>
  <c r="A549" i="19" s="1"/>
  <c r="A550" i="19" s="1"/>
  <c r="A551" i="19" s="1"/>
  <c r="A552" i="19" s="1"/>
  <c r="A553" i="19" s="1"/>
  <c r="A554" i="19" s="1"/>
  <c r="A555" i="19" s="1"/>
  <c r="A556" i="19" s="1"/>
  <c r="A557" i="19" s="1"/>
  <c r="A558" i="19" s="1"/>
  <c r="A559" i="19" s="1"/>
  <c r="A560" i="19" s="1"/>
  <c r="A561" i="19" s="1"/>
  <c r="A562" i="19" s="1"/>
  <c r="A563" i="19" s="1"/>
  <c r="A564" i="19" s="1"/>
  <c r="A565" i="19" s="1"/>
  <c r="A566" i="19" s="1"/>
  <c r="A567" i="19" s="1"/>
  <c r="A568" i="19" s="1"/>
  <c r="A569" i="19" s="1"/>
  <c r="A570" i="19" s="1"/>
  <c r="A571" i="19" s="1"/>
  <c r="A572" i="19" s="1"/>
  <c r="A573" i="19" s="1"/>
  <c r="A574" i="19" s="1"/>
  <c r="A575" i="19" s="1"/>
  <c r="A576" i="19" s="1"/>
  <c r="A577" i="19" s="1"/>
  <c r="A578" i="19" s="1"/>
  <c r="A579" i="19" s="1"/>
  <c r="A580" i="19" s="1"/>
  <c r="A581" i="19" s="1"/>
  <c r="A582" i="19" s="1"/>
  <c r="A583" i="19" s="1"/>
  <c r="A584" i="19" s="1"/>
  <c r="A585" i="19" s="1"/>
  <c r="A586" i="19" s="1"/>
  <c r="A587" i="19" s="1"/>
  <c r="A588" i="19" s="1"/>
  <c r="A589" i="19" s="1"/>
  <c r="A590" i="19" s="1"/>
  <c r="A591" i="19" s="1"/>
  <c r="A592" i="19" s="1"/>
  <c r="A593" i="19" s="1"/>
  <c r="A594" i="19" s="1"/>
  <c r="A595" i="19" s="1"/>
  <c r="A596" i="19" s="1"/>
  <c r="A597" i="19" s="1"/>
  <c r="A598" i="19" s="1"/>
  <c r="A599" i="19" s="1"/>
  <c r="A600" i="19" s="1"/>
  <c r="A601" i="19" s="1"/>
  <c r="A602" i="19" s="1"/>
  <c r="A603" i="19" s="1"/>
  <c r="A604" i="19" s="1"/>
  <c r="A605" i="19" s="1"/>
  <c r="A606" i="19" s="1"/>
  <c r="A607" i="19" s="1"/>
  <c r="A608" i="19" s="1"/>
  <c r="A609" i="19" s="1"/>
  <c r="A610" i="19" s="1"/>
  <c r="A611" i="19" s="1"/>
  <c r="A612" i="19" s="1"/>
  <c r="A613" i="19" s="1"/>
  <c r="A614" i="19" s="1"/>
  <c r="A615" i="19" s="1"/>
  <c r="A616" i="19" s="1"/>
  <c r="A617" i="19" s="1"/>
  <c r="A618" i="19" s="1"/>
  <c r="A619" i="19" s="1"/>
  <c r="A620" i="19" s="1"/>
  <c r="A621" i="19" s="1"/>
  <c r="A622" i="19" s="1"/>
  <c r="A623" i="19" s="1"/>
  <c r="A624" i="19" s="1"/>
  <c r="A625" i="19" s="1"/>
  <c r="A626" i="19" s="1"/>
  <c r="A627" i="19" s="1"/>
  <c r="A628" i="19" s="1"/>
  <c r="A629" i="19" s="1"/>
  <c r="A630" i="19" s="1"/>
  <c r="A631" i="19" s="1"/>
  <c r="A632" i="19" s="1"/>
  <c r="A633" i="19" s="1"/>
  <c r="A634" i="19" s="1"/>
  <c r="A635" i="19" s="1"/>
  <c r="A636" i="19" s="1"/>
  <c r="A637" i="19" s="1"/>
  <c r="A638" i="19" s="1"/>
  <c r="A639" i="19" s="1"/>
  <c r="A640" i="19" s="1"/>
  <c r="A641" i="19" s="1"/>
  <c r="A642" i="19" s="1"/>
  <c r="A643" i="19" s="1"/>
  <c r="A644" i="19" s="1"/>
  <c r="A645" i="19" s="1"/>
  <c r="A646" i="19" s="1"/>
  <c r="A647" i="19" s="1"/>
  <c r="A648" i="19" s="1"/>
  <c r="A649" i="19" s="1"/>
  <c r="A650" i="19" s="1"/>
  <c r="A651" i="19" s="1"/>
  <c r="A652" i="19" s="1"/>
  <c r="A653" i="19" s="1"/>
  <c r="A654" i="19" s="1"/>
  <c r="A655" i="19" s="1"/>
  <c r="A656" i="19" s="1"/>
  <c r="A657" i="19" s="1"/>
  <c r="A658" i="19" s="1"/>
  <c r="A659" i="19" s="1"/>
  <c r="A660" i="19" s="1"/>
  <c r="A661" i="19" s="1"/>
  <c r="A662" i="19" s="1"/>
  <c r="A663" i="19" s="1"/>
  <c r="A664" i="19" s="1"/>
  <c r="A665" i="19" s="1"/>
  <c r="A666" i="19" s="1"/>
  <c r="A667" i="19" s="1"/>
  <c r="A668" i="19" s="1"/>
  <c r="A669" i="19" s="1"/>
  <c r="A670" i="19" s="1"/>
  <c r="A671" i="19" s="1"/>
  <c r="A672" i="19" s="1"/>
  <c r="A673" i="19" s="1"/>
  <c r="A674" i="19" s="1"/>
  <c r="A675" i="19" s="1"/>
  <c r="A676" i="19" s="1"/>
  <c r="A677" i="19" s="1"/>
  <c r="A678" i="19" s="1"/>
  <c r="A679" i="19" s="1"/>
  <c r="A680" i="19" s="1"/>
  <c r="A681" i="19" s="1"/>
  <c r="A682" i="19" s="1"/>
  <c r="A683" i="19" s="1"/>
  <c r="A684" i="19" s="1"/>
  <c r="A685" i="19" s="1"/>
  <c r="A686" i="19" s="1"/>
  <c r="A687" i="19" s="1"/>
  <c r="A688" i="19" s="1"/>
  <c r="A689" i="19" s="1"/>
  <c r="A690" i="19" s="1"/>
  <c r="A691" i="19" s="1"/>
  <c r="A692" i="19" s="1"/>
  <c r="A693" i="19" s="1"/>
  <c r="A694" i="19" s="1"/>
  <c r="A695" i="19" s="1"/>
  <c r="A696" i="19" s="1"/>
  <c r="A143" i="59"/>
  <c r="A144" i="59" s="1"/>
  <c r="A145" i="59" s="1"/>
  <c r="A146" i="59"/>
  <c r="A147" i="59" s="1"/>
  <c r="A148" i="59" s="1"/>
  <c r="A149" i="59" s="1"/>
  <c r="A150" i="59" s="1"/>
  <c r="A151" i="59" s="1"/>
  <c r="A152" i="59" s="1"/>
  <c r="A153" i="59" s="1"/>
  <c r="A154" i="59" s="1"/>
  <c r="A155" i="59" s="1"/>
  <c r="A156" i="59" s="1"/>
  <c r="A157" i="59" s="1"/>
  <c r="A158" i="59" s="1"/>
  <c r="A159" i="59" s="1"/>
  <c r="A160" i="59" s="1"/>
  <c r="A161" i="59" s="1"/>
  <c r="A162" i="59" s="1"/>
  <c r="A163" i="59" s="1"/>
  <c r="A164" i="59" s="1"/>
  <c r="A165" i="59" s="1"/>
  <c r="A166" i="59" s="1"/>
  <c r="A167" i="59" s="1"/>
  <c r="A168" i="59" s="1"/>
  <c r="A169" i="59" s="1"/>
  <c r="A170" i="59" s="1"/>
  <c r="A171" i="59" s="1"/>
  <c r="A172" i="59" s="1"/>
  <c r="A173" i="59" s="1"/>
  <c r="A174" i="59" s="1"/>
  <c r="A175" i="59" s="1"/>
  <c r="A176" i="59" s="1"/>
  <c r="A177" i="59" s="1"/>
  <c r="A178" i="59" s="1"/>
  <c r="A179" i="59" s="1"/>
  <c r="A180" i="59" s="1"/>
  <c r="A181" i="59" s="1"/>
  <c r="A182" i="59" s="1"/>
  <c r="A183" i="59" s="1"/>
  <c r="A184" i="59" s="1"/>
  <c r="A185" i="59" s="1"/>
  <c r="A186" i="59" s="1"/>
  <c r="A187" i="59" s="1"/>
  <c r="A188" i="59" s="1"/>
  <c r="A189" i="59" s="1"/>
  <c r="A190" i="59" s="1"/>
  <c r="A191" i="59" s="1"/>
  <c r="A192" i="59" s="1"/>
  <c r="A193" i="59" s="1"/>
  <c r="A194" i="59" s="1"/>
  <c r="A195" i="59" s="1"/>
  <c r="A196" i="59" s="1"/>
  <c r="A197" i="59" s="1"/>
  <c r="A198" i="59" s="1"/>
  <c r="A199" i="59" s="1"/>
  <c r="A200" i="59" s="1"/>
  <c r="A201" i="59" s="1"/>
  <c r="A202" i="59" s="1"/>
  <c r="A203" i="59" s="1"/>
  <c r="A204" i="59" s="1"/>
  <c r="A205" i="59" s="1"/>
  <c r="A206" i="59" s="1"/>
  <c r="A207" i="59" s="1"/>
  <c r="A208" i="59" s="1"/>
  <c r="A209" i="59" s="1"/>
  <c r="A210" i="59" s="1"/>
  <c r="A211" i="59" s="1"/>
  <c r="A212" i="59" s="1"/>
  <c r="A213" i="59" s="1"/>
  <c r="A214" i="59" s="1"/>
  <c r="A215" i="59" s="1"/>
  <c r="A216" i="59" s="1"/>
  <c r="A217" i="59" s="1"/>
  <c r="A218" i="59" s="1"/>
  <c r="A219" i="59" s="1"/>
  <c r="A220" i="59" s="1"/>
  <c r="A221" i="59" s="1"/>
  <c r="A222" i="59" s="1"/>
  <c r="A223" i="59" s="1"/>
  <c r="A224" i="59" s="1"/>
  <c r="A225" i="59" s="1"/>
  <c r="A226" i="59" s="1"/>
  <c r="A227" i="59" s="1"/>
  <c r="A228" i="59" s="1"/>
  <c r="A229" i="59" s="1"/>
  <c r="A230" i="59" s="1"/>
  <c r="A231" i="59" s="1"/>
  <c r="A232" i="59" s="1"/>
  <c r="A233" i="59" s="1"/>
  <c r="A234" i="59" s="1"/>
  <c r="A235" i="59" s="1"/>
  <c r="A236" i="59" s="1"/>
  <c r="A237" i="59" s="1"/>
  <c r="A238" i="59" s="1"/>
  <c r="A239" i="59" s="1"/>
  <c r="A240" i="59" s="1"/>
  <c r="A241" i="59" s="1"/>
  <c r="A242" i="59" s="1"/>
  <c r="A243" i="59" s="1"/>
  <c r="A244" i="59" s="1"/>
  <c r="A245" i="59" s="1"/>
  <c r="A246" i="59" s="1"/>
  <c r="A247" i="59" s="1"/>
  <c r="A248" i="59" s="1"/>
  <c r="A249" i="59" s="1"/>
  <c r="A250" i="59" s="1"/>
  <c r="A251" i="59" s="1"/>
  <c r="A252" i="59" s="1"/>
  <c r="A253" i="59" s="1"/>
  <c r="A254" i="59" s="1"/>
  <c r="A255" i="59" s="1"/>
  <c r="A256" i="59" s="1"/>
  <c r="A257" i="59" s="1"/>
  <c r="A258" i="59" s="1"/>
  <c r="A259" i="59" s="1"/>
  <c r="A260" i="59" s="1"/>
  <c r="A261" i="59" s="1"/>
  <c r="A262" i="59" s="1"/>
  <c r="A263" i="59" s="1"/>
  <c r="A264" i="59" s="1"/>
  <c r="A265" i="59" s="1"/>
  <c r="A266" i="59" s="1"/>
  <c r="A267" i="59" s="1"/>
  <c r="A268" i="59" s="1"/>
  <c r="A269" i="59" s="1"/>
  <c r="A270" i="59" s="1"/>
  <c r="A271" i="59" s="1"/>
  <c r="A272" i="59" s="1"/>
  <c r="A273" i="59" s="1"/>
  <c r="A274" i="59" s="1"/>
  <c r="A275" i="59" s="1"/>
  <c r="A276" i="59" s="1"/>
  <c r="A277" i="59" s="1"/>
  <c r="A278" i="59" s="1"/>
  <c r="A279" i="59" s="1"/>
  <c r="A280" i="59" s="1"/>
  <c r="A281" i="59" s="1"/>
  <c r="A282" i="59" s="1"/>
  <c r="A283" i="59" s="1"/>
  <c r="A284" i="59" s="1"/>
  <c r="A285" i="59" s="1"/>
  <c r="A286" i="59" s="1"/>
  <c r="A287" i="59" s="1"/>
  <c r="A288" i="59" s="1"/>
  <c r="A289" i="59" s="1"/>
  <c r="A290" i="59" s="1"/>
  <c r="A291" i="59" s="1"/>
  <c r="A292" i="59" s="1"/>
  <c r="A293" i="59" s="1"/>
  <c r="A294" i="59" s="1"/>
  <c r="A295" i="59" s="1"/>
  <c r="A296" i="59" s="1"/>
  <c r="A297" i="59" s="1"/>
  <c r="A298" i="59" s="1"/>
  <c r="A299" i="59" s="1"/>
  <c r="A300" i="59" s="1"/>
  <c r="A301" i="59" s="1"/>
  <c r="A302" i="59" s="1"/>
  <c r="A303" i="59" s="1"/>
  <c r="A304" i="59" s="1"/>
  <c r="A305" i="59" s="1"/>
  <c r="A306" i="59" s="1"/>
  <c r="A307" i="59" s="1"/>
  <c r="A308" i="59" s="1"/>
  <c r="A309" i="59" s="1"/>
  <c r="A310" i="59" s="1"/>
  <c r="A311" i="59" s="1"/>
  <c r="A312" i="59" s="1"/>
  <c r="A313" i="59" s="1"/>
  <c r="A314" i="59" s="1"/>
  <c r="A315" i="59" s="1"/>
  <c r="A316" i="59" s="1"/>
  <c r="A317" i="59" s="1"/>
  <c r="A318" i="59" s="1"/>
  <c r="A319" i="59" s="1"/>
  <c r="A320" i="59" s="1"/>
  <c r="A321" i="59" s="1"/>
  <c r="A322" i="59" s="1"/>
  <c r="A323" i="59" s="1"/>
  <c r="A324" i="59" s="1"/>
  <c r="A325" i="59" s="1"/>
  <c r="A326" i="59" s="1"/>
  <c r="A327" i="59" s="1"/>
  <c r="A328" i="59" s="1"/>
  <c r="A329" i="59" s="1"/>
  <c r="A330" i="59" s="1"/>
  <c r="A331" i="59" s="1"/>
  <c r="A332" i="59" s="1"/>
  <c r="A333" i="59" s="1"/>
  <c r="A334" i="59" s="1"/>
  <c r="A335" i="59" s="1"/>
  <c r="A336" i="59" s="1"/>
  <c r="A337" i="59" s="1"/>
  <c r="A338" i="59" s="1"/>
  <c r="A339" i="59" s="1"/>
  <c r="A340" i="59" s="1"/>
  <c r="A341" i="59" s="1"/>
  <c r="A342" i="59" s="1"/>
  <c r="A343" i="59" s="1"/>
  <c r="A344" i="59" s="1"/>
  <c r="A345" i="59" s="1"/>
  <c r="A346" i="59" s="1"/>
  <c r="A347" i="59" s="1"/>
  <c r="A348" i="59" s="1"/>
  <c r="A349" i="59" s="1"/>
  <c r="A350" i="59" s="1"/>
  <c r="A351" i="59" s="1"/>
  <c r="A352" i="59" s="1"/>
  <c r="A353" i="59" s="1"/>
  <c r="A354" i="59" s="1"/>
  <c r="A355" i="59" s="1"/>
  <c r="A356" i="59" s="1"/>
  <c r="A357" i="59" s="1"/>
  <c r="A358" i="59" s="1"/>
  <c r="A359" i="59" s="1"/>
  <c r="A360" i="59" s="1"/>
  <c r="A361" i="59" s="1"/>
  <c r="A362" i="59" s="1"/>
  <c r="A363" i="59" s="1"/>
  <c r="A364" i="59" s="1"/>
  <c r="A365" i="59" s="1"/>
  <c r="A366" i="59" s="1"/>
  <c r="A367" i="59" s="1"/>
  <c r="A368" i="59" s="1"/>
  <c r="A369" i="59" s="1"/>
  <c r="A370" i="59" s="1"/>
  <c r="A371" i="59" s="1"/>
  <c r="A372" i="59" s="1"/>
  <c r="A373" i="59" s="1"/>
  <c r="A374" i="59" s="1"/>
  <c r="A375" i="59" s="1"/>
  <c r="A376" i="59" s="1"/>
  <c r="A377" i="59" s="1"/>
  <c r="A378" i="59" s="1"/>
  <c r="A379" i="59" s="1"/>
  <c r="A380" i="59" s="1"/>
  <c r="A381" i="59" s="1"/>
  <c r="A382" i="59" s="1"/>
  <c r="A383" i="59" s="1"/>
  <c r="A384" i="59" s="1"/>
  <c r="A385" i="59" s="1"/>
  <c r="A386" i="59" s="1"/>
  <c r="A387" i="59" s="1"/>
  <c r="A388" i="59" s="1"/>
  <c r="A389" i="59" s="1"/>
  <c r="A390" i="59" s="1"/>
  <c r="A391" i="59" s="1"/>
  <c r="A392" i="59" s="1"/>
  <c r="A393" i="59" s="1"/>
  <c r="A394" i="59" s="1"/>
  <c r="A395" i="59" s="1"/>
  <c r="A396" i="59" s="1"/>
  <c r="A397" i="59" s="1"/>
  <c r="A398" i="59" s="1"/>
  <c r="A399" i="59" s="1"/>
  <c r="A400" i="59" s="1"/>
  <c r="A401" i="59" s="1"/>
  <c r="A402" i="59" s="1"/>
  <c r="A403" i="59" s="1"/>
  <c r="A404" i="59" s="1"/>
  <c r="A405" i="59" s="1"/>
  <c r="A406" i="59" s="1"/>
  <c r="A407" i="59" s="1"/>
  <c r="A408" i="59" s="1"/>
  <c r="A409" i="59" s="1"/>
  <c r="A410" i="59" s="1"/>
  <c r="A411" i="59" s="1"/>
  <c r="A412" i="59" s="1"/>
  <c r="A413" i="59" s="1"/>
  <c r="A414" i="59" s="1"/>
  <c r="A415" i="59" s="1"/>
  <c r="A416" i="59" s="1"/>
  <c r="A417" i="59" s="1"/>
  <c r="A418" i="59" s="1"/>
  <c r="A419" i="59" s="1"/>
  <c r="A420" i="59" s="1"/>
  <c r="A421" i="59" s="1"/>
  <c r="A422" i="59" s="1"/>
  <c r="A423" i="59" s="1"/>
  <c r="A424" i="59" s="1"/>
  <c r="A425" i="59" s="1"/>
  <c r="A426" i="59" s="1"/>
  <c r="A427" i="59" s="1"/>
  <c r="A428" i="59" s="1"/>
  <c r="A429" i="59" s="1"/>
  <c r="A430" i="59" s="1"/>
  <c r="A431" i="59" s="1"/>
  <c r="A432" i="59" s="1"/>
  <c r="A433" i="59" s="1"/>
  <c r="A434" i="59" s="1"/>
  <c r="A435" i="59" s="1"/>
  <c r="A436" i="59" s="1"/>
  <c r="A437" i="59" s="1"/>
  <c r="A438" i="59" s="1"/>
  <c r="A439" i="59" s="1"/>
  <c r="A440" i="59" s="1"/>
  <c r="A441" i="59" s="1"/>
  <c r="A442" i="59" s="1"/>
  <c r="A443" i="59" s="1"/>
  <c r="A444" i="59" s="1"/>
  <c r="A445" i="59" s="1"/>
  <c r="A446" i="59" s="1"/>
  <c r="A447" i="59" s="1"/>
  <c r="A448" i="59" s="1"/>
  <c r="A449" i="59" s="1"/>
  <c r="A450" i="59" s="1"/>
  <c r="A451" i="59" s="1"/>
  <c r="A452" i="59" s="1"/>
  <c r="A453" i="59" s="1"/>
  <c r="A454" i="59" s="1"/>
  <c r="A455" i="59" s="1"/>
  <c r="A456" i="59" s="1"/>
  <c r="A457" i="59" s="1"/>
  <c r="A458" i="59" s="1"/>
  <c r="A459" i="59" s="1"/>
  <c r="A460" i="59" s="1"/>
  <c r="A461" i="59" s="1"/>
  <c r="A462" i="59" s="1"/>
  <c r="A463" i="59" s="1"/>
  <c r="A464" i="59" s="1"/>
  <c r="A465" i="59" s="1"/>
  <c r="A466" i="59" s="1"/>
  <c r="A467" i="59" s="1"/>
  <c r="A468" i="59" s="1"/>
  <c r="A469" i="59" s="1"/>
  <c r="A470" i="59" s="1"/>
  <c r="A471" i="59" s="1"/>
  <c r="A472" i="59" s="1"/>
  <c r="A473" i="59" s="1"/>
  <c r="A474" i="59" s="1"/>
  <c r="A475" i="59" s="1"/>
  <c r="A476" i="59" s="1"/>
  <c r="A477" i="59" s="1"/>
  <c r="A478" i="59" s="1"/>
  <c r="A479" i="59" s="1"/>
  <c r="A480" i="59" s="1"/>
  <c r="A481" i="59" s="1"/>
  <c r="A482" i="59" s="1"/>
  <c r="A483" i="59" s="1"/>
  <c r="A484" i="59" s="1"/>
  <c r="A485" i="59" s="1"/>
  <c r="A486" i="59" s="1"/>
  <c r="A487" i="59" s="1"/>
  <c r="A488" i="59" s="1"/>
  <c r="A489" i="59" s="1"/>
  <c r="A490" i="59" s="1"/>
  <c r="A491" i="59" s="1"/>
  <c r="A492" i="59" s="1"/>
  <c r="A493" i="59" s="1"/>
  <c r="A494" i="59" s="1"/>
  <c r="A495" i="59" s="1"/>
  <c r="A496" i="59" s="1"/>
  <c r="A497" i="59" s="1"/>
  <c r="A498" i="59" s="1"/>
  <c r="A499" i="59" s="1"/>
  <c r="A500" i="59" s="1"/>
  <c r="A501" i="59" s="1"/>
  <c r="A502" i="59" s="1"/>
  <c r="A503" i="59" s="1"/>
  <c r="A504" i="59" s="1"/>
  <c r="A505" i="59" s="1"/>
  <c r="A506" i="59" s="1"/>
  <c r="A507" i="59" s="1"/>
  <c r="A508" i="59" s="1"/>
  <c r="A509" i="59" s="1"/>
  <c r="A510" i="59" s="1"/>
  <c r="A511" i="59" s="1"/>
  <c r="A512" i="59" s="1"/>
  <c r="A513" i="59" s="1"/>
  <c r="A514" i="59" s="1"/>
  <c r="A515" i="59" s="1"/>
  <c r="A516" i="59" s="1"/>
  <c r="A517" i="59" s="1"/>
  <c r="A518" i="59" s="1"/>
  <c r="A519" i="59" s="1"/>
  <c r="A520" i="59" s="1"/>
  <c r="A521" i="59" s="1"/>
  <c r="A522" i="59" s="1"/>
  <c r="A523" i="59" s="1"/>
  <c r="A524" i="59" s="1"/>
  <c r="A525" i="59" s="1"/>
  <c r="A526" i="59" s="1"/>
  <c r="A527" i="59" s="1"/>
  <c r="A528" i="59" s="1"/>
  <c r="A529" i="59" s="1"/>
  <c r="A530" i="59" s="1"/>
  <c r="A531" i="59" s="1"/>
  <c r="A532" i="59" s="1"/>
  <c r="A533" i="59" s="1"/>
  <c r="A534" i="59" s="1"/>
  <c r="A535" i="59" s="1"/>
  <c r="A536" i="59" s="1"/>
  <c r="A537" i="59" s="1"/>
  <c r="A538" i="59" s="1"/>
  <c r="A539" i="59" s="1"/>
  <c r="A540" i="59" s="1"/>
  <c r="A541" i="59" s="1"/>
  <c r="A542" i="59" s="1"/>
  <c r="A543" i="59" s="1"/>
  <c r="A544" i="59" s="1"/>
  <c r="A545" i="59" s="1"/>
  <c r="A546" i="59" s="1"/>
  <c r="A547" i="59" s="1"/>
  <c r="A548" i="59" s="1"/>
  <c r="A549" i="59" s="1"/>
  <c r="A550" i="59" s="1"/>
  <c r="A551" i="59" s="1"/>
  <c r="A552" i="59" s="1"/>
  <c r="A553" i="59" s="1"/>
  <c r="A554" i="59" s="1"/>
  <c r="A555" i="59" s="1"/>
  <c r="A556" i="59" s="1"/>
  <c r="A557" i="59" s="1"/>
  <c r="A558" i="59" s="1"/>
  <c r="A559" i="59" s="1"/>
  <c r="A560" i="59" s="1"/>
  <c r="A561" i="59" s="1"/>
  <c r="A562" i="59" s="1"/>
  <c r="A563" i="59" s="1"/>
  <c r="A564" i="59" s="1"/>
  <c r="A565" i="59" s="1"/>
  <c r="A566" i="59" s="1"/>
  <c r="A567" i="59" s="1"/>
  <c r="A568" i="59" s="1"/>
  <c r="A569" i="59" s="1"/>
  <c r="A570" i="59" s="1"/>
  <c r="A571" i="59" s="1"/>
  <c r="A572" i="59" s="1"/>
  <c r="A573" i="59" s="1"/>
  <c r="A574" i="59" s="1"/>
  <c r="A575" i="59" s="1"/>
  <c r="A576" i="59" s="1"/>
  <c r="A577" i="59" s="1"/>
  <c r="A578" i="59" s="1"/>
  <c r="A579" i="59" s="1"/>
  <c r="A580" i="59" s="1"/>
  <c r="A581" i="59" s="1"/>
  <c r="A582" i="59" s="1"/>
  <c r="A583" i="59" s="1"/>
  <c r="A584" i="59" s="1"/>
  <c r="A585" i="59" s="1"/>
  <c r="A586" i="59" s="1"/>
  <c r="A587" i="59" s="1"/>
  <c r="A588" i="59" s="1"/>
  <c r="A589" i="59" s="1"/>
  <c r="A590" i="59" s="1"/>
  <c r="A591" i="59" s="1"/>
  <c r="A592" i="59" s="1"/>
  <c r="A593" i="59" s="1"/>
  <c r="A594" i="59" s="1"/>
  <c r="A595" i="59" s="1"/>
  <c r="H136" i="18"/>
  <c r="H137" i="18"/>
  <c r="H138" i="18"/>
  <c r="H139" i="18"/>
  <c r="H140" i="18"/>
  <c r="H141" i="18"/>
  <c r="H142" i="18"/>
  <c r="H143" i="18"/>
  <c r="H144" i="18"/>
  <c r="H145" i="18"/>
  <c r="H146" i="18"/>
  <c r="H147" i="18"/>
  <c r="H148" i="18"/>
  <c r="H149" i="18"/>
  <c r="A143" i="18"/>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A206" i="18" s="1"/>
  <c r="A207" i="18" s="1"/>
  <c r="A208" i="18" s="1"/>
  <c r="A209" i="18" s="1"/>
  <c r="A210" i="18" s="1"/>
  <c r="A211" i="18" s="1"/>
  <c r="A212" i="18" s="1"/>
  <c r="A213" i="18" s="1"/>
  <c r="A214" i="18" s="1"/>
  <c r="A215" i="18" s="1"/>
  <c r="A216" i="18" s="1"/>
  <c r="A217" i="18" s="1"/>
  <c r="A218" i="18" s="1"/>
  <c r="A219" i="18" s="1"/>
  <c r="A220" i="18" s="1"/>
  <c r="A221" i="18" s="1"/>
  <c r="A222" i="18" s="1"/>
  <c r="A223" i="18" s="1"/>
  <c r="A224" i="18" s="1"/>
  <c r="A225" i="18" s="1"/>
  <c r="A226" i="18" s="1"/>
  <c r="A227" i="18" s="1"/>
  <c r="A228" i="18" s="1"/>
  <c r="A229" i="18" s="1"/>
  <c r="A230" i="18" s="1"/>
  <c r="A231" i="18" s="1"/>
  <c r="A232" i="18" s="1"/>
  <c r="A233" i="18" s="1"/>
  <c r="A234" i="18" s="1"/>
  <c r="A235" i="18" s="1"/>
  <c r="A236" i="18" s="1"/>
  <c r="A237" i="18" s="1"/>
  <c r="A238" i="18" s="1"/>
  <c r="A239" i="18" s="1"/>
  <c r="A240" i="18" s="1"/>
  <c r="A241" i="18" s="1"/>
  <c r="A242" i="18" s="1"/>
  <c r="A243" i="18" s="1"/>
  <c r="A244" i="18" s="1"/>
  <c r="A245" i="18" s="1"/>
  <c r="A246" i="18" s="1"/>
  <c r="A247" i="18" s="1"/>
  <c r="A248" i="18" s="1"/>
  <c r="A249" i="18" s="1"/>
  <c r="A250" i="18" s="1"/>
  <c r="A251" i="18" s="1"/>
  <c r="A252" i="18" s="1"/>
  <c r="A253" i="18" s="1"/>
  <c r="A254" i="18" s="1"/>
  <c r="A255" i="18" s="1"/>
  <c r="A256" i="18" s="1"/>
  <c r="A257" i="18" s="1"/>
  <c r="A258" i="18" s="1"/>
  <c r="A259" i="18" s="1"/>
  <c r="A260" i="18" s="1"/>
  <c r="A261" i="18" s="1"/>
  <c r="A262" i="18" s="1"/>
  <c r="A263" i="18" s="1"/>
  <c r="A264" i="18" s="1"/>
  <c r="A265" i="18" s="1"/>
  <c r="A266" i="18" s="1"/>
  <c r="A267" i="18" s="1"/>
  <c r="A268" i="18" s="1"/>
  <c r="A269" i="18" s="1"/>
  <c r="A270" i="18" s="1"/>
  <c r="A271" i="18" s="1"/>
  <c r="A272" i="18" s="1"/>
  <c r="A273" i="18" s="1"/>
  <c r="A274" i="18" s="1"/>
  <c r="A275" i="18" s="1"/>
  <c r="A276" i="18" s="1"/>
  <c r="A277" i="18" s="1"/>
  <c r="A278" i="18" s="1"/>
  <c r="A279" i="18" s="1"/>
  <c r="A280" i="18" s="1"/>
  <c r="A281" i="18" s="1"/>
  <c r="A282" i="18" s="1"/>
  <c r="A283" i="18" s="1"/>
  <c r="A284" i="18" s="1"/>
  <c r="A285" i="18" s="1"/>
  <c r="A286" i="18" s="1"/>
  <c r="A287" i="18" s="1"/>
  <c r="A288" i="18" s="1"/>
  <c r="A289" i="18" s="1"/>
  <c r="A290" i="18" s="1"/>
  <c r="A291" i="18" s="1"/>
  <c r="A292" i="18" s="1"/>
  <c r="A293" i="18" s="1"/>
  <c r="A294" i="18" s="1"/>
  <c r="A295" i="18" s="1"/>
  <c r="A296" i="18" s="1"/>
  <c r="A297" i="18" s="1"/>
  <c r="A298" i="18" s="1"/>
  <c r="A299" i="18" s="1"/>
  <c r="A300" i="18" s="1"/>
  <c r="A301" i="18" s="1"/>
  <c r="A302" i="18" s="1"/>
  <c r="A303" i="18" s="1"/>
  <c r="A304" i="18" s="1"/>
  <c r="A305" i="18" s="1"/>
  <c r="A306" i="18" s="1"/>
  <c r="A307" i="18" s="1"/>
  <c r="A308" i="18" s="1"/>
  <c r="A309" i="18" s="1"/>
  <c r="A310" i="18" s="1"/>
  <c r="A311" i="18" s="1"/>
  <c r="A312" i="18" s="1"/>
  <c r="A313" i="18" s="1"/>
  <c r="A314" i="18" s="1"/>
  <c r="A315" i="18" s="1"/>
  <c r="A316" i="18" s="1"/>
  <c r="A317" i="18" s="1"/>
  <c r="A318" i="18" s="1"/>
  <c r="A319" i="18" s="1"/>
  <c r="A320" i="18" s="1"/>
  <c r="A321" i="18" s="1"/>
  <c r="A322" i="18" s="1"/>
  <c r="A323" i="18" s="1"/>
  <c r="A324" i="18" s="1"/>
  <c r="A325" i="18" s="1"/>
  <c r="A326" i="18" s="1"/>
  <c r="A327" i="18" s="1"/>
  <c r="A328" i="18" s="1"/>
  <c r="A329" i="18" s="1"/>
  <c r="A330" i="18" s="1"/>
  <c r="A331" i="18" s="1"/>
  <c r="A332" i="18" s="1"/>
  <c r="A333" i="18" s="1"/>
  <c r="A334" i="18" s="1"/>
  <c r="A335" i="18" s="1"/>
  <c r="A336" i="18" s="1"/>
  <c r="A337" i="18" s="1"/>
  <c r="A338" i="18" s="1"/>
  <c r="A339" i="18" s="1"/>
  <c r="A340" i="18" s="1"/>
  <c r="A341" i="18" s="1"/>
  <c r="A342" i="18" s="1"/>
  <c r="A343" i="18" s="1"/>
  <c r="A344" i="18" s="1"/>
  <c r="A345" i="18" s="1"/>
  <c r="A346" i="18" s="1"/>
  <c r="A347" i="18" s="1"/>
  <c r="A348" i="18" s="1"/>
  <c r="A349" i="18" s="1"/>
  <c r="A350" i="18" s="1"/>
  <c r="A351" i="18" s="1"/>
  <c r="A352" i="18" s="1"/>
  <c r="A353" i="18" s="1"/>
  <c r="A354" i="18" s="1"/>
  <c r="A355" i="18" s="1"/>
  <c r="A356" i="18" s="1"/>
  <c r="A357" i="18" s="1"/>
  <c r="A358" i="18" s="1"/>
  <c r="A359" i="18" s="1"/>
  <c r="A360" i="18" s="1"/>
  <c r="A361" i="18" s="1"/>
  <c r="A362" i="18" s="1"/>
  <c r="A363" i="18" s="1"/>
  <c r="A364" i="18" s="1"/>
  <c r="A365" i="18" s="1"/>
  <c r="A366" i="18" s="1"/>
  <c r="A367" i="18" s="1"/>
  <c r="A368" i="18" s="1"/>
  <c r="A369" i="18" s="1"/>
  <c r="A370" i="18" s="1"/>
  <c r="A371" i="18" s="1"/>
  <c r="A372" i="18" s="1"/>
  <c r="A373" i="18" s="1"/>
  <c r="A374" i="18" s="1"/>
  <c r="A375" i="18" s="1"/>
  <c r="A376" i="18" s="1"/>
  <c r="A377" i="18" s="1"/>
  <c r="A378" i="18" s="1"/>
  <c r="A379" i="18" s="1"/>
  <c r="A380" i="18" s="1"/>
  <c r="A381" i="18" s="1"/>
  <c r="A382" i="18" s="1"/>
  <c r="A383" i="18" s="1"/>
  <c r="A384" i="18" s="1"/>
  <c r="A385" i="18" s="1"/>
  <c r="A386" i="18" s="1"/>
  <c r="A387" i="18" s="1"/>
  <c r="A388" i="18" s="1"/>
  <c r="A389" i="18" s="1"/>
  <c r="A390" i="18" s="1"/>
  <c r="A391" i="18" s="1"/>
  <c r="A392" i="18" s="1"/>
  <c r="A393" i="18" s="1"/>
  <c r="A394" i="18" s="1"/>
  <c r="A395" i="18" s="1"/>
  <c r="A396" i="18" s="1"/>
  <c r="A397" i="18" s="1"/>
  <c r="A398" i="18" s="1"/>
  <c r="A399" i="18" s="1"/>
  <c r="A400" i="18" s="1"/>
  <c r="A401" i="18" s="1"/>
  <c r="A402" i="18" s="1"/>
  <c r="A403" i="18" s="1"/>
  <c r="A404" i="18" s="1"/>
  <c r="A405" i="18" s="1"/>
  <c r="A406" i="18" s="1"/>
  <c r="A407" i="18" s="1"/>
  <c r="A408" i="18" s="1"/>
  <c r="A409" i="18" s="1"/>
  <c r="A410" i="18" s="1"/>
  <c r="A411" i="18" s="1"/>
  <c r="A412" i="18" s="1"/>
  <c r="A413" i="18" s="1"/>
  <c r="A414" i="18" s="1"/>
  <c r="A415" i="18" s="1"/>
  <c r="A416" i="18" s="1"/>
  <c r="A417" i="18" s="1"/>
  <c r="A418" i="18" s="1"/>
  <c r="A419" i="18" s="1"/>
  <c r="A420" i="18" s="1"/>
  <c r="A421" i="18" s="1"/>
  <c r="A422" i="18" s="1"/>
  <c r="A423" i="18" s="1"/>
  <c r="A424" i="18" s="1"/>
  <c r="A425" i="18" s="1"/>
  <c r="A426" i="18" s="1"/>
  <c r="A427" i="18" s="1"/>
  <c r="A428" i="18" s="1"/>
  <c r="A429" i="18" s="1"/>
  <c r="A430" i="18" s="1"/>
  <c r="A431" i="18" s="1"/>
  <c r="A432" i="18" s="1"/>
  <c r="A433" i="18" s="1"/>
  <c r="A434" i="18" s="1"/>
  <c r="A435" i="18" s="1"/>
  <c r="A436" i="18" s="1"/>
  <c r="A437" i="18" s="1"/>
  <c r="A438" i="18" s="1"/>
  <c r="A439" i="18" s="1"/>
  <c r="A440" i="18" s="1"/>
  <c r="A441" i="18" s="1"/>
  <c r="A442" i="18" s="1"/>
  <c r="A443" i="18" s="1"/>
  <c r="A444" i="18" s="1"/>
  <c r="A445" i="18" s="1"/>
  <c r="A446" i="18" s="1"/>
  <c r="A447" i="18" s="1"/>
  <c r="A448" i="18" s="1"/>
  <c r="A449" i="18" s="1"/>
  <c r="A450" i="18" s="1"/>
  <c r="A451" i="18" s="1"/>
  <c r="A452" i="18" s="1"/>
  <c r="A453" i="18" s="1"/>
  <c r="A454" i="18" s="1"/>
  <c r="A455" i="18" s="1"/>
  <c r="A456" i="18" s="1"/>
  <c r="A457" i="18" s="1"/>
  <c r="A458" i="18" s="1"/>
  <c r="A459" i="18" s="1"/>
  <c r="A460" i="18" s="1"/>
  <c r="A461" i="18" s="1"/>
  <c r="A462" i="18" s="1"/>
  <c r="A463" i="18" s="1"/>
  <c r="A464" i="18" s="1"/>
  <c r="A465" i="18" s="1"/>
  <c r="A466" i="18" s="1"/>
  <c r="A467" i="18" s="1"/>
  <c r="A468" i="18" s="1"/>
  <c r="A469" i="18" s="1"/>
  <c r="A470" i="18" s="1"/>
  <c r="A471" i="18" s="1"/>
  <c r="A472" i="18" s="1"/>
  <c r="A473" i="18" s="1"/>
  <c r="A474" i="18" s="1"/>
  <c r="A475" i="18" s="1"/>
  <c r="A476" i="18" s="1"/>
  <c r="A477" i="18" s="1"/>
  <c r="A478" i="18" s="1"/>
  <c r="A479" i="18" s="1"/>
  <c r="A480" i="18" s="1"/>
  <c r="A481" i="18" s="1"/>
  <c r="A482" i="18" s="1"/>
  <c r="A483" i="18" s="1"/>
  <c r="A484" i="18" s="1"/>
  <c r="A485" i="18" s="1"/>
  <c r="A486" i="18" s="1"/>
  <c r="A487" i="18" s="1"/>
  <c r="A488" i="18" s="1"/>
  <c r="A489" i="18" s="1"/>
  <c r="A490" i="18" s="1"/>
  <c r="A491" i="18" s="1"/>
  <c r="A492" i="18" s="1"/>
  <c r="A493" i="18" s="1"/>
  <c r="A494" i="18" s="1"/>
  <c r="A495" i="18" s="1"/>
  <c r="A496" i="18" s="1"/>
  <c r="A497" i="18" s="1"/>
  <c r="A498" i="18" s="1"/>
  <c r="A499" i="18" s="1"/>
  <c r="A500" i="18" s="1"/>
  <c r="A501" i="18" s="1"/>
  <c r="A502" i="18" s="1"/>
  <c r="A503" i="18" s="1"/>
  <c r="A504" i="18" s="1"/>
  <c r="A505" i="18" s="1"/>
  <c r="A506" i="18" s="1"/>
  <c r="A507" i="18" s="1"/>
  <c r="A508" i="18" s="1"/>
  <c r="A509" i="18" s="1"/>
  <c r="A510" i="18" s="1"/>
  <c r="A511" i="18" s="1"/>
  <c r="A512" i="18" s="1"/>
  <c r="A513" i="18" s="1"/>
  <c r="A514" i="18" s="1"/>
  <c r="A515" i="18" s="1"/>
  <c r="A516" i="18" s="1"/>
  <c r="A517" i="18" s="1"/>
  <c r="A518" i="18" s="1"/>
  <c r="A519" i="18" s="1"/>
  <c r="A520" i="18" s="1"/>
  <c r="A521" i="18" s="1"/>
  <c r="A522" i="18" s="1"/>
  <c r="A523" i="18" s="1"/>
  <c r="A524" i="18" s="1"/>
  <c r="A525" i="18" s="1"/>
  <c r="A526" i="18" s="1"/>
  <c r="A527" i="18" s="1"/>
  <c r="A528" i="18" s="1"/>
  <c r="A529" i="18" s="1"/>
  <c r="A530" i="18" s="1"/>
  <c r="A531" i="18" s="1"/>
  <c r="A532" i="18" s="1"/>
  <c r="A533" i="18" s="1"/>
  <c r="A534" i="18" s="1"/>
  <c r="A535" i="18" s="1"/>
  <c r="A536" i="18" s="1"/>
  <c r="A537" i="18" s="1"/>
  <c r="A538" i="18" s="1"/>
  <c r="A539" i="18" s="1"/>
  <c r="A540" i="18" s="1"/>
  <c r="A541" i="18" s="1"/>
  <c r="A542" i="18" s="1"/>
  <c r="A543" i="18" s="1"/>
  <c r="A544" i="18" s="1"/>
  <c r="A545" i="18" s="1"/>
  <c r="A546" i="18" s="1"/>
  <c r="A547" i="18" s="1"/>
  <c r="A548" i="18" s="1"/>
  <c r="A549" i="18" s="1"/>
  <c r="A550" i="18" s="1"/>
  <c r="A551" i="18" s="1"/>
  <c r="A552" i="18" s="1"/>
  <c r="A553" i="18" s="1"/>
  <c r="A554" i="18" s="1"/>
  <c r="A555" i="18" s="1"/>
  <c r="A556" i="18" s="1"/>
  <c r="A557" i="18" s="1"/>
  <c r="A558" i="18" s="1"/>
  <c r="A559" i="18" s="1"/>
  <c r="A560" i="18" s="1"/>
  <c r="A561" i="18" s="1"/>
  <c r="A562" i="18" s="1"/>
  <c r="A563" i="18" s="1"/>
  <c r="A564" i="18" s="1"/>
  <c r="A565" i="18" s="1"/>
  <c r="A566" i="18" s="1"/>
  <c r="A567" i="18" s="1"/>
  <c r="A568" i="18" s="1"/>
  <c r="A569" i="18" s="1"/>
  <c r="A570" i="18" s="1"/>
  <c r="A571" i="18" s="1"/>
  <c r="A572" i="18" s="1"/>
  <c r="A573" i="18" s="1"/>
  <c r="A574" i="18" s="1"/>
  <c r="A575" i="18" s="1"/>
  <c r="A576" i="18" s="1"/>
  <c r="A577" i="18" s="1"/>
  <c r="A578" i="18" s="1"/>
  <c r="A579" i="18" s="1"/>
  <c r="A580" i="18" s="1"/>
  <c r="A581" i="18" s="1"/>
  <c r="A582" i="18" s="1"/>
  <c r="A583" i="18" s="1"/>
  <c r="A584" i="18" s="1"/>
  <c r="A585" i="18" s="1"/>
  <c r="A586" i="18" s="1"/>
  <c r="A587" i="18" s="1"/>
  <c r="A588" i="18" s="1"/>
  <c r="A589" i="18" s="1"/>
  <c r="A590" i="18" s="1"/>
  <c r="A591" i="18" s="1"/>
  <c r="A592" i="18" s="1"/>
  <c r="A593" i="18" s="1"/>
  <c r="A594" i="18" s="1"/>
  <c r="A595" i="18" s="1"/>
  <c r="A596" i="18" s="1"/>
  <c r="A597" i="18" s="1"/>
  <c r="A598" i="18" s="1"/>
  <c r="A599" i="18" s="1"/>
  <c r="A600" i="18" s="1"/>
  <c r="A601" i="18" s="1"/>
  <c r="A602" i="18" s="1"/>
  <c r="A603" i="18" s="1"/>
  <c r="A604" i="18" s="1"/>
  <c r="A605" i="18" s="1"/>
  <c r="A606" i="18" s="1"/>
  <c r="A607" i="18" s="1"/>
  <c r="A608" i="18" s="1"/>
  <c r="A609" i="18" s="1"/>
  <c r="A610" i="18" s="1"/>
  <c r="A611" i="18" s="1"/>
  <c r="A612" i="18" s="1"/>
  <c r="A613" i="18" s="1"/>
  <c r="A614" i="18" s="1"/>
  <c r="A615" i="18" s="1"/>
  <c r="A616" i="18" s="1"/>
  <c r="A617" i="18" s="1"/>
  <c r="A618" i="18" s="1"/>
  <c r="A619" i="18" s="1"/>
  <c r="A620" i="18" s="1"/>
  <c r="A621" i="18" s="1"/>
  <c r="A622" i="18" s="1"/>
  <c r="A623" i="18" s="1"/>
  <c r="A624" i="18" s="1"/>
  <c r="A625" i="18" s="1"/>
  <c r="A626" i="18" s="1"/>
  <c r="A627" i="18" s="1"/>
  <c r="A628" i="18" s="1"/>
  <c r="A629" i="18" s="1"/>
  <c r="A630" i="18" s="1"/>
  <c r="A631" i="18" s="1"/>
  <c r="A632" i="18" s="1"/>
  <c r="A633" i="18" s="1"/>
  <c r="A634" i="18" s="1"/>
  <c r="A635" i="18" s="1"/>
  <c r="A636" i="18" s="1"/>
  <c r="A637" i="18" s="1"/>
  <c r="A638" i="18" s="1"/>
  <c r="A639" i="18" s="1"/>
  <c r="A640" i="18" s="1"/>
  <c r="A641" i="18" s="1"/>
  <c r="A642" i="18" s="1"/>
  <c r="A643" i="18" s="1"/>
  <c r="A644" i="18" s="1"/>
  <c r="A645" i="18" s="1"/>
  <c r="A646" i="18" s="1"/>
  <c r="A647" i="18" s="1"/>
  <c r="A648" i="18" s="1"/>
  <c r="A649" i="18" s="1"/>
  <c r="A650" i="18" s="1"/>
  <c r="A651" i="18" s="1"/>
  <c r="A652" i="18" s="1"/>
  <c r="A653" i="18" s="1"/>
  <c r="A654" i="18" s="1"/>
  <c r="A655" i="18" s="1"/>
  <c r="A656" i="18" s="1"/>
  <c r="A657" i="18" s="1"/>
  <c r="A658" i="18" s="1"/>
  <c r="A659" i="18" s="1"/>
  <c r="A660" i="18" s="1"/>
  <c r="A661" i="18" s="1"/>
  <c r="A662" i="18" s="1"/>
  <c r="A663" i="18" s="1"/>
  <c r="A664" i="18" s="1"/>
  <c r="A665" i="18" s="1"/>
  <c r="A666" i="18" s="1"/>
  <c r="A667" i="18" s="1"/>
  <c r="A668" i="18" s="1"/>
  <c r="A669" i="18" s="1"/>
  <c r="A670" i="18" s="1"/>
  <c r="A671" i="18" s="1"/>
  <c r="A672" i="18" s="1"/>
  <c r="A673" i="18" s="1"/>
  <c r="A674" i="18" s="1"/>
  <c r="A675" i="18" s="1"/>
  <c r="A676" i="18" s="1"/>
  <c r="A677" i="18" s="1"/>
  <c r="A678" i="18" s="1"/>
  <c r="A679" i="18" s="1"/>
  <c r="A680" i="18" s="1"/>
  <c r="A681" i="18" s="1"/>
  <c r="A682" i="18" s="1"/>
  <c r="A683" i="18" s="1"/>
  <c r="A684" i="18" s="1"/>
  <c r="A685" i="18" s="1"/>
  <c r="A686" i="18" s="1"/>
  <c r="A687" i="18" s="1"/>
  <c r="A688" i="18" s="1"/>
  <c r="A689" i="18" s="1"/>
  <c r="A690" i="18" s="1"/>
  <c r="A691" i="18" s="1"/>
  <c r="A692" i="18" s="1"/>
  <c r="A693" i="18" s="1"/>
  <c r="A694" i="18" s="1"/>
  <c r="A695" i="18" s="1"/>
  <c r="A696" i="18" s="1"/>
  <c r="A697" i="18" s="1"/>
  <c r="A698" i="18" s="1"/>
  <c r="A699" i="18" s="1"/>
  <c r="A700" i="18" s="1"/>
  <c r="A701" i="18" s="1"/>
  <c r="A702" i="18" s="1"/>
  <c r="A703" i="18" s="1"/>
  <c r="A704" i="18" s="1"/>
  <c r="A705" i="18" s="1"/>
  <c r="A706" i="18" s="1"/>
  <c r="A707" i="18" s="1"/>
  <c r="A708" i="18" s="1"/>
  <c r="A709" i="18" s="1"/>
  <c r="A710" i="18" s="1"/>
  <c r="A711" i="18" s="1"/>
  <c r="A712" i="18" s="1"/>
  <c r="A713" i="18" s="1"/>
  <c r="A714" i="18" s="1"/>
  <c r="A715" i="18" s="1"/>
  <c r="A716" i="18" s="1"/>
  <c r="A717" i="18" s="1"/>
  <c r="A718" i="18" s="1"/>
  <c r="A719" i="18" s="1"/>
  <c r="A720" i="18" s="1"/>
  <c r="A721" i="18" s="1"/>
  <c r="A722" i="18" s="1"/>
  <c r="A723" i="18" s="1"/>
  <c r="A724" i="18" s="1"/>
  <c r="A725" i="18" s="1"/>
  <c r="A726" i="18" s="1"/>
  <c r="A727" i="18" s="1"/>
  <c r="A728" i="18" s="1"/>
  <c r="A729" i="18" s="1"/>
  <c r="A730" i="18" s="1"/>
  <c r="A731" i="18" s="1"/>
  <c r="A732" i="18" s="1"/>
  <c r="A733" i="18" s="1"/>
  <c r="A734" i="18" s="1"/>
  <c r="A735" i="18" s="1"/>
  <c r="A736" i="18" s="1"/>
  <c r="A737" i="18" s="1"/>
  <c r="A738" i="18" s="1"/>
  <c r="A103" i="61"/>
  <c r="A104" i="61" s="1"/>
  <c r="A105" i="61" s="1"/>
  <c r="A106" i="61"/>
  <c r="A107" i="61" s="1"/>
  <c r="A108" i="61" s="1"/>
  <c r="A109" i="61" s="1"/>
  <c r="A110" i="61"/>
  <c r="A111" i="61" s="1"/>
  <c r="A112" i="61" s="1"/>
  <c r="A113" i="61" s="1"/>
  <c r="A114" i="61"/>
  <c r="A115" i="61" s="1"/>
  <c r="A116" i="61" s="1"/>
  <c r="A117" i="61" s="1"/>
  <c r="A118" i="61" s="1"/>
  <c r="A119" i="61" s="1"/>
  <c r="A120" i="61" s="1"/>
  <c r="A121" i="61" s="1"/>
  <c r="A122" i="61" s="1"/>
  <c r="A123" i="61" s="1"/>
  <c r="A124" i="61" s="1"/>
  <c r="A125" i="61" s="1"/>
  <c r="A126" i="61" s="1"/>
  <c r="A127" i="61" s="1"/>
  <c r="A128" i="61" s="1"/>
  <c r="A129" i="61" s="1"/>
  <c r="A130" i="61" s="1"/>
  <c r="A131" i="61" s="1"/>
  <c r="A132" i="61" s="1"/>
  <c r="A133" i="61" s="1"/>
  <c r="A134" i="61" s="1"/>
  <c r="A135" i="61" s="1"/>
  <c r="A136" i="61" s="1"/>
  <c r="A137" i="61" s="1"/>
  <c r="A138" i="61" s="1"/>
  <c r="A139" i="61" s="1"/>
  <c r="A140" i="61" s="1"/>
  <c r="A141" i="61" s="1"/>
  <c r="A142" i="61" s="1"/>
  <c r="A143" i="61" s="1"/>
  <c r="A144" i="61" s="1"/>
  <c r="A145" i="61" s="1"/>
  <c r="A146" i="61" s="1"/>
  <c r="A147" i="61" s="1"/>
  <c r="A148" i="61" s="1"/>
  <c r="A149" i="61" s="1"/>
  <c r="A150" i="61" s="1"/>
  <c r="A151" i="61" s="1"/>
  <c r="A152" i="61" s="1"/>
  <c r="A153" i="61" s="1"/>
  <c r="A154" i="61" s="1"/>
  <c r="A155" i="61" s="1"/>
  <c r="A156" i="61" s="1"/>
  <c r="A157" i="61" s="1"/>
  <c r="A158" i="61" s="1"/>
  <c r="A159" i="61" s="1"/>
  <c r="A160" i="61" s="1"/>
  <c r="A161" i="61" s="1"/>
  <c r="A162" i="61" s="1"/>
  <c r="A163" i="61" s="1"/>
  <c r="A164" i="61" s="1"/>
  <c r="A165" i="61" s="1"/>
  <c r="A166" i="61" s="1"/>
  <c r="A167" i="61" s="1"/>
  <c r="A168" i="61" s="1"/>
  <c r="A169" i="61" s="1"/>
  <c r="A170" i="61" s="1"/>
  <c r="A171" i="61" s="1"/>
  <c r="A172" i="61" s="1"/>
  <c r="A173" i="61" s="1"/>
  <c r="A174" i="61" s="1"/>
  <c r="A175" i="61" s="1"/>
  <c r="A176" i="61" s="1"/>
  <c r="A177" i="61" s="1"/>
  <c r="A178" i="61" s="1"/>
  <c r="A179" i="61" s="1"/>
  <c r="A180" i="61" s="1"/>
  <c r="A181" i="61" s="1"/>
  <c r="A182" i="61" s="1"/>
  <c r="A183" i="61" s="1"/>
  <c r="A184" i="61" s="1"/>
  <c r="A185" i="61" s="1"/>
  <c r="A186" i="61" s="1"/>
  <c r="A187" i="61" s="1"/>
  <c r="A188" i="61" s="1"/>
  <c r="A189" i="61" s="1"/>
  <c r="A190" i="61" s="1"/>
  <c r="A191" i="61" s="1"/>
  <c r="A192" i="61" s="1"/>
  <c r="A193" i="61" s="1"/>
  <c r="A194" i="61" s="1"/>
  <c r="A195" i="61" s="1"/>
  <c r="A196" i="61" s="1"/>
  <c r="A197" i="61" s="1"/>
  <c r="A198" i="61" s="1"/>
  <c r="A199" i="61" s="1"/>
  <c r="A200" i="61" s="1"/>
  <c r="A201" i="61" s="1"/>
  <c r="A202" i="61" s="1"/>
  <c r="A203" i="61" s="1"/>
  <c r="A204" i="61" s="1"/>
  <c r="A205" i="61" s="1"/>
  <c r="A206" i="61" s="1"/>
  <c r="A207" i="61" s="1"/>
  <c r="A208" i="61" s="1"/>
  <c r="A209" i="61" s="1"/>
  <c r="A210" i="61" s="1"/>
  <c r="A211" i="61" s="1"/>
  <c r="A212" i="61" s="1"/>
  <c r="A213" i="61" s="1"/>
  <c r="A214" i="61" s="1"/>
  <c r="A215" i="61" s="1"/>
  <c r="A216" i="61" s="1"/>
  <c r="A217" i="61" s="1"/>
  <c r="A218" i="61" s="1"/>
  <c r="A219" i="61" s="1"/>
  <c r="A220" i="61" s="1"/>
  <c r="A221" i="61" s="1"/>
  <c r="A222" i="61" s="1"/>
  <c r="A223" i="61" s="1"/>
  <c r="A224" i="61" s="1"/>
  <c r="A225" i="61" s="1"/>
  <c r="A226" i="61" s="1"/>
  <c r="A227" i="61" s="1"/>
  <c r="A228" i="61" s="1"/>
  <c r="A229" i="61" s="1"/>
  <c r="A230" i="61" s="1"/>
  <c r="A231" i="61" s="1"/>
  <c r="A232" i="61" s="1"/>
  <c r="A233" i="61" s="1"/>
  <c r="A234" i="61" s="1"/>
  <c r="A235" i="61" s="1"/>
  <c r="A236" i="61" s="1"/>
  <c r="A237" i="61" s="1"/>
  <c r="A238" i="61" s="1"/>
  <c r="A239" i="61" s="1"/>
  <c r="A240" i="61" s="1"/>
  <c r="A241" i="61" s="1"/>
  <c r="A242" i="61" s="1"/>
  <c r="A243" i="61" s="1"/>
  <c r="A244" i="61" s="1"/>
  <c r="A245" i="61" s="1"/>
  <c r="A246" i="61" s="1"/>
  <c r="A247" i="61" s="1"/>
  <c r="A248" i="61" s="1"/>
  <c r="A249" i="61" s="1"/>
  <c r="A250" i="61" s="1"/>
  <c r="A251" i="61" s="1"/>
  <c r="A252" i="61" s="1"/>
  <c r="A253" i="61" s="1"/>
  <c r="A254" i="61" s="1"/>
  <c r="A255" i="61" s="1"/>
  <c r="A256" i="61" s="1"/>
  <c r="A257" i="61" s="1"/>
  <c r="A258" i="61" s="1"/>
  <c r="A259" i="61" s="1"/>
  <c r="A260" i="61" s="1"/>
  <c r="A261" i="61" s="1"/>
  <c r="A262" i="61" s="1"/>
  <c r="A263" i="61" s="1"/>
  <c r="A264" i="61" s="1"/>
  <c r="A265" i="61" s="1"/>
  <c r="A266" i="61" s="1"/>
  <c r="A267" i="61" s="1"/>
  <c r="A268" i="61" s="1"/>
  <c r="A269" i="61" s="1"/>
  <c r="A270" i="61" s="1"/>
  <c r="A271" i="61" s="1"/>
  <c r="A272" i="61" s="1"/>
  <c r="A273" i="61" s="1"/>
  <c r="A274" i="61" s="1"/>
  <c r="A275" i="61" s="1"/>
  <c r="A276" i="61" s="1"/>
  <c r="A277" i="61" s="1"/>
  <c r="A278" i="61" s="1"/>
  <c r="A279" i="61" s="1"/>
  <c r="A280" i="61" s="1"/>
  <c r="A281" i="61" s="1"/>
  <c r="A282" i="61" s="1"/>
  <c r="A283" i="61" s="1"/>
  <c r="A284" i="61" s="1"/>
  <c r="A285" i="61" s="1"/>
  <c r="A286" i="61" s="1"/>
  <c r="A287" i="61" s="1"/>
  <c r="A288" i="61" s="1"/>
  <c r="A289" i="61" s="1"/>
  <c r="A290" i="61" s="1"/>
  <c r="A291" i="61" s="1"/>
  <c r="A292" i="61" s="1"/>
  <c r="A293" i="61" s="1"/>
  <c r="A294" i="61" s="1"/>
  <c r="A295" i="61" s="1"/>
  <c r="A296" i="61" s="1"/>
  <c r="A297" i="61" s="1"/>
  <c r="A298" i="61" s="1"/>
  <c r="A299" i="61" s="1"/>
  <c r="A300" i="61" s="1"/>
  <c r="A301" i="61" s="1"/>
  <c r="A302" i="61" s="1"/>
  <c r="A303" i="61" s="1"/>
  <c r="A304" i="61" s="1"/>
  <c r="A305" i="61" s="1"/>
  <c r="A306" i="61" s="1"/>
  <c r="A307" i="61" s="1"/>
  <c r="A308" i="61" s="1"/>
  <c r="A309" i="61" s="1"/>
  <c r="A310" i="61" s="1"/>
  <c r="A311" i="61" s="1"/>
  <c r="A312" i="61" s="1"/>
  <c r="A313" i="61" s="1"/>
  <c r="A314" i="61" s="1"/>
  <c r="A315" i="61" s="1"/>
  <c r="A316" i="61" s="1"/>
  <c r="A317" i="61" s="1"/>
  <c r="A318" i="61" s="1"/>
  <c r="A319" i="61" s="1"/>
  <c r="A320" i="61" s="1"/>
  <c r="A321" i="61" s="1"/>
  <c r="A322" i="61" s="1"/>
  <c r="A323" i="61" s="1"/>
  <c r="A324" i="61" s="1"/>
  <c r="A325" i="61" s="1"/>
  <c r="A326" i="61" s="1"/>
  <c r="A327" i="61" s="1"/>
  <c r="A328" i="61" s="1"/>
  <c r="A329" i="61" s="1"/>
  <c r="A330" i="61" s="1"/>
  <c r="A331" i="61" s="1"/>
  <c r="A332" i="61" s="1"/>
  <c r="A333" i="61" s="1"/>
  <c r="A334" i="61" s="1"/>
  <c r="A335" i="61" s="1"/>
  <c r="A336" i="61" s="1"/>
  <c r="A337" i="61" s="1"/>
  <c r="A338" i="61" s="1"/>
  <c r="A339" i="61" s="1"/>
  <c r="A340" i="61" s="1"/>
  <c r="A341" i="61" s="1"/>
  <c r="A342" i="61" s="1"/>
  <c r="A343" i="61" s="1"/>
  <c r="A344" i="61" s="1"/>
  <c r="A345" i="61" s="1"/>
  <c r="A346" i="61" s="1"/>
  <c r="A347" i="61" s="1"/>
  <c r="A348" i="61" s="1"/>
  <c r="A349" i="61" s="1"/>
  <c r="A350" i="61" s="1"/>
  <c r="A351" i="61" s="1"/>
  <c r="A352" i="61" s="1"/>
  <c r="A353" i="61" s="1"/>
  <c r="A354" i="61" s="1"/>
  <c r="A355" i="61" s="1"/>
  <c r="A356" i="61" s="1"/>
  <c r="A357" i="61" s="1"/>
  <c r="A358" i="61" s="1"/>
  <c r="A359" i="61" s="1"/>
  <c r="A360" i="61" s="1"/>
  <c r="A361" i="61" s="1"/>
  <c r="A362" i="61" s="1"/>
  <c r="A363" i="61" s="1"/>
  <c r="A364" i="61" s="1"/>
  <c r="A365" i="61" s="1"/>
  <c r="A366" i="61" s="1"/>
  <c r="A367" i="61" s="1"/>
  <c r="A368" i="61" s="1"/>
  <c r="A369" i="61" s="1"/>
  <c r="A370" i="61" s="1"/>
  <c r="A371" i="61" s="1"/>
  <c r="A372" i="61" s="1"/>
  <c r="A373" i="61" s="1"/>
  <c r="A374" i="61" s="1"/>
  <c r="A375" i="61" s="1"/>
  <c r="A376" i="61" s="1"/>
  <c r="A377" i="61" s="1"/>
  <c r="A378" i="61" s="1"/>
  <c r="A379" i="61" s="1"/>
  <c r="A380" i="61" s="1"/>
  <c r="A381" i="61" s="1"/>
  <c r="A382" i="61" s="1"/>
  <c r="A383" i="61" s="1"/>
  <c r="A384" i="61" s="1"/>
  <c r="A385" i="61" s="1"/>
  <c r="A386" i="61" s="1"/>
  <c r="A387" i="61" s="1"/>
  <c r="A388" i="61" s="1"/>
  <c r="A389" i="61" s="1"/>
  <c r="A390" i="61" s="1"/>
  <c r="A391" i="61" s="1"/>
  <c r="A392" i="61" s="1"/>
  <c r="A393" i="61" s="1"/>
  <c r="A394" i="61" s="1"/>
  <c r="A395" i="61" s="1"/>
  <c r="A396" i="61" s="1"/>
  <c r="A397" i="61" s="1"/>
  <c r="A398" i="61" s="1"/>
  <c r="A399" i="61" s="1"/>
  <c r="A400" i="61" s="1"/>
  <c r="A401" i="61" s="1"/>
  <c r="A402" i="61" s="1"/>
  <c r="A403" i="61" s="1"/>
  <c r="A404" i="61" s="1"/>
  <c r="A405" i="61" s="1"/>
  <c r="A406" i="61" s="1"/>
  <c r="A407" i="61" s="1"/>
  <c r="A408" i="61" s="1"/>
  <c r="A409" i="61" s="1"/>
  <c r="A410" i="61" s="1"/>
  <c r="A411" i="61" s="1"/>
  <c r="A412" i="61" s="1"/>
  <c r="A413" i="61" s="1"/>
  <c r="A414" i="61" s="1"/>
  <c r="A415" i="61" s="1"/>
  <c r="A416" i="61" s="1"/>
  <c r="A417" i="61" s="1"/>
  <c r="A418" i="61" s="1"/>
  <c r="A419" i="61" s="1"/>
  <c r="A420" i="61" s="1"/>
  <c r="A421" i="61" s="1"/>
  <c r="A422" i="61" s="1"/>
  <c r="A423" i="61" s="1"/>
  <c r="A424" i="61" s="1"/>
  <c r="A425" i="61" s="1"/>
  <c r="A426" i="61" s="1"/>
  <c r="A427" i="61" s="1"/>
  <c r="A428" i="61" s="1"/>
  <c r="A429" i="61" s="1"/>
  <c r="A430" i="61" s="1"/>
  <c r="A431" i="61" s="1"/>
  <c r="A432" i="61" s="1"/>
  <c r="A433" i="61" s="1"/>
  <c r="A434" i="61" s="1"/>
  <c r="A435" i="61" s="1"/>
  <c r="A436" i="61" s="1"/>
  <c r="A437" i="61" s="1"/>
  <c r="A438" i="61" s="1"/>
  <c r="A439" i="61" s="1"/>
  <c r="A440" i="61" s="1"/>
  <c r="A441" i="61" s="1"/>
  <c r="A442" i="61" s="1"/>
  <c r="A443" i="61" s="1"/>
  <c r="A444" i="61" s="1"/>
  <c r="A445" i="61" s="1"/>
  <c r="A446" i="61" s="1"/>
  <c r="A447" i="61" s="1"/>
  <c r="A448" i="61" s="1"/>
  <c r="A449" i="61" s="1"/>
  <c r="A450" i="61" s="1"/>
  <c r="A451" i="61" s="1"/>
  <c r="A452" i="61" s="1"/>
  <c r="A453" i="61" s="1"/>
  <c r="A454" i="61" s="1"/>
  <c r="A455" i="61" s="1"/>
  <c r="A456" i="61" s="1"/>
  <c r="A457" i="61" s="1"/>
  <c r="A458" i="61" s="1"/>
  <c r="A459" i="61" s="1"/>
  <c r="A460" i="61" s="1"/>
  <c r="A461" i="61" s="1"/>
  <c r="A462" i="61" s="1"/>
  <c r="A463" i="61" s="1"/>
  <c r="A464" i="61" s="1"/>
  <c r="A465" i="61" s="1"/>
  <c r="A466" i="61" s="1"/>
  <c r="A467" i="61" s="1"/>
  <c r="A468" i="61" s="1"/>
  <c r="A469" i="61" s="1"/>
  <c r="A470" i="61" s="1"/>
  <c r="A471" i="61" s="1"/>
  <c r="A472" i="61" s="1"/>
  <c r="A473" i="61" s="1"/>
  <c r="A474" i="61" s="1"/>
  <c r="A475" i="61" s="1"/>
  <c r="A476" i="61" s="1"/>
  <c r="A477" i="61" s="1"/>
  <c r="A478" i="61" s="1"/>
  <c r="A479" i="61" s="1"/>
  <c r="A480" i="61" s="1"/>
  <c r="A481" i="61" s="1"/>
  <c r="A482" i="61" s="1"/>
  <c r="A483" i="61" s="1"/>
  <c r="A484" i="61" s="1"/>
  <c r="A485" i="61" s="1"/>
  <c r="A486" i="61" s="1"/>
  <c r="A487" i="61" s="1"/>
  <c r="A488" i="61" s="1"/>
  <c r="A489" i="61" s="1"/>
  <c r="A490" i="61" s="1"/>
  <c r="A491" i="61" s="1"/>
  <c r="A492" i="61" s="1"/>
  <c r="A493" i="61" s="1"/>
  <c r="A494" i="61" s="1"/>
  <c r="A495" i="61" s="1"/>
  <c r="A496" i="61" s="1"/>
  <c r="A497" i="61" s="1"/>
  <c r="A102" i="61"/>
  <c r="A98" i="61"/>
  <c r="A99" i="61" s="1"/>
  <c r="A100" i="61" s="1"/>
  <c r="A101" i="61" s="1"/>
  <c r="L98" i="61"/>
  <c r="M98" i="61"/>
  <c r="N98" i="61"/>
  <c r="L99" i="61"/>
  <c r="M99" i="61"/>
  <c r="N99" i="61"/>
  <c r="L100" i="61"/>
  <c r="M100" i="61"/>
  <c r="N100" i="61"/>
  <c r="L101" i="61"/>
  <c r="M101" i="61"/>
  <c r="N101" i="61"/>
  <c r="L102" i="61"/>
  <c r="M102" i="61"/>
  <c r="N102" i="61"/>
  <c r="S23" i="64"/>
  <c r="R23" i="64"/>
  <c r="Q23" i="64"/>
  <c r="P23" i="64"/>
  <c r="P21" i="55"/>
  <c r="Q21" i="55"/>
  <c r="R21" i="55"/>
  <c r="V21" i="55" s="1"/>
  <c r="S21" i="55"/>
  <c r="W21" i="55" s="1"/>
  <c r="X21" i="55" s="1"/>
  <c r="T21" i="55"/>
  <c r="Y21" i="55"/>
  <c r="P22" i="55"/>
  <c r="Q22" i="55"/>
  <c r="R22" i="55"/>
  <c r="S22" i="55"/>
  <c r="T22" i="55"/>
  <c r="W22" i="55"/>
  <c r="Y22" i="55"/>
  <c r="V11" i="73"/>
  <c r="V12" i="73"/>
  <c r="V13" i="73"/>
  <c r="V14" i="73"/>
  <c r="V15" i="73"/>
  <c r="V8" i="73"/>
  <c r="L55" i="3"/>
  <c r="AJ24" i="8"/>
  <c r="AI24" i="8"/>
  <c r="AH24" i="8"/>
  <c r="AG24" i="8"/>
  <c r="AF24" i="8"/>
  <c r="AE24" i="8"/>
  <c r="AD24" i="8"/>
  <c r="AC24" i="8"/>
  <c r="AB24" i="8"/>
  <c r="AA24" i="8"/>
  <c r="Z24" i="8"/>
  <c r="P72" i="84"/>
  <c r="O72" i="84"/>
  <c r="N72" i="84"/>
  <c r="M72" i="84"/>
  <c r="L72" i="84"/>
  <c r="K72" i="84"/>
  <c r="J72" i="84"/>
  <c r="I72" i="84"/>
  <c r="H72" i="84"/>
  <c r="G72" i="84"/>
  <c r="F72" i="84"/>
  <c r="E72" i="84"/>
  <c r="D72" i="84"/>
  <c r="C72" i="84"/>
  <c r="X23" i="7"/>
  <c r="W23" i="7"/>
  <c r="U23" i="7"/>
  <c r="V23" i="7" s="1"/>
  <c r="L23" i="7"/>
  <c r="K23" i="7"/>
  <c r="I23" i="7"/>
  <c r="H23" i="7"/>
  <c r="G23" i="7"/>
  <c r="P23" i="13"/>
  <c r="O23" i="13"/>
  <c r="N23" i="13"/>
  <c r="M23" i="13"/>
  <c r="L23" i="13"/>
  <c r="K23" i="13"/>
  <c r="I23" i="13"/>
  <c r="B23" i="7" s="1"/>
  <c r="H23" i="13"/>
  <c r="R23" i="80"/>
  <c r="AG23" i="80"/>
  <c r="AG4" i="80"/>
  <c r="AG5" i="80"/>
  <c r="AG6" i="80"/>
  <c r="AG7" i="80"/>
  <c r="AG8" i="80"/>
  <c r="AG9" i="80"/>
  <c r="AG10" i="80"/>
  <c r="AG11" i="80"/>
  <c r="AG12" i="80"/>
  <c r="AG13" i="80"/>
  <c r="AG14" i="80"/>
  <c r="AG15" i="80"/>
  <c r="AG16" i="80"/>
  <c r="AG17" i="80"/>
  <c r="AG18" i="80"/>
  <c r="AG19" i="80"/>
  <c r="AG20" i="80"/>
  <c r="AG21" i="80"/>
  <c r="AG22" i="80"/>
  <c r="AG3" i="80"/>
  <c r="R48" i="84"/>
  <c r="R72" i="84" s="1"/>
  <c r="R3" i="80"/>
  <c r="R4" i="80"/>
  <c r="R5" i="80"/>
  <c r="R6" i="80"/>
  <c r="R7" i="80"/>
  <c r="R8" i="80"/>
  <c r="R9" i="80"/>
  <c r="R10" i="80"/>
  <c r="R11" i="80"/>
  <c r="R12" i="80"/>
  <c r="R13" i="80"/>
  <c r="R14" i="80"/>
  <c r="R15" i="80"/>
  <c r="R16" i="80"/>
  <c r="R17" i="80"/>
  <c r="R18" i="80"/>
  <c r="R19" i="80"/>
  <c r="R20" i="80"/>
  <c r="R21" i="80"/>
  <c r="R22" i="80"/>
  <c r="V22" i="55" l="1"/>
  <c r="X22" i="55" s="1"/>
  <c r="F23" i="7"/>
  <c r="J23" i="7"/>
  <c r="L3" i="61"/>
  <c r="M3" i="61"/>
  <c r="L4" i="61"/>
  <c r="M4" i="61"/>
  <c r="L5" i="61"/>
  <c r="M5" i="61"/>
  <c r="L6" i="61"/>
  <c r="M6" i="61"/>
  <c r="L7" i="61"/>
  <c r="M7" i="61"/>
  <c r="L8" i="61"/>
  <c r="M8" i="61"/>
  <c r="L9" i="61"/>
  <c r="M9" i="61"/>
  <c r="L10" i="61"/>
  <c r="M10" i="61"/>
  <c r="L11" i="61"/>
  <c r="M11" i="61"/>
  <c r="L12" i="61"/>
  <c r="M12" i="61"/>
  <c r="L13" i="61"/>
  <c r="M13" i="61"/>
  <c r="L14" i="61"/>
  <c r="M14" i="61"/>
  <c r="L15" i="61"/>
  <c r="M15" i="61"/>
  <c r="L16" i="61"/>
  <c r="M16" i="61"/>
  <c r="L17" i="61"/>
  <c r="M17" i="61"/>
  <c r="L18" i="61"/>
  <c r="M18" i="61"/>
  <c r="L19" i="61"/>
  <c r="M19" i="61"/>
  <c r="L20" i="61"/>
  <c r="M20" i="61"/>
  <c r="L21" i="61"/>
  <c r="M21" i="61"/>
  <c r="L22" i="61"/>
  <c r="M22" i="61"/>
  <c r="L23" i="61"/>
  <c r="M23" i="61"/>
  <c r="L24" i="61"/>
  <c r="M24" i="61"/>
  <c r="L25" i="61"/>
  <c r="M25" i="61"/>
  <c r="L26" i="61"/>
  <c r="M26" i="61"/>
  <c r="L27" i="61"/>
  <c r="M27" i="61"/>
  <c r="L28" i="61"/>
  <c r="M28" i="61"/>
  <c r="L29" i="61"/>
  <c r="M29" i="61"/>
  <c r="L30" i="61"/>
  <c r="M30" i="61"/>
  <c r="L31" i="61"/>
  <c r="M31" i="61"/>
  <c r="L32" i="61"/>
  <c r="M32" i="61"/>
  <c r="L33" i="61"/>
  <c r="M33" i="61"/>
  <c r="L34" i="61"/>
  <c r="M34" i="61"/>
  <c r="L35" i="61"/>
  <c r="M35" i="61"/>
  <c r="L36" i="61"/>
  <c r="M36" i="61"/>
  <c r="L37" i="61"/>
  <c r="M37" i="61"/>
  <c r="L38" i="61"/>
  <c r="M38" i="61"/>
  <c r="L39" i="61"/>
  <c r="M39" i="61"/>
  <c r="L40" i="61"/>
  <c r="M40" i="61"/>
  <c r="L41" i="61"/>
  <c r="M41" i="61"/>
  <c r="L42" i="61"/>
  <c r="M42" i="61"/>
  <c r="L43" i="61"/>
  <c r="M43" i="61"/>
  <c r="L44" i="61"/>
  <c r="M44" i="61"/>
  <c r="L45" i="61"/>
  <c r="M45" i="61"/>
  <c r="L46" i="61"/>
  <c r="M46" i="61"/>
  <c r="L47" i="61"/>
  <c r="M47" i="61"/>
  <c r="L48" i="61"/>
  <c r="M48" i="61"/>
  <c r="L49" i="61"/>
  <c r="M49" i="61"/>
  <c r="L50" i="61"/>
  <c r="M50" i="61"/>
  <c r="L51" i="61"/>
  <c r="M51" i="61"/>
  <c r="L52" i="61"/>
  <c r="M52" i="61"/>
  <c r="L53" i="61"/>
  <c r="M53" i="61"/>
  <c r="L54" i="61"/>
  <c r="M54" i="61"/>
  <c r="L55" i="61"/>
  <c r="M55" i="61"/>
  <c r="L56" i="61"/>
  <c r="M56" i="61"/>
  <c r="L57" i="61"/>
  <c r="M57" i="61"/>
  <c r="L58" i="61"/>
  <c r="M58" i="61"/>
  <c r="L59" i="61"/>
  <c r="M59" i="61"/>
  <c r="L60" i="61"/>
  <c r="M60" i="61"/>
  <c r="L61" i="61"/>
  <c r="M61" i="61"/>
  <c r="L62" i="61"/>
  <c r="M62" i="61"/>
  <c r="L63" i="61"/>
  <c r="M63" i="61"/>
  <c r="L64" i="61"/>
  <c r="M64" i="61"/>
  <c r="L65" i="61"/>
  <c r="M65" i="61"/>
  <c r="L66" i="61"/>
  <c r="M66" i="61"/>
  <c r="L67" i="61"/>
  <c r="M67" i="61"/>
  <c r="L68" i="61"/>
  <c r="M68" i="61"/>
  <c r="L69" i="61"/>
  <c r="M69" i="61"/>
  <c r="L70" i="61"/>
  <c r="M70" i="61"/>
  <c r="L71" i="61"/>
  <c r="M71" i="61"/>
  <c r="L72" i="61"/>
  <c r="M72" i="61"/>
  <c r="L73" i="61"/>
  <c r="M73" i="61"/>
  <c r="L74" i="61"/>
  <c r="M74" i="61"/>
  <c r="L75" i="61"/>
  <c r="M75" i="61"/>
  <c r="L76" i="61"/>
  <c r="M76" i="61"/>
  <c r="L77" i="61"/>
  <c r="M77" i="61"/>
  <c r="L78" i="61"/>
  <c r="M78" i="61"/>
  <c r="L79" i="61"/>
  <c r="M79" i="61"/>
  <c r="L80" i="61"/>
  <c r="M80" i="61"/>
  <c r="L81" i="61"/>
  <c r="M81" i="61"/>
  <c r="L82" i="61"/>
  <c r="M82" i="61"/>
  <c r="L83" i="61"/>
  <c r="M83" i="61"/>
  <c r="L84" i="61"/>
  <c r="M84" i="61"/>
  <c r="L85" i="61"/>
  <c r="M85" i="61"/>
  <c r="L86" i="61"/>
  <c r="M86" i="61"/>
  <c r="L87" i="61"/>
  <c r="M87" i="61"/>
  <c r="L88" i="61"/>
  <c r="M88" i="61"/>
  <c r="L89" i="61"/>
  <c r="M89" i="61"/>
  <c r="L90" i="61"/>
  <c r="M90" i="61"/>
  <c r="L91" i="61"/>
  <c r="M91" i="61"/>
  <c r="L92" i="61"/>
  <c r="M92" i="61"/>
  <c r="L93" i="61"/>
  <c r="M93" i="61"/>
  <c r="L94" i="61"/>
  <c r="M94" i="61"/>
  <c r="L95" i="61"/>
  <c r="M95" i="61"/>
  <c r="L96" i="61"/>
  <c r="M96" i="61"/>
  <c r="L97" i="61"/>
  <c r="M97" i="61"/>
  <c r="L54" i="3" l="1"/>
  <c r="L5" i="7" l="1"/>
  <c r="N97" i="61" l="1"/>
  <c r="N96" i="61"/>
  <c r="N95" i="61"/>
  <c r="N94" i="61"/>
  <c r="N93" i="61"/>
  <c r="N92" i="61"/>
  <c r="N91" i="61"/>
  <c r="N90" i="61"/>
  <c r="N89" i="61"/>
  <c r="N88" i="61"/>
  <c r="N87" i="61"/>
  <c r="N86" i="61"/>
  <c r="N85" i="61"/>
  <c r="N84" i="61"/>
  <c r="N83" i="61"/>
  <c r="N82" i="61"/>
  <c r="N81" i="61"/>
  <c r="N80" i="61"/>
  <c r="N79" i="61"/>
  <c r="N78" i="61"/>
  <c r="N77" i="61"/>
  <c r="N76" i="61"/>
  <c r="N75" i="61"/>
  <c r="N74" i="61"/>
  <c r="N73" i="61"/>
  <c r="N72" i="61"/>
  <c r="N71" i="61"/>
  <c r="N70" i="61"/>
  <c r="N69" i="61"/>
  <c r="N68" i="61"/>
  <c r="N67" i="61"/>
  <c r="N66" i="61"/>
  <c r="N65" i="61"/>
  <c r="N64" i="61"/>
  <c r="N63" i="61"/>
  <c r="N62" i="61"/>
  <c r="N61" i="61"/>
  <c r="N60" i="61"/>
  <c r="N59" i="61"/>
  <c r="N58" i="61"/>
  <c r="N57" i="61"/>
  <c r="N56" i="61"/>
  <c r="N55" i="61"/>
  <c r="N54" i="61"/>
  <c r="N53" i="61"/>
  <c r="N52" i="61"/>
  <c r="N51" i="61"/>
  <c r="N50" i="61"/>
  <c r="N49" i="61"/>
  <c r="N48" i="61"/>
  <c r="N47" i="61"/>
  <c r="N46" i="61"/>
  <c r="N45" i="61"/>
  <c r="N44" i="61"/>
  <c r="N43" i="61"/>
  <c r="N42" i="61"/>
  <c r="N41" i="61"/>
  <c r="N40" i="61"/>
  <c r="N39" i="61"/>
  <c r="N38" i="61"/>
  <c r="N37" i="61"/>
  <c r="N36" i="61"/>
  <c r="N35" i="61"/>
  <c r="N34" i="61"/>
  <c r="N33" i="61"/>
  <c r="N32" i="61"/>
  <c r="N31" i="61"/>
  <c r="N30" i="61"/>
  <c r="N29" i="61"/>
  <c r="N28" i="61"/>
  <c r="N27" i="61"/>
  <c r="N26" i="61"/>
  <c r="N25" i="61"/>
  <c r="N24" i="61"/>
  <c r="N23" i="61"/>
  <c r="N22" i="61"/>
  <c r="N21" i="61"/>
  <c r="N20" i="61"/>
  <c r="N19" i="61"/>
  <c r="N18" i="61"/>
  <c r="N17" i="61"/>
  <c r="N16" i="61"/>
  <c r="N15" i="61"/>
  <c r="N14" i="61"/>
  <c r="N13" i="61"/>
  <c r="N12" i="61"/>
  <c r="N11" i="61"/>
  <c r="N10" i="61"/>
  <c r="N9" i="61"/>
  <c r="N8" i="61"/>
  <c r="N7" i="61"/>
  <c r="N6" i="61"/>
  <c r="H22" i="63" l="1"/>
  <c r="U22" i="53" l="1"/>
  <c r="V22" i="53"/>
  <c r="W22" i="53"/>
  <c r="X22" i="53"/>
  <c r="AA22" i="53"/>
  <c r="A3" i="19"/>
  <c r="A4" i="19" s="1"/>
  <c r="A5" i="19" s="1"/>
  <c r="A6" i="19" s="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3" i="59"/>
  <c r="A4" i="59" s="1"/>
  <c r="A5" i="59" s="1"/>
  <c r="A6" i="59" s="1"/>
  <c r="A7" i="59" s="1"/>
  <c r="A8" i="59" s="1"/>
  <c r="A9" i="59" s="1"/>
  <c r="A10" i="59" s="1"/>
  <c r="A11" i="59" s="1"/>
  <c r="A12" i="59" s="1"/>
  <c r="A13" i="59" s="1"/>
  <c r="A14" i="59" s="1"/>
  <c r="A15" i="59" s="1"/>
  <c r="A16" i="59" s="1"/>
  <c r="A17" i="59" s="1"/>
  <c r="A18" i="59" s="1"/>
  <c r="A19" i="59" s="1"/>
  <c r="A20" i="59" s="1"/>
  <c r="A21" i="59" s="1"/>
  <c r="A22" i="59" s="1"/>
  <c r="A23" i="59" s="1"/>
  <c r="A24" i="59" s="1"/>
  <c r="A25" i="59" s="1"/>
  <c r="A26" i="59" s="1"/>
  <c r="A27" i="59" s="1"/>
  <c r="A28" i="59" s="1"/>
  <c r="A29" i="59" s="1"/>
  <c r="A30" i="59" s="1"/>
  <c r="A31" i="59" s="1"/>
  <c r="A32" i="59" s="1"/>
  <c r="A33" i="59" s="1"/>
  <c r="A34" i="59" s="1"/>
  <c r="A35" i="59" s="1"/>
  <c r="A36" i="59" s="1"/>
  <c r="A37" i="59" s="1"/>
  <c r="A38" i="59" s="1"/>
  <c r="A39" i="59" s="1"/>
  <c r="A40" i="59" s="1"/>
  <c r="A41" i="59" s="1"/>
  <c r="A42" i="59" s="1"/>
  <c r="A43" i="59" s="1"/>
  <c r="A44" i="59" s="1"/>
  <c r="A45" i="59" s="1"/>
  <c r="A46" i="59" s="1"/>
  <c r="A47" i="59" s="1"/>
  <c r="A48" i="59" s="1"/>
  <c r="A49" i="59" s="1"/>
  <c r="A50" i="59" s="1"/>
  <c r="A51" i="59" s="1"/>
  <c r="A52" i="59" s="1"/>
  <c r="A53" i="59" s="1"/>
  <c r="A54" i="59" s="1"/>
  <c r="A55" i="59" s="1"/>
  <c r="A56" i="59" s="1"/>
  <c r="A57" i="59" s="1"/>
  <c r="A58" i="59" s="1"/>
  <c r="A59" i="59" s="1"/>
  <c r="A60" i="59" s="1"/>
  <c r="A61" i="59" s="1"/>
  <c r="A62" i="59" s="1"/>
  <c r="A63" i="59" s="1"/>
  <c r="A64" i="59" s="1"/>
  <c r="A65" i="59" s="1"/>
  <c r="A66" i="59" s="1"/>
  <c r="A67" i="59" s="1"/>
  <c r="A68" i="59" s="1"/>
  <c r="A69" i="59" s="1"/>
  <c r="A70" i="59" s="1"/>
  <c r="A71" i="59" s="1"/>
  <c r="A72" i="59" s="1"/>
  <c r="A73" i="59" s="1"/>
  <c r="A74" i="59" s="1"/>
  <c r="A75" i="59" s="1"/>
  <c r="A76" i="59" s="1"/>
  <c r="A77" i="59" s="1"/>
  <c r="A78" i="59" s="1"/>
  <c r="A79" i="59" s="1"/>
  <c r="A80" i="59" s="1"/>
  <c r="A81" i="59" s="1"/>
  <c r="A82" i="59" s="1"/>
  <c r="A83" i="59" s="1"/>
  <c r="A84" i="59" s="1"/>
  <c r="A85" i="59" s="1"/>
  <c r="A86" i="59" s="1"/>
  <c r="A87" i="59" s="1"/>
  <c r="A88" i="59" s="1"/>
  <c r="A89" i="59" s="1"/>
  <c r="A90" i="59" s="1"/>
  <c r="A91" i="59" s="1"/>
  <c r="A92" i="59" s="1"/>
  <c r="A93" i="59" s="1"/>
  <c r="A94" i="59" s="1"/>
  <c r="A95" i="59" s="1"/>
  <c r="A96" i="59" s="1"/>
  <c r="A97" i="59" s="1"/>
  <c r="A98" i="59" s="1"/>
  <c r="A99" i="59" s="1"/>
  <c r="A100" i="59" s="1"/>
  <c r="A101" i="59" s="1"/>
  <c r="A102" i="59" s="1"/>
  <c r="A103" i="59" s="1"/>
  <c r="A104" i="59" s="1"/>
  <c r="A105" i="59" s="1"/>
  <c r="A106" i="59" s="1"/>
  <c r="A107" i="59" s="1"/>
  <c r="A108" i="59" s="1"/>
  <c r="A109" i="59" s="1"/>
  <c r="A110" i="59" s="1"/>
  <c r="A111" i="59" s="1"/>
  <c r="A112" i="59" s="1"/>
  <c r="A113" i="59" s="1"/>
  <c r="A114" i="59" s="1"/>
  <c r="A115" i="59" s="1"/>
  <c r="A116" i="59" s="1"/>
  <c r="A117" i="59" s="1"/>
  <c r="A118" i="59" s="1"/>
  <c r="A119" i="59" s="1"/>
  <c r="A120" i="59" s="1"/>
  <c r="A121" i="59" s="1"/>
  <c r="A122" i="59" s="1"/>
  <c r="A123" i="59" s="1"/>
  <c r="A124" i="59" s="1"/>
  <c r="A125" i="59" s="1"/>
  <c r="A126" i="59" s="1"/>
  <c r="A127" i="59" s="1"/>
  <c r="A128" i="59" s="1"/>
  <c r="A129" i="59" s="1"/>
  <c r="A130" i="59" s="1"/>
  <c r="A131" i="59" s="1"/>
  <c r="A132" i="59" s="1"/>
  <c r="A133" i="59" s="1"/>
  <c r="A134" i="59" s="1"/>
  <c r="A135" i="59" s="1"/>
  <c r="A136" i="59" s="1"/>
  <c r="A137" i="59" s="1"/>
  <c r="A138" i="59" s="1"/>
  <c r="A139" i="59" s="1"/>
  <c r="A140" i="59" s="1"/>
  <c r="A141" i="59" s="1"/>
  <c r="A142" i="59" s="1"/>
  <c r="A3" i="18"/>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3" i="61"/>
  <c r="A4" i="61" s="1"/>
  <c r="A5" i="61" s="1"/>
  <c r="A6" i="61" s="1"/>
  <c r="A7" i="61" s="1"/>
  <c r="A8" i="61" s="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51" i="61" s="1"/>
  <c r="A52" i="61" s="1"/>
  <c r="A53" i="61" s="1"/>
  <c r="A54" i="61" s="1"/>
  <c r="A55" i="61" s="1"/>
  <c r="A56" i="61" s="1"/>
  <c r="A57" i="61" s="1"/>
  <c r="A58" i="61" s="1"/>
  <c r="A59" i="61" s="1"/>
  <c r="A60" i="61" s="1"/>
  <c r="A61" i="61" s="1"/>
  <c r="A62" i="61" s="1"/>
  <c r="A63" i="61" s="1"/>
  <c r="A64" i="61" s="1"/>
  <c r="A65" i="61" s="1"/>
  <c r="A66" i="61" s="1"/>
  <c r="A67" i="61" s="1"/>
  <c r="A68" i="61" s="1"/>
  <c r="A69" i="61" s="1"/>
  <c r="A70" i="61" s="1"/>
  <c r="A71" i="61" s="1"/>
  <c r="A72" i="61" s="1"/>
  <c r="A73" i="61" s="1"/>
  <c r="A74" i="61" s="1"/>
  <c r="A75" i="61" s="1"/>
  <c r="A76" i="61" s="1"/>
  <c r="A77" i="61" s="1"/>
  <c r="A78" i="61" s="1"/>
  <c r="A79" i="61" s="1"/>
  <c r="A80" i="61" s="1"/>
  <c r="A81" i="61" s="1"/>
  <c r="A82" i="61" s="1"/>
  <c r="A83" i="61" s="1"/>
  <c r="A84" i="61" s="1"/>
  <c r="A85" i="61" s="1"/>
  <c r="A86" i="61" s="1"/>
  <c r="A87" i="61" s="1"/>
  <c r="A88" i="61" s="1"/>
  <c r="A89" i="61" s="1"/>
  <c r="A90" i="61" s="1"/>
  <c r="A91" i="61" s="1"/>
  <c r="A92" i="61" s="1"/>
  <c r="A93" i="61" s="1"/>
  <c r="A94" i="61" s="1"/>
  <c r="A95" i="61" s="1"/>
  <c r="A96" i="61" s="1"/>
  <c r="A97" i="61" s="1"/>
  <c r="N3" i="61"/>
  <c r="P22" i="64"/>
  <c r="Q22" i="64"/>
  <c r="R22" i="64"/>
  <c r="S22" i="64"/>
  <c r="U13" i="73"/>
  <c r="U14" i="73"/>
  <c r="U15" i="73"/>
  <c r="U8" i="73"/>
  <c r="U12" i="73" s="1"/>
  <c r="Z23" i="8"/>
  <c r="AA23" i="8"/>
  <c r="AB23" i="8"/>
  <c r="AC23" i="8"/>
  <c r="AD23" i="8"/>
  <c r="AE23" i="8"/>
  <c r="AF23" i="8"/>
  <c r="AG23" i="8"/>
  <c r="AH23" i="8"/>
  <c r="AI23" i="8"/>
  <c r="AJ23" i="8"/>
  <c r="C54" i="84"/>
  <c r="C53" i="84"/>
  <c r="K58" i="84"/>
  <c r="P71" i="84"/>
  <c r="O71" i="84"/>
  <c r="N71" i="84"/>
  <c r="M71" i="84"/>
  <c r="L71" i="84"/>
  <c r="K71" i="84"/>
  <c r="J71" i="84"/>
  <c r="I71" i="84"/>
  <c r="H71" i="84"/>
  <c r="G71" i="84"/>
  <c r="F71" i="84"/>
  <c r="E71" i="84"/>
  <c r="D71" i="84"/>
  <c r="C71" i="84"/>
  <c r="P70" i="84"/>
  <c r="O70" i="84"/>
  <c r="N70" i="84"/>
  <c r="M70" i="84"/>
  <c r="L70" i="84"/>
  <c r="K70" i="84"/>
  <c r="J70" i="84"/>
  <c r="I70" i="84"/>
  <c r="H70" i="84"/>
  <c r="G70" i="84"/>
  <c r="F70" i="84"/>
  <c r="E70" i="84"/>
  <c r="D70" i="84"/>
  <c r="C70" i="84"/>
  <c r="P69" i="84"/>
  <c r="O69" i="84"/>
  <c r="N69" i="84"/>
  <c r="M69" i="84"/>
  <c r="L69" i="84"/>
  <c r="K69" i="84"/>
  <c r="J69" i="84"/>
  <c r="I69" i="84"/>
  <c r="H69" i="84"/>
  <c r="G69" i="84"/>
  <c r="F69" i="84"/>
  <c r="E69" i="84"/>
  <c r="D69" i="84"/>
  <c r="C69" i="84"/>
  <c r="P68" i="84"/>
  <c r="O68" i="84"/>
  <c r="N68" i="84"/>
  <c r="M68" i="84"/>
  <c r="L68" i="84"/>
  <c r="K68" i="84"/>
  <c r="J68" i="84"/>
  <c r="I68" i="84"/>
  <c r="H68" i="84"/>
  <c r="G68" i="84"/>
  <c r="F68" i="84"/>
  <c r="E68" i="84"/>
  <c r="D68" i="84"/>
  <c r="C68" i="84"/>
  <c r="P67" i="84"/>
  <c r="O67" i="84"/>
  <c r="N67" i="84"/>
  <c r="M67" i="84"/>
  <c r="L67" i="84"/>
  <c r="K67" i="84"/>
  <c r="J67" i="84"/>
  <c r="I67" i="84"/>
  <c r="H67" i="84"/>
  <c r="G67" i="84"/>
  <c r="F67" i="84"/>
  <c r="E67" i="84"/>
  <c r="D67" i="84"/>
  <c r="C67" i="84"/>
  <c r="P66" i="84"/>
  <c r="O66" i="84"/>
  <c r="N66" i="84"/>
  <c r="M66" i="84"/>
  <c r="L66" i="84"/>
  <c r="K66" i="84"/>
  <c r="J66" i="84"/>
  <c r="I66" i="84"/>
  <c r="H66" i="84"/>
  <c r="G66" i="84"/>
  <c r="F66" i="84"/>
  <c r="E66" i="84"/>
  <c r="D66" i="84"/>
  <c r="C66" i="84"/>
  <c r="P65" i="84"/>
  <c r="O65" i="84"/>
  <c r="N65" i="84"/>
  <c r="M65" i="84"/>
  <c r="L65" i="84"/>
  <c r="K65" i="84"/>
  <c r="J65" i="84"/>
  <c r="I65" i="84"/>
  <c r="H65" i="84"/>
  <c r="G65" i="84"/>
  <c r="F65" i="84"/>
  <c r="E65" i="84"/>
  <c r="D65" i="84"/>
  <c r="C65" i="84"/>
  <c r="P64" i="84"/>
  <c r="O64" i="84"/>
  <c r="N64" i="84"/>
  <c r="M64" i="84"/>
  <c r="L64" i="84"/>
  <c r="K64" i="84"/>
  <c r="J64" i="84"/>
  <c r="I64" i="84"/>
  <c r="H64" i="84"/>
  <c r="G64" i="84"/>
  <c r="F64" i="84"/>
  <c r="E64" i="84"/>
  <c r="D64" i="84"/>
  <c r="C64" i="84"/>
  <c r="P63" i="84"/>
  <c r="O63" i="84"/>
  <c r="N63" i="84"/>
  <c r="M63" i="84"/>
  <c r="L63" i="84"/>
  <c r="K63" i="84"/>
  <c r="J63" i="84"/>
  <c r="I63" i="84"/>
  <c r="H63" i="84"/>
  <c r="G63" i="84"/>
  <c r="F63" i="84"/>
  <c r="E63" i="84"/>
  <c r="D63" i="84"/>
  <c r="C63" i="84"/>
  <c r="P62" i="84"/>
  <c r="O62" i="84"/>
  <c r="N62" i="84"/>
  <c r="M62" i="84"/>
  <c r="L62" i="84"/>
  <c r="K62" i="84"/>
  <c r="J62" i="84"/>
  <c r="I62" i="84"/>
  <c r="H62" i="84"/>
  <c r="G62" i="84"/>
  <c r="F62" i="84"/>
  <c r="E62" i="84"/>
  <c r="D62" i="84"/>
  <c r="C62" i="84"/>
  <c r="P61" i="84"/>
  <c r="O61" i="84"/>
  <c r="N61" i="84"/>
  <c r="M61" i="84"/>
  <c r="L61" i="84"/>
  <c r="K61" i="84"/>
  <c r="J61" i="84"/>
  <c r="I61" i="84"/>
  <c r="H61" i="84"/>
  <c r="G61" i="84"/>
  <c r="F61" i="84"/>
  <c r="E61" i="84"/>
  <c r="D61" i="84"/>
  <c r="C61" i="84"/>
  <c r="P60" i="84"/>
  <c r="O60" i="84"/>
  <c r="N60" i="84"/>
  <c r="M60" i="84"/>
  <c r="L60" i="84"/>
  <c r="K60" i="84"/>
  <c r="J60" i="84"/>
  <c r="I60" i="84"/>
  <c r="H60" i="84"/>
  <c r="G60" i="84"/>
  <c r="F60" i="84"/>
  <c r="E60" i="84"/>
  <c r="D60" i="84"/>
  <c r="C60" i="84"/>
  <c r="P59" i="84"/>
  <c r="O59" i="84"/>
  <c r="N59" i="84"/>
  <c r="M59" i="84"/>
  <c r="L59" i="84"/>
  <c r="K59" i="84"/>
  <c r="J59" i="84"/>
  <c r="I59" i="84"/>
  <c r="H59" i="84"/>
  <c r="G59" i="84"/>
  <c r="F59" i="84"/>
  <c r="E59" i="84"/>
  <c r="D59" i="84"/>
  <c r="C59" i="84"/>
  <c r="P58" i="84"/>
  <c r="O58" i="84"/>
  <c r="N58" i="84"/>
  <c r="M58" i="84"/>
  <c r="L58" i="84"/>
  <c r="J58" i="84"/>
  <c r="I58" i="84"/>
  <c r="H58" i="84"/>
  <c r="G58" i="84"/>
  <c r="F58" i="84"/>
  <c r="E58" i="84"/>
  <c r="D58" i="84"/>
  <c r="C58" i="84"/>
  <c r="P57" i="84"/>
  <c r="O57" i="84"/>
  <c r="N57" i="84"/>
  <c r="M57" i="84"/>
  <c r="L57" i="84"/>
  <c r="K57" i="84"/>
  <c r="J57" i="84"/>
  <c r="I57" i="84"/>
  <c r="H57" i="84"/>
  <c r="G57" i="84"/>
  <c r="F57" i="84"/>
  <c r="E57" i="84"/>
  <c r="D57" i="84"/>
  <c r="C57" i="84"/>
  <c r="P56" i="84"/>
  <c r="O56" i="84"/>
  <c r="N56" i="84"/>
  <c r="M56" i="84"/>
  <c r="L56" i="84"/>
  <c r="K56" i="84"/>
  <c r="J56" i="84"/>
  <c r="I56" i="84"/>
  <c r="H56" i="84"/>
  <c r="G56" i="84"/>
  <c r="F56" i="84"/>
  <c r="E56" i="84"/>
  <c r="D56" i="84"/>
  <c r="C56" i="84"/>
  <c r="P55" i="84"/>
  <c r="O55" i="84"/>
  <c r="N55" i="84"/>
  <c r="M55" i="84"/>
  <c r="L55" i="84"/>
  <c r="K55" i="84"/>
  <c r="J55" i="84"/>
  <c r="I55" i="84"/>
  <c r="H55" i="84"/>
  <c r="G55" i="84"/>
  <c r="F55" i="84"/>
  <c r="E55" i="84"/>
  <c r="D55" i="84"/>
  <c r="C55" i="84"/>
  <c r="P54" i="84"/>
  <c r="O54" i="84"/>
  <c r="N54" i="84"/>
  <c r="M54" i="84"/>
  <c r="L54" i="84"/>
  <c r="K54" i="84"/>
  <c r="J54" i="84"/>
  <c r="I54" i="84"/>
  <c r="H54" i="84"/>
  <c r="G54" i="84"/>
  <c r="F54" i="84"/>
  <c r="E54" i="84"/>
  <c r="D54" i="84"/>
  <c r="P53" i="84"/>
  <c r="O53" i="84"/>
  <c r="N53" i="84"/>
  <c r="M53" i="84"/>
  <c r="L53" i="84"/>
  <c r="K53" i="84"/>
  <c r="J53" i="84"/>
  <c r="I53" i="84"/>
  <c r="H53" i="84"/>
  <c r="G53" i="84"/>
  <c r="F53" i="84"/>
  <c r="E53" i="84"/>
  <c r="D53" i="84"/>
  <c r="R30" i="84"/>
  <c r="R54" i="84" s="1"/>
  <c r="R31" i="84"/>
  <c r="R55" i="84" s="1"/>
  <c r="R32" i="84"/>
  <c r="R56" i="84" s="1"/>
  <c r="R33" i="84"/>
  <c r="R57" i="84" s="1"/>
  <c r="R34" i="84"/>
  <c r="R58" i="84" s="1"/>
  <c r="R35" i="84"/>
  <c r="R59" i="84" s="1"/>
  <c r="R36" i="84"/>
  <c r="R60" i="84" s="1"/>
  <c r="R37" i="84"/>
  <c r="R61" i="84" s="1"/>
  <c r="R38" i="84"/>
  <c r="R62" i="84" s="1"/>
  <c r="R39" i="84"/>
  <c r="R63" i="84" s="1"/>
  <c r="R40" i="84"/>
  <c r="R64" i="84" s="1"/>
  <c r="R41" i="84"/>
  <c r="R65" i="84" s="1"/>
  <c r="R42" i="84"/>
  <c r="R66" i="84" s="1"/>
  <c r="R43" i="84"/>
  <c r="R67" i="84" s="1"/>
  <c r="R44" i="84"/>
  <c r="R68" i="84" s="1"/>
  <c r="R45" i="84"/>
  <c r="R69" i="84" s="1"/>
  <c r="R46" i="84"/>
  <c r="R70" i="84" s="1"/>
  <c r="R47" i="84"/>
  <c r="R71" i="84" s="1"/>
  <c r="R29" i="84"/>
  <c r="R53" i="84" s="1"/>
  <c r="U11" i="73" l="1"/>
  <c r="B21" i="11"/>
  <c r="G3" i="7" l="1"/>
  <c r="H3" i="7"/>
  <c r="H3" i="1"/>
  <c r="C4" i="1" s="1"/>
  <c r="L2" i="13"/>
  <c r="M2" i="13"/>
  <c r="N2" i="13"/>
  <c r="O2" i="13"/>
  <c r="P2" i="13"/>
  <c r="Q2" i="13"/>
  <c r="R2" i="13"/>
  <c r="K2" i="13"/>
  <c r="I3" i="13"/>
  <c r="B3" i="7" s="1"/>
  <c r="I4" i="13"/>
  <c r="I5" i="13"/>
  <c r="I6" i="13"/>
  <c r="I7" i="13"/>
  <c r="I8" i="13"/>
  <c r="I9" i="13"/>
  <c r="I10" i="13"/>
  <c r="I11" i="13"/>
  <c r="I12" i="13"/>
  <c r="I13" i="13"/>
  <c r="I14" i="13"/>
  <c r="I15" i="13"/>
  <c r="I16" i="13"/>
  <c r="I17" i="13"/>
  <c r="I18" i="13"/>
  <c r="I19" i="13"/>
  <c r="I20" i="13"/>
  <c r="I21" i="13"/>
  <c r="I22" i="13"/>
  <c r="D4" i="1" l="1"/>
  <c r="F4" i="1"/>
  <c r="E4" i="1"/>
  <c r="B4" i="1"/>
  <c r="G4" i="1"/>
  <c r="Z21" i="25"/>
  <c r="AB21" i="25" s="1"/>
  <c r="AA21" i="25"/>
  <c r="AC21" i="25" s="1"/>
  <c r="I22" i="63" l="1"/>
  <c r="J22" i="63"/>
  <c r="F22" i="63"/>
  <c r="C22" i="63"/>
  <c r="I4" i="7" l="1"/>
  <c r="G22" i="7"/>
  <c r="H22" i="7"/>
  <c r="I22" i="7"/>
  <c r="L22" i="7"/>
  <c r="U22" i="7"/>
  <c r="V22" i="7" s="1"/>
  <c r="W22" i="7"/>
  <c r="X22" i="7"/>
  <c r="K22" i="13"/>
  <c r="L22" i="13"/>
  <c r="M22" i="13"/>
  <c r="N22" i="13"/>
  <c r="O22" i="13"/>
  <c r="P22" i="13"/>
  <c r="B22" i="7"/>
  <c r="H22" i="13"/>
  <c r="F22" i="7" l="1"/>
  <c r="M23" i="7"/>
  <c r="K22" i="7"/>
  <c r="J22" i="7"/>
  <c r="F5" i="63"/>
  <c r="F6" i="63"/>
  <c r="F7" i="63"/>
  <c r="F8" i="63"/>
  <c r="F9" i="63"/>
  <c r="F10" i="63"/>
  <c r="F11" i="63"/>
  <c r="F12" i="63"/>
  <c r="F13" i="63"/>
  <c r="F14" i="63"/>
  <c r="F15" i="63"/>
  <c r="F16" i="63"/>
  <c r="F17" i="63"/>
  <c r="F18" i="63"/>
  <c r="F19" i="63"/>
  <c r="F20" i="63"/>
  <c r="F21" i="63"/>
  <c r="F4" i="63"/>
  <c r="C21" i="63"/>
  <c r="H21" i="63"/>
  <c r="I21" i="63"/>
  <c r="J21" i="63"/>
  <c r="O21" i="13" l="1"/>
  <c r="H133" i="18" l="1"/>
  <c r="H134" i="18"/>
  <c r="H135" i="18"/>
  <c r="H114" i="18"/>
  <c r="H115" i="18"/>
  <c r="H116" i="18"/>
  <c r="H95" i="18"/>
  <c r="H96" i="18"/>
  <c r="H97" i="18"/>
  <c r="H76" i="18"/>
  <c r="H77" i="18"/>
  <c r="H78" i="18"/>
  <c r="H57" i="18"/>
  <c r="H58" i="18"/>
  <c r="H59" i="18"/>
  <c r="H38" i="18"/>
  <c r="H39" i="18"/>
  <c r="H40" i="18"/>
  <c r="H19" i="18"/>
  <c r="H20" i="18"/>
  <c r="H21" i="18"/>
  <c r="P21" i="64" l="1"/>
  <c r="Q21" i="64"/>
  <c r="R21" i="64"/>
  <c r="S21" i="64"/>
  <c r="Y19" i="55"/>
  <c r="Y20" i="55"/>
  <c r="P20" i="55"/>
  <c r="Q20" i="55"/>
  <c r="R20" i="55"/>
  <c r="S20" i="55"/>
  <c r="T20" i="55"/>
  <c r="Z20" i="25"/>
  <c r="AB20" i="25" s="1"/>
  <c r="AA20" i="25"/>
  <c r="AC20" i="25" s="1"/>
  <c r="W20" i="55" l="1"/>
  <c r="V20" i="55"/>
  <c r="X20" i="55" s="1"/>
  <c r="K21" i="7" l="1"/>
  <c r="L21" i="7"/>
  <c r="G21" i="7"/>
  <c r="H21" i="7"/>
  <c r="I21" i="7"/>
  <c r="W21" i="7"/>
  <c r="X21" i="7"/>
  <c r="U21" i="7"/>
  <c r="V21" i="7" s="1"/>
  <c r="U21" i="53"/>
  <c r="V21" i="53"/>
  <c r="W21" i="53"/>
  <c r="X21" i="53"/>
  <c r="AA21" i="53"/>
  <c r="S8" i="73"/>
  <c r="S12" i="73" s="1"/>
  <c r="L53" i="3"/>
  <c r="Z22" i="8"/>
  <c r="AA22" i="8"/>
  <c r="AB22" i="8"/>
  <c r="AC22" i="8"/>
  <c r="C35" i="37" s="1"/>
  <c r="AD22" i="8"/>
  <c r="AE22" i="8"/>
  <c r="AF22" i="8"/>
  <c r="AG22" i="8"/>
  <c r="AH22" i="8"/>
  <c r="AI22" i="8"/>
  <c r="AJ22" i="8"/>
  <c r="S15" i="73" l="1"/>
  <c r="S13" i="73"/>
  <c r="K24" i="11"/>
  <c r="S11" i="73"/>
  <c r="S14" i="73"/>
  <c r="B21" i="7"/>
  <c r="M22" i="7" s="1"/>
  <c r="K21" i="13"/>
  <c r="L21" i="13"/>
  <c r="M21" i="13"/>
  <c r="N21" i="13"/>
  <c r="P21" i="13"/>
  <c r="H21" i="13"/>
  <c r="J21" i="7" l="1"/>
  <c r="F21" i="7"/>
  <c r="AJ7" i="8"/>
  <c r="AJ8" i="8"/>
  <c r="AJ9" i="8"/>
  <c r="AJ10" i="8"/>
  <c r="AJ11" i="8"/>
  <c r="AJ12" i="8"/>
  <c r="AJ13" i="8"/>
  <c r="AJ14" i="8"/>
  <c r="AJ15" i="8"/>
  <c r="AJ16" i="8"/>
  <c r="AJ17" i="8"/>
  <c r="AJ18" i="8"/>
  <c r="AJ19" i="8"/>
  <c r="AJ20" i="8"/>
  <c r="AJ21" i="8"/>
  <c r="AJ5" i="8"/>
  <c r="AJ6" i="8"/>
  <c r="AJ4" i="8"/>
  <c r="H6" i="63" l="1"/>
  <c r="H7" i="63"/>
  <c r="H8" i="63"/>
  <c r="H9" i="63"/>
  <c r="H10" i="63"/>
  <c r="H11" i="63"/>
  <c r="H12" i="63"/>
  <c r="H13" i="63"/>
  <c r="H14" i="63"/>
  <c r="H15" i="63"/>
  <c r="H16" i="63"/>
  <c r="H17" i="63"/>
  <c r="H18" i="63"/>
  <c r="H19" i="63"/>
  <c r="H20" i="63"/>
  <c r="I20" i="63" l="1"/>
  <c r="J20" i="63"/>
  <c r="C6" i="63"/>
  <c r="C7" i="63"/>
  <c r="C8" i="63"/>
  <c r="C9" i="63"/>
  <c r="C10" i="63"/>
  <c r="C11" i="63"/>
  <c r="C12" i="63"/>
  <c r="C13" i="63"/>
  <c r="C14" i="63"/>
  <c r="C15" i="63"/>
  <c r="C16" i="63"/>
  <c r="C17" i="63"/>
  <c r="C18" i="63"/>
  <c r="C19" i="63"/>
  <c r="C20" i="63"/>
  <c r="J19" i="63" l="1"/>
  <c r="I19" i="63"/>
  <c r="N4" i="61" l="1"/>
  <c r="N5" i="61"/>
  <c r="P20" i="64"/>
  <c r="Q20" i="64"/>
  <c r="R20" i="64"/>
  <c r="S20" i="64"/>
  <c r="Z19" i="25" l="1"/>
  <c r="AB19" i="25" s="1"/>
  <c r="AA19" i="25"/>
  <c r="AC19" i="25" s="1"/>
  <c r="Y18" i="55"/>
  <c r="P19" i="55"/>
  <c r="Q19" i="55"/>
  <c r="R19" i="55"/>
  <c r="S19" i="55"/>
  <c r="T19" i="55"/>
  <c r="P18" i="55"/>
  <c r="Q18" i="55"/>
  <c r="R18" i="55"/>
  <c r="S18" i="55"/>
  <c r="T18" i="55"/>
  <c r="V19" i="55" l="1"/>
  <c r="W19" i="55"/>
  <c r="V18" i="55"/>
  <c r="W18" i="55"/>
  <c r="X18" i="55" s="1"/>
  <c r="G20" i="7"/>
  <c r="H20" i="7"/>
  <c r="I20" i="7"/>
  <c r="K20" i="7"/>
  <c r="L20" i="7"/>
  <c r="W20" i="7"/>
  <c r="X20" i="7"/>
  <c r="U20" i="7"/>
  <c r="X19" i="55" l="1"/>
  <c r="V20" i="7"/>
  <c r="U20" i="53" l="1"/>
  <c r="V20" i="53"/>
  <c r="W20" i="53"/>
  <c r="X20" i="53"/>
  <c r="AA20" i="53"/>
  <c r="R8" i="73"/>
  <c r="L52" i="3"/>
  <c r="Z21" i="8"/>
  <c r="AA21" i="8"/>
  <c r="AB21" i="8"/>
  <c r="AC21" i="8"/>
  <c r="C34" i="37" s="1"/>
  <c r="AD21" i="8"/>
  <c r="AE21" i="8"/>
  <c r="AF21" i="8"/>
  <c r="AG21" i="8"/>
  <c r="AH21" i="8"/>
  <c r="AI21" i="8"/>
  <c r="R11" i="73" l="1"/>
  <c r="R13" i="73"/>
  <c r="R15" i="73"/>
  <c r="R12" i="73"/>
  <c r="R14" i="73"/>
  <c r="B20" i="7" l="1"/>
  <c r="M21" i="7" s="1"/>
  <c r="K20" i="13"/>
  <c r="L20" i="13"/>
  <c r="M20" i="13"/>
  <c r="N20" i="13"/>
  <c r="O20" i="13"/>
  <c r="P20" i="13"/>
  <c r="H20" i="13"/>
  <c r="F20" i="7" l="1"/>
  <c r="J20" i="7"/>
  <c r="U19" i="7"/>
  <c r="U18" i="7"/>
  <c r="U17" i="7"/>
  <c r="U16" i="7"/>
  <c r="U15" i="7"/>
  <c r="U14" i="7"/>
  <c r="U13" i="7"/>
  <c r="U12" i="7"/>
  <c r="U11" i="7"/>
  <c r="U10" i="7"/>
  <c r="U9" i="7"/>
  <c r="U8" i="7"/>
  <c r="U7" i="7"/>
  <c r="U6" i="7"/>
  <c r="U5" i="7"/>
  <c r="U4" i="7"/>
  <c r="I18" i="63"/>
  <c r="C5" i="63"/>
  <c r="J18" i="63"/>
  <c r="AA18" i="25" l="1"/>
  <c r="AC18" i="25" s="1"/>
  <c r="Z18" i="25"/>
  <c r="AB18" i="25" s="1"/>
  <c r="AA19" i="53"/>
  <c r="X19" i="53"/>
  <c r="W19" i="53"/>
  <c r="V19" i="53"/>
  <c r="U19" i="53"/>
  <c r="H132" i="18"/>
  <c r="H131" i="18"/>
  <c r="H130" i="18"/>
  <c r="H129" i="18"/>
  <c r="H128" i="18"/>
  <c r="H127" i="18"/>
  <c r="S19" i="64"/>
  <c r="R19" i="64"/>
  <c r="Q19" i="64"/>
  <c r="P19" i="64"/>
  <c r="T8" i="73"/>
  <c r="L51" i="3"/>
  <c r="AI20" i="8"/>
  <c r="AH20" i="8"/>
  <c r="AG20" i="8"/>
  <c r="AF20" i="8"/>
  <c r="AE20" i="8"/>
  <c r="AD20" i="8"/>
  <c r="AC20" i="8"/>
  <c r="C33" i="37" s="1"/>
  <c r="AB20" i="8"/>
  <c r="AA20" i="8"/>
  <c r="Z20" i="8"/>
  <c r="V19" i="7"/>
  <c r="X19" i="7"/>
  <c r="W19" i="7"/>
  <c r="L19" i="7"/>
  <c r="K19" i="7"/>
  <c r="I19" i="7"/>
  <c r="H19" i="7"/>
  <c r="G19" i="7"/>
  <c r="P19" i="13"/>
  <c r="O19" i="13"/>
  <c r="N19" i="13"/>
  <c r="M19" i="13"/>
  <c r="L19" i="13"/>
  <c r="K19" i="13"/>
  <c r="H19" i="13"/>
  <c r="T12" i="73" l="1"/>
  <c r="T14" i="73"/>
  <c r="T11" i="73"/>
  <c r="T13" i="73"/>
  <c r="T15" i="73"/>
  <c r="B19" i="7"/>
  <c r="M20" i="7" s="1"/>
  <c r="J19" i="7" l="1"/>
  <c r="F19" i="7"/>
  <c r="D3" i="58"/>
  <c r="D4" i="58"/>
  <c r="D5" i="58"/>
  <c r="D6" i="58"/>
  <c r="D7" i="58"/>
  <c r="D8" i="58"/>
  <c r="D9" i="58"/>
  <c r="D10" i="58"/>
  <c r="D11" i="58"/>
  <c r="D12" i="58"/>
  <c r="D13" i="58"/>
  <c r="D14" i="58"/>
  <c r="L18" i="7" l="1"/>
  <c r="L17" i="7"/>
  <c r="L16" i="7"/>
  <c r="L15" i="7"/>
  <c r="L14" i="7"/>
  <c r="L13" i="7"/>
  <c r="L12" i="7"/>
  <c r="L11" i="7"/>
  <c r="L10" i="7"/>
  <c r="L9" i="7"/>
  <c r="L8" i="7"/>
  <c r="L7" i="7"/>
  <c r="L6" i="7"/>
  <c r="P18" i="13" l="1"/>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K9" i="13"/>
  <c r="P8" i="13"/>
  <c r="O8" i="13"/>
  <c r="N8" i="13"/>
  <c r="M8" i="13"/>
  <c r="L8" i="13"/>
  <c r="K8" i="13"/>
  <c r="P7" i="13"/>
  <c r="O7" i="13"/>
  <c r="N7" i="13"/>
  <c r="M7" i="13"/>
  <c r="L7" i="13"/>
  <c r="K7" i="13"/>
  <c r="P6" i="13"/>
  <c r="O6" i="13"/>
  <c r="N6" i="13"/>
  <c r="M6" i="13"/>
  <c r="L6" i="13"/>
  <c r="K6" i="13"/>
  <c r="P5" i="13"/>
  <c r="O5" i="13"/>
  <c r="N5" i="13"/>
  <c r="M5" i="13"/>
  <c r="L5" i="13"/>
  <c r="K5" i="13"/>
  <c r="P4" i="13"/>
  <c r="O4" i="13"/>
  <c r="N4" i="13"/>
  <c r="M4" i="13"/>
  <c r="L4" i="13"/>
  <c r="K4" i="13"/>
  <c r="H126" i="18" l="1"/>
  <c r="H125" i="18"/>
  <c r="H124" i="18"/>
  <c r="H123" i="18"/>
  <c r="H122" i="18"/>
  <c r="H121" i="18"/>
  <c r="H120" i="18"/>
  <c r="H3" i="18"/>
  <c r="H4" i="18"/>
  <c r="H5" i="18"/>
  <c r="H6" i="18"/>
  <c r="H7" i="18"/>
  <c r="H8" i="18"/>
  <c r="H9" i="18"/>
  <c r="H10" i="18"/>
  <c r="H11" i="18"/>
  <c r="H12" i="18"/>
  <c r="H13" i="18"/>
  <c r="H14" i="18"/>
  <c r="H15" i="18"/>
  <c r="H16" i="18"/>
  <c r="H17" i="18"/>
  <c r="H18" i="18"/>
  <c r="H22" i="18"/>
  <c r="H23" i="18"/>
  <c r="H24" i="18"/>
  <c r="H25" i="18"/>
  <c r="H26" i="18"/>
  <c r="H27" i="18"/>
  <c r="H28" i="18"/>
  <c r="H29" i="18"/>
  <c r="H30" i="18"/>
  <c r="H31" i="18"/>
  <c r="H32" i="18"/>
  <c r="H33" i="18"/>
  <c r="H34" i="18"/>
  <c r="H35" i="18"/>
  <c r="H36" i="18"/>
  <c r="H37" i="18"/>
  <c r="H41" i="18"/>
  <c r="H42" i="18"/>
  <c r="H43" i="18"/>
  <c r="H44" i="18"/>
  <c r="H45" i="18"/>
  <c r="H46" i="18"/>
  <c r="H47" i="18"/>
  <c r="H48" i="18"/>
  <c r="H49" i="18"/>
  <c r="H50" i="18"/>
  <c r="H51" i="18"/>
  <c r="H52" i="18"/>
  <c r="H53" i="18"/>
  <c r="H54" i="18"/>
  <c r="H55" i="18"/>
  <c r="H56" i="18"/>
  <c r="H60" i="18"/>
  <c r="H61" i="18"/>
  <c r="H62" i="18"/>
  <c r="H63" i="18"/>
  <c r="H64" i="18"/>
  <c r="H65" i="18"/>
  <c r="H66" i="18"/>
  <c r="H67" i="18"/>
  <c r="H68" i="18"/>
  <c r="H69" i="18"/>
  <c r="H70" i="18"/>
  <c r="H71" i="18"/>
  <c r="H72" i="18"/>
  <c r="H73" i="18"/>
  <c r="H74" i="18"/>
  <c r="H75" i="18"/>
  <c r="H79" i="18"/>
  <c r="H80" i="18"/>
  <c r="H81" i="18"/>
  <c r="H82" i="18"/>
  <c r="H83" i="18"/>
  <c r="H84" i="18"/>
  <c r="H85" i="18"/>
  <c r="AA17" i="25"/>
  <c r="AC17" i="25" s="1"/>
  <c r="Z17" i="25"/>
  <c r="AB17" i="25" s="1"/>
  <c r="Y17" i="55"/>
  <c r="T17" i="55"/>
  <c r="S17" i="55"/>
  <c r="R17" i="55"/>
  <c r="Q17" i="55"/>
  <c r="P17" i="55"/>
  <c r="U32" i="11"/>
  <c r="T32" i="11"/>
  <c r="S32" i="11"/>
  <c r="R32" i="11"/>
  <c r="Q32" i="11"/>
  <c r="P32" i="11"/>
  <c r="O32" i="11"/>
  <c r="N32" i="11"/>
  <c r="M32" i="11"/>
  <c r="L32" i="11"/>
  <c r="K32" i="11"/>
  <c r="F32" i="11"/>
  <c r="E32" i="11"/>
  <c r="D32" i="11"/>
  <c r="C32" i="11"/>
  <c r="B32" i="11"/>
  <c r="X18" i="7"/>
  <c r="W18" i="7"/>
  <c r="V18" i="7"/>
  <c r="K18" i="7"/>
  <c r="H18" i="7"/>
  <c r="G18" i="7"/>
  <c r="I18" i="7"/>
  <c r="S18" i="64"/>
  <c r="R18" i="64"/>
  <c r="Q18" i="64"/>
  <c r="P18" i="64"/>
  <c r="W17" i="55" l="1"/>
  <c r="V17" i="55"/>
  <c r="X17" i="55" l="1"/>
  <c r="AA18" i="53"/>
  <c r="X18" i="53"/>
  <c r="W18" i="53"/>
  <c r="V18" i="53"/>
  <c r="U18" i="53"/>
  <c r="Q8" i="73"/>
  <c r="L50" i="3"/>
  <c r="AI19" i="8"/>
  <c r="AH19" i="8"/>
  <c r="AG19" i="8"/>
  <c r="AF19" i="8"/>
  <c r="AE19" i="8"/>
  <c r="AD19" i="8"/>
  <c r="AC19" i="8"/>
  <c r="C32" i="37" s="1"/>
  <c r="AB19" i="8"/>
  <c r="AA19" i="8"/>
  <c r="Z19" i="8"/>
  <c r="H18" i="13"/>
  <c r="Q11" i="73" l="1"/>
  <c r="Q13" i="73"/>
  <c r="Q15" i="73"/>
  <c r="Q12" i="73"/>
  <c r="Q14" i="73"/>
  <c r="B18" i="7"/>
  <c r="M19" i="7" s="1"/>
  <c r="F18" i="7" l="1"/>
  <c r="J18" i="7"/>
  <c r="I17" i="63"/>
  <c r="H119" i="18" l="1"/>
  <c r="H118" i="18"/>
  <c r="H117" i="18"/>
  <c r="H113" i="18"/>
  <c r="H112" i="18"/>
  <c r="H111" i="18"/>
  <c r="H110" i="18"/>
  <c r="H109" i="18"/>
  <c r="H108" i="18"/>
  <c r="H107" i="18"/>
  <c r="H106" i="18"/>
  <c r="H105" i="18"/>
  <c r="H104" i="18"/>
  <c r="H103" i="18"/>
  <c r="H102" i="18"/>
  <c r="H101" i="18"/>
  <c r="H100" i="18"/>
  <c r="H99" i="18"/>
  <c r="H98" i="18"/>
  <c r="H94" i="18"/>
  <c r="H93" i="18"/>
  <c r="H92" i="18"/>
  <c r="H91" i="18"/>
  <c r="H90" i="18"/>
  <c r="H89" i="18"/>
  <c r="H88" i="18"/>
  <c r="H87" i="18"/>
  <c r="H86" i="18"/>
  <c r="Y16" i="55" l="1"/>
  <c r="Y15" i="55"/>
  <c r="Y14" i="55"/>
  <c r="Y13" i="55"/>
  <c r="Y12" i="55"/>
  <c r="Y11" i="55"/>
  <c r="Y10" i="55"/>
  <c r="Y9" i="55"/>
  <c r="Y8" i="55"/>
  <c r="Y7" i="55"/>
  <c r="Y6" i="55"/>
  <c r="Y5" i="55"/>
  <c r="Y4" i="55"/>
  <c r="Y3" i="55"/>
  <c r="J17" i="63" l="1"/>
  <c r="I16" i="63"/>
  <c r="I15" i="63"/>
  <c r="I14" i="63"/>
  <c r="I13" i="63"/>
  <c r="I12" i="63"/>
  <c r="I11" i="63"/>
  <c r="I10" i="63"/>
  <c r="I9" i="63"/>
  <c r="I8" i="63"/>
  <c r="I7" i="63"/>
  <c r="I6" i="63"/>
  <c r="I5" i="63"/>
  <c r="I4" i="63"/>
  <c r="S17" i="64" l="1"/>
  <c r="R17" i="64"/>
  <c r="Q17" i="64"/>
  <c r="P17" i="64"/>
  <c r="AA17" i="53"/>
  <c r="X17" i="53"/>
  <c r="W17" i="53"/>
  <c r="V17" i="53"/>
  <c r="U17" i="53"/>
  <c r="AA16" i="25"/>
  <c r="AC16" i="25" s="1"/>
  <c r="Z16" i="25"/>
  <c r="AB16" i="25" s="1"/>
  <c r="T16" i="55"/>
  <c r="S16" i="55"/>
  <c r="R16" i="55"/>
  <c r="Q16" i="55"/>
  <c r="P16" i="55"/>
  <c r="P8" i="73"/>
  <c r="L49" i="3"/>
  <c r="P12" i="73" l="1"/>
  <c r="P14" i="73"/>
  <c r="P11" i="73"/>
  <c r="P13" i="73"/>
  <c r="P15" i="73"/>
  <c r="W16" i="55"/>
  <c r="V16" i="55"/>
  <c r="X17" i="7"/>
  <c r="W17" i="7"/>
  <c r="K17" i="7"/>
  <c r="I17" i="7"/>
  <c r="AI18" i="8"/>
  <c r="AH18" i="8"/>
  <c r="AG18" i="8"/>
  <c r="AF18" i="8"/>
  <c r="AE18" i="8"/>
  <c r="AD18" i="8"/>
  <c r="AC18" i="8"/>
  <c r="C31" i="37" s="1"/>
  <c r="AB18" i="8"/>
  <c r="AA18" i="8"/>
  <c r="Z18" i="8"/>
  <c r="H17" i="7"/>
  <c r="G17" i="7"/>
  <c r="X16" i="55" l="1"/>
  <c r="V17" i="7"/>
  <c r="H17" i="13"/>
  <c r="B17" i="7" l="1"/>
  <c r="M18" i="7" s="1"/>
  <c r="X16" i="7"/>
  <c r="X15" i="7"/>
  <c r="X14" i="7"/>
  <c r="X13" i="7"/>
  <c r="X12" i="7"/>
  <c r="X11" i="7"/>
  <c r="X10" i="7"/>
  <c r="X9" i="7"/>
  <c r="X8" i="7"/>
  <c r="X7" i="7"/>
  <c r="X6" i="7"/>
  <c r="X5" i="7"/>
  <c r="X4" i="7"/>
  <c r="W16" i="7"/>
  <c r="W15" i="7"/>
  <c r="W14" i="7"/>
  <c r="W13" i="7"/>
  <c r="W12" i="7"/>
  <c r="W11" i="7"/>
  <c r="W10" i="7"/>
  <c r="W9" i="7"/>
  <c r="W8" i="7"/>
  <c r="W7" i="7"/>
  <c r="W6" i="7"/>
  <c r="W5" i="7"/>
  <c r="W4" i="7"/>
  <c r="F17" i="7" l="1"/>
  <c r="J17" i="7"/>
  <c r="J16" i="63" l="1"/>
  <c r="J15" i="63"/>
  <c r="J14" i="63"/>
  <c r="J13" i="63"/>
  <c r="J12" i="63"/>
  <c r="J11" i="63"/>
  <c r="J10" i="63"/>
  <c r="J9" i="63"/>
  <c r="J8" i="63"/>
  <c r="J7" i="63"/>
  <c r="J6" i="63"/>
  <c r="J5" i="63"/>
  <c r="J4" i="63"/>
  <c r="AA15" i="25" l="1"/>
  <c r="AC15" i="25" s="1"/>
  <c r="Z15" i="25"/>
  <c r="AB15" i="25" s="1"/>
  <c r="T15" i="55"/>
  <c r="S15" i="55"/>
  <c r="R15" i="55"/>
  <c r="Q15" i="55"/>
  <c r="P15" i="55"/>
  <c r="I16" i="7"/>
  <c r="K16" i="7"/>
  <c r="H16" i="7"/>
  <c r="G16" i="7"/>
  <c r="H5" i="63"/>
  <c r="AA16" i="53"/>
  <c r="X16" i="53"/>
  <c r="W16" i="53"/>
  <c r="V16" i="53"/>
  <c r="U16" i="53"/>
  <c r="AA15" i="53"/>
  <c r="X15" i="53"/>
  <c r="W15" i="53"/>
  <c r="V15" i="53"/>
  <c r="U15" i="53"/>
  <c r="AA14" i="53"/>
  <c r="X14" i="53"/>
  <c r="W14" i="53"/>
  <c r="V14" i="53"/>
  <c r="U14" i="53"/>
  <c r="AA13" i="53"/>
  <c r="X13" i="53"/>
  <c r="W13" i="53"/>
  <c r="V13" i="53"/>
  <c r="U13" i="53"/>
  <c r="AA12" i="53"/>
  <c r="X12" i="53"/>
  <c r="W12" i="53"/>
  <c r="V12" i="53"/>
  <c r="U12" i="53"/>
  <c r="AA11" i="53"/>
  <c r="X11" i="53"/>
  <c r="W11" i="53"/>
  <c r="V11" i="53"/>
  <c r="U11" i="53"/>
  <c r="AA10" i="53"/>
  <c r="X10" i="53"/>
  <c r="W10" i="53"/>
  <c r="V10" i="53"/>
  <c r="U10" i="53"/>
  <c r="AA9" i="53"/>
  <c r="X9" i="53"/>
  <c r="W9" i="53"/>
  <c r="V9" i="53"/>
  <c r="U9" i="53"/>
  <c r="AA8" i="53"/>
  <c r="X8" i="53"/>
  <c r="W8" i="53"/>
  <c r="V8" i="53"/>
  <c r="U8" i="53"/>
  <c r="AA7" i="53"/>
  <c r="X7" i="53"/>
  <c r="W7" i="53"/>
  <c r="V7" i="53"/>
  <c r="U7" i="53"/>
  <c r="AA6" i="53"/>
  <c r="X6" i="53"/>
  <c r="W6" i="53"/>
  <c r="V6" i="53"/>
  <c r="U6" i="53"/>
  <c r="AA5" i="53"/>
  <c r="X5" i="53"/>
  <c r="W5" i="53"/>
  <c r="V5" i="53"/>
  <c r="U5" i="53"/>
  <c r="AA4" i="53"/>
  <c r="X4" i="53"/>
  <c r="W4" i="53"/>
  <c r="V4" i="53"/>
  <c r="U4" i="53"/>
  <c r="AA3" i="53"/>
  <c r="X3" i="53"/>
  <c r="W3" i="53"/>
  <c r="V3" i="53"/>
  <c r="U3" i="53"/>
  <c r="AA14" i="25"/>
  <c r="AC14" i="25" s="1"/>
  <c r="Z14" i="25"/>
  <c r="AB14" i="25" s="1"/>
  <c r="AA13" i="25"/>
  <c r="AC13" i="25" s="1"/>
  <c r="Z13" i="25"/>
  <c r="AB13" i="25" s="1"/>
  <c r="AA12" i="25"/>
  <c r="AC12" i="25" s="1"/>
  <c r="Z12" i="25"/>
  <c r="AB12" i="25" s="1"/>
  <c r="AA11" i="25"/>
  <c r="AC11" i="25" s="1"/>
  <c r="Z11" i="25"/>
  <c r="AB11" i="25" s="1"/>
  <c r="AA10" i="25"/>
  <c r="AC10" i="25" s="1"/>
  <c r="Z10" i="25"/>
  <c r="AB10" i="25" s="1"/>
  <c r="AA9" i="25"/>
  <c r="AC9" i="25" s="1"/>
  <c r="Z9" i="25"/>
  <c r="AB9" i="25" s="1"/>
  <c r="AA8" i="25"/>
  <c r="AC8" i="25" s="1"/>
  <c r="Z8" i="25"/>
  <c r="AB8" i="25" s="1"/>
  <c r="AA7" i="25"/>
  <c r="AC7" i="25" s="1"/>
  <c r="Z7" i="25"/>
  <c r="AB7" i="25" s="1"/>
  <c r="AA6" i="25"/>
  <c r="AC6" i="25" s="1"/>
  <c r="Z6" i="25"/>
  <c r="AB6" i="25" s="1"/>
  <c r="AA5" i="25"/>
  <c r="AC5" i="25" s="1"/>
  <c r="Z5" i="25"/>
  <c r="AB5" i="25" s="1"/>
  <c r="AA4" i="25"/>
  <c r="AC4" i="25" s="1"/>
  <c r="Z4" i="25"/>
  <c r="AB4" i="25" s="1"/>
  <c r="AA3" i="25"/>
  <c r="AC3" i="25" s="1"/>
  <c r="Z3" i="25"/>
  <c r="AB3" i="25" s="1"/>
  <c r="W15" i="55" l="1"/>
  <c r="V15" i="55"/>
  <c r="S16" i="64"/>
  <c r="R16" i="64"/>
  <c r="Q16" i="64"/>
  <c r="P16" i="64"/>
  <c r="S15" i="64"/>
  <c r="R15" i="64"/>
  <c r="Q15" i="64"/>
  <c r="P15" i="64"/>
  <c r="S14" i="64"/>
  <c r="R14" i="64"/>
  <c r="Q14" i="64"/>
  <c r="P14" i="64"/>
  <c r="S13" i="64"/>
  <c r="R13" i="64"/>
  <c r="Q13" i="64"/>
  <c r="P13" i="64"/>
  <c r="S12" i="64"/>
  <c r="R12" i="64"/>
  <c r="Q12" i="64"/>
  <c r="P12" i="64"/>
  <c r="S11" i="64"/>
  <c r="R11" i="64"/>
  <c r="Q11" i="64"/>
  <c r="P11" i="64"/>
  <c r="S10" i="64"/>
  <c r="R10" i="64"/>
  <c r="Q10" i="64"/>
  <c r="P10" i="64"/>
  <c r="S9" i="64"/>
  <c r="R9" i="64"/>
  <c r="Q9" i="64"/>
  <c r="P9" i="64"/>
  <c r="S8" i="64"/>
  <c r="R8" i="64"/>
  <c r="Q8" i="64"/>
  <c r="P8" i="64"/>
  <c r="S7" i="64"/>
  <c r="R7" i="64"/>
  <c r="Q7" i="64"/>
  <c r="P7" i="64"/>
  <c r="S6" i="64"/>
  <c r="R6" i="64"/>
  <c r="Q6" i="64"/>
  <c r="P6" i="64"/>
  <c r="S5" i="64"/>
  <c r="R5" i="64"/>
  <c r="Q5" i="64"/>
  <c r="P5" i="64"/>
  <c r="S4" i="64"/>
  <c r="R4" i="64"/>
  <c r="Q4" i="64"/>
  <c r="P4" i="64"/>
  <c r="S3" i="64"/>
  <c r="R3" i="64"/>
  <c r="Q3" i="64"/>
  <c r="P3" i="64"/>
  <c r="T14" i="55"/>
  <c r="S14" i="55"/>
  <c r="R14" i="55"/>
  <c r="Q14" i="55"/>
  <c r="P14" i="55"/>
  <c r="T13" i="55"/>
  <c r="S13" i="55"/>
  <c r="R13" i="55"/>
  <c r="Q13" i="55"/>
  <c r="P13" i="55"/>
  <c r="T12" i="55"/>
  <c r="S12" i="55"/>
  <c r="R12" i="55"/>
  <c r="Q12" i="55"/>
  <c r="P12" i="55"/>
  <c r="T11" i="55"/>
  <c r="S11" i="55"/>
  <c r="R11" i="55"/>
  <c r="Q11" i="55"/>
  <c r="P11" i="55"/>
  <c r="T10" i="55"/>
  <c r="S10" i="55"/>
  <c r="R10" i="55"/>
  <c r="Q10" i="55"/>
  <c r="P10" i="55"/>
  <c r="T9" i="55"/>
  <c r="S9" i="55"/>
  <c r="R9" i="55"/>
  <c r="Q9" i="55"/>
  <c r="P9" i="55"/>
  <c r="T8" i="55"/>
  <c r="S8" i="55"/>
  <c r="R8" i="55"/>
  <c r="Q8" i="55"/>
  <c r="P8" i="55"/>
  <c r="T7" i="55"/>
  <c r="S7" i="55"/>
  <c r="R7" i="55"/>
  <c r="Q7" i="55"/>
  <c r="P7" i="55"/>
  <c r="T6" i="55"/>
  <c r="S6" i="55"/>
  <c r="R6" i="55"/>
  <c r="Q6" i="55"/>
  <c r="P6" i="55"/>
  <c r="T5" i="55"/>
  <c r="S5" i="55"/>
  <c r="R5" i="55"/>
  <c r="Q5" i="55"/>
  <c r="P5" i="55"/>
  <c r="T4" i="55"/>
  <c r="S4" i="55"/>
  <c r="R4" i="55"/>
  <c r="Q4" i="55"/>
  <c r="P4" i="55"/>
  <c r="T3" i="55"/>
  <c r="S3" i="55"/>
  <c r="R3" i="55"/>
  <c r="Q3" i="55"/>
  <c r="P3" i="55"/>
  <c r="U31" i="11"/>
  <c r="T31" i="11"/>
  <c r="S31" i="11"/>
  <c r="R31" i="11"/>
  <c r="Q31" i="11"/>
  <c r="P31" i="11"/>
  <c r="O31" i="11"/>
  <c r="N31" i="11"/>
  <c r="M31" i="11"/>
  <c r="L31" i="11"/>
  <c r="K31" i="11"/>
  <c r="F31" i="11"/>
  <c r="E31" i="11"/>
  <c r="D31" i="11"/>
  <c r="C31" i="11"/>
  <c r="B31" i="11"/>
  <c r="U30" i="11"/>
  <c r="T30" i="11"/>
  <c r="S30" i="11"/>
  <c r="R30" i="11"/>
  <c r="Q30" i="11"/>
  <c r="P30" i="11"/>
  <c r="O30" i="11"/>
  <c r="N30" i="11"/>
  <c r="M30" i="11"/>
  <c r="L30" i="11"/>
  <c r="K30" i="11"/>
  <c r="F30" i="11"/>
  <c r="E30" i="11"/>
  <c r="D30" i="11"/>
  <c r="C30" i="11"/>
  <c r="B30" i="11"/>
  <c r="U29" i="11"/>
  <c r="T29" i="11"/>
  <c r="S29" i="11"/>
  <c r="R29" i="11"/>
  <c r="Q29" i="11"/>
  <c r="P29" i="11"/>
  <c r="O29" i="11"/>
  <c r="N29" i="11"/>
  <c r="M29" i="11"/>
  <c r="L29" i="11"/>
  <c r="K29" i="11"/>
  <c r="F29" i="11"/>
  <c r="E29" i="11"/>
  <c r="D29" i="11"/>
  <c r="C29" i="11"/>
  <c r="B29" i="11"/>
  <c r="U28" i="11"/>
  <c r="T28" i="11"/>
  <c r="S28" i="11"/>
  <c r="R28" i="11"/>
  <c r="Q28" i="11"/>
  <c r="P28" i="11"/>
  <c r="O28" i="11"/>
  <c r="N28" i="11"/>
  <c r="M28" i="11"/>
  <c r="L28" i="11"/>
  <c r="K28" i="11"/>
  <c r="F28" i="11"/>
  <c r="E28" i="11"/>
  <c r="D28" i="11"/>
  <c r="C28" i="11"/>
  <c r="B28" i="11"/>
  <c r="U27" i="11"/>
  <c r="T27" i="11"/>
  <c r="S27" i="11"/>
  <c r="R27" i="11"/>
  <c r="Q27" i="11"/>
  <c r="P27" i="11"/>
  <c r="O27" i="11"/>
  <c r="N27" i="11"/>
  <c r="M27" i="11"/>
  <c r="L27" i="11"/>
  <c r="K27" i="11"/>
  <c r="F27" i="11"/>
  <c r="E27" i="11"/>
  <c r="D27" i="11"/>
  <c r="C27" i="11"/>
  <c r="B27" i="11"/>
  <c r="U26" i="11"/>
  <c r="T26" i="11"/>
  <c r="S26" i="11"/>
  <c r="R26" i="11"/>
  <c r="Q26" i="11"/>
  <c r="P26" i="11"/>
  <c r="O26" i="11"/>
  <c r="N26" i="11"/>
  <c r="M26" i="11"/>
  <c r="L26" i="11"/>
  <c r="K26" i="11"/>
  <c r="F26" i="11"/>
  <c r="E26" i="11"/>
  <c r="D26" i="11"/>
  <c r="C26" i="11"/>
  <c r="B26" i="11"/>
  <c r="U25" i="11"/>
  <c r="T25" i="11"/>
  <c r="S25" i="11"/>
  <c r="R25" i="11"/>
  <c r="Q25" i="11"/>
  <c r="P25" i="11"/>
  <c r="O25" i="11"/>
  <c r="N25" i="11"/>
  <c r="M25" i="11"/>
  <c r="L25" i="11"/>
  <c r="K25" i="11"/>
  <c r="F25" i="11"/>
  <c r="E25" i="11"/>
  <c r="D25" i="11"/>
  <c r="C25" i="11"/>
  <c r="B25" i="11"/>
  <c r="F23" i="11"/>
  <c r="E23" i="11"/>
  <c r="D23" i="11"/>
  <c r="C23" i="11"/>
  <c r="B23" i="11"/>
  <c r="F22" i="11"/>
  <c r="E22" i="11"/>
  <c r="D22" i="11"/>
  <c r="C22" i="11"/>
  <c r="B22" i="11"/>
  <c r="F21" i="11"/>
  <c r="E21" i="11"/>
  <c r="D21" i="11"/>
  <c r="C21" i="11"/>
  <c r="F24" i="11"/>
  <c r="I30" i="11" l="1"/>
  <c r="I26" i="11"/>
  <c r="I29" i="11"/>
  <c r="I25" i="11"/>
  <c r="I32" i="11"/>
  <c r="I28" i="11"/>
  <c r="I24" i="11"/>
  <c r="I31" i="11"/>
  <c r="I27" i="11"/>
  <c r="J29" i="11"/>
  <c r="J25" i="11"/>
  <c r="J32" i="11"/>
  <c r="J28" i="11"/>
  <c r="J24" i="11"/>
  <c r="J31" i="11"/>
  <c r="J27" i="11"/>
  <c r="J30" i="11"/>
  <c r="J26" i="11"/>
  <c r="X15" i="55"/>
  <c r="V9" i="55"/>
  <c r="W10" i="55"/>
  <c r="B24" i="11"/>
  <c r="C24" i="11"/>
  <c r="O24" i="11"/>
  <c r="E24" i="11"/>
  <c r="V16" i="7"/>
  <c r="W4" i="55"/>
  <c r="W12" i="55"/>
  <c r="V5" i="55"/>
  <c r="W8" i="55"/>
  <c r="N24" i="11"/>
  <c r="P24" i="11"/>
  <c r="V3" i="55"/>
  <c r="V11" i="55"/>
  <c r="R24" i="11"/>
  <c r="W9" i="55"/>
  <c r="W3" i="55"/>
  <c r="V10" i="55"/>
  <c r="W11" i="55"/>
  <c r="V13" i="55"/>
  <c r="V4" i="55"/>
  <c r="W5" i="55"/>
  <c r="V12" i="55"/>
  <c r="W13" i="55"/>
  <c r="V8" i="55"/>
  <c r="T24" i="11"/>
  <c r="M24" i="11"/>
  <c r="W6" i="55"/>
  <c r="W14" i="55"/>
  <c r="V7" i="55"/>
  <c r="L24" i="11"/>
  <c r="D24" i="11"/>
  <c r="G24" i="11" s="1"/>
  <c r="V6" i="55"/>
  <c r="W7" i="55"/>
  <c r="V14" i="55"/>
  <c r="U24" i="11"/>
  <c r="S24" i="11"/>
  <c r="Q24" i="11"/>
  <c r="O8" i="73"/>
  <c r="N8" i="73"/>
  <c r="M8" i="73"/>
  <c r="L8" i="73"/>
  <c r="K8" i="73"/>
  <c r="J8" i="73"/>
  <c r="I8" i="73"/>
  <c r="H8" i="73"/>
  <c r="G8" i="73"/>
  <c r="F8" i="73"/>
  <c r="E8" i="73"/>
  <c r="D8" i="73"/>
  <c r="C8" i="73"/>
  <c r="B8" i="73"/>
  <c r="B11" i="73" s="1"/>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AI17" i="8"/>
  <c r="AH17" i="8"/>
  <c r="AG17" i="8"/>
  <c r="AF17" i="8"/>
  <c r="AE17" i="8"/>
  <c r="AD17" i="8"/>
  <c r="AC17" i="8"/>
  <c r="C30" i="37" s="1"/>
  <c r="AB17" i="8"/>
  <c r="AA17" i="8"/>
  <c r="Z17" i="8"/>
  <c r="AI16" i="8"/>
  <c r="AH16" i="8"/>
  <c r="AG16" i="8"/>
  <c r="AF16" i="8"/>
  <c r="AE16" i="8"/>
  <c r="AD16" i="8"/>
  <c r="AC16" i="8"/>
  <c r="C29" i="37" s="1"/>
  <c r="AB16" i="8"/>
  <c r="AA16" i="8"/>
  <c r="Z16" i="8"/>
  <c r="AI15" i="8"/>
  <c r="AH15" i="8"/>
  <c r="AG15" i="8"/>
  <c r="AF15" i="8"/>
  <c r="AE15" i="8"/>
  <c r="AD15" i="8"/>
  <c r="AC15" i="8"/>
  <c r="C28" i="37" s="1"/>
  <c r="AB15" i="8"/>
  <c r="AA15" i="8"/>
  <c r="Z15" i="8"/>
  <c r="AI14" i="8"/>
  <c r="AH14" i="8"/>
  <c r="AG14" i="8"/>
  <c r="AF14" i="8"/>
  <c r="AE14" i="8"/>
  <c r="AD14" i="8"/>
  <c r="AC14" i="8"/>
  <c r="C27" i="37" s="1"/>
  <c r="AB14" i="8"/>
  <c r="AA14" i="8"/>
  <c r="Z14" i="8"/>
  <c r="AI13" i="8"/>
  <c r="AH13" i="8"/>
  <c r="AG13" i="8"/>
  <c r="AF13" i="8"/>
  <c r="AE13" i="8"/>
  <c r="AD13" i="8"/>
  <c r="AC13" i="8"/>
  <c r="AB13" i="8"/>
  <c r="AA13" i="8"/>
  <c r="Z13" i="8"/>
  <c r="AI12" i="8"/>
  <c r="AH12" i="8"/>
  <c r="AG12" i="8"/>
  <c r="AF12" i="8"/>
  <c r="AE12" i="8"/>
  <c r="AD12" i="8"/>
  <c r="AC12" i="8"/>
  <c r="AB12" i="8"/>
  <c r="AA12" i="8"/>
  <c r="Z12" i="8"/>
  <c r="AI11" i="8"/>
  <c r="AH11" i="8"/>
  <c r="AG11" i="8"/>
  <c r="AF11" i="8"/>
  <c r="AE11" i="8"/>
  <c r="AD11" i="8"/>
  <c r="AC11" i="8"/>
  <c r="AB11" i="8"/>
  <c r="AA11" i="8"/>
  <c r="Z11" i="8"/>
  <c r="AI10" i="8"/>
  <c r="AH10" i="8"/>
  <c r="AG10" i="8"/>
  <c r="AF10" i="8"/>
  <c r="AE10" i="8"/>
  <c r="AD10" i="8"/>
  <c r="AC10" i="8"/>
  <c r="AB10" i="8"/>
  <c r="AA10" i="8"/>
  <c r="Z10" i="8"/>
  <c r="AI9" i="8"/>
  <c r="AH9" i="8"/>
  <c r="AG9" i="8"/>
  <c r="AF9" i="8"/>
  <c r="AE9" i="8"/>
  <c r="AD9" i="8"/>
  <c r="AC9" i="8"/>
  <c r="AB9" i="8"/>
  <c r="AA9" i="8"/>
  <c r="Z9" i="8"/>
  <c r="AI8" i="8"/>
  <c r="AH8" i="8"/>
  <c r="AG8" i="8"/>
  <c r="AF8" i="8"/>
  <c r="AE8" i="8"/>
  <c r="AD8" i="8"/>
  <c r="AC8" i="8"/>
  <c r="AB8" i="8"/>
  <c r="AA8" i="8"/>
  <c r="Z8" i="8"/>
  <c r="AI7" i="8"/>
  <c r="AH7" i="8"/>
  <c r="AG7" i="8"/>
  <c r="AF7" i="8"/>
  <c r="AE7" i="8"/>
  <c r="AD7" i="8"/>
  <c r="AC7" i="8"/>
  <c r="AB7" i="8"/>
  <c r="AA7" i="8"/>
  <c r="Z7" i="8"/>
  <c r="AI6" i="8"/>
  <c r="AH6" i="8"/>
  <c r="AG6" i="8"/>
  <c r="AF6" i="8"/>
  <c r="AE6" i="8"/>
  <c r="AD6" i="8"/>
  <c r="AC6" i="8"/>
  <c r="C26" i="37" s="1"/>
  <c r="AB6" i="8"/>
  <c r="AA6" i="8"/>
  <c r="Z6" i="8"/>
  <c r="AI5" i="8"/>
  <c r="AH5" i="8"/>
  <c r="AG5" i="8"/>
  <c r="AF5" i="8"/>
  <c r="AE5" i="8"/>
  <c r="AD5" i="8"/>
  <c r="AC5" i="8"/>
  <c r="AB5" i="8"/>
  <c r="AA5" i="8"/>
  <c r="Z5" i="8"/>
  <c r="AI4" i="8"/>
  <c r="AH4" i="8"/>
  <c r="AG4" i="8"/>
  <c r="AF4" i="8"/>
  <c r="AE4" i="8"/>
  <c r="AD4" i="8"/>
  <c r="AC4" i="8"/>
  <c r="AB4" i="8"/>
  <c r="AA4" i="8"/>
  <c r="Z4" i="8"/>
  <c r="M11" i="73" l="1"/>
  <c r="M13" i="73"/>
  <c r="M15" i="73"/>
  <c r="M12" i="73"/>
  <c r="M14" i="73"/>
  <c r="J11" i="73"/>
  <c r="J13" i="73"/>
  <c r="J15" i="73"/>
  <c r="J12" i="73"/>
  <c r="J14" i="73"/>
  <c r="C12" i="73"/>
  <c r="C14" i="73"/>
  <c r="C11" i="73"/>
  <c r="C13" i="73"/>
  <c r="C15" i="73"/>
  <c r="G12" i="73"/>
  <c r="G14" i="73"/>
  <c r="G11" i="73"/>
  <c r="G13" i="73"/>
  <c r="G15" i="73"/>
  <c r="K12" i="73"/>
  <c r="K14" i="73"/>
  <c r="K11" i="73"/>
  <c r="K13" i="73"/>
  <c r="K15" i="73"/>
  <c r="O12" i="73"/>
  <c r="O14" i="73"/>
  <c r="O11" i="73"/>
  <c r="O13" i="73"/>
  <c r="O15" i="73"/>
  <c r="E11" i="73"/>
  <c r="E13" i="73"/>
  <c r="E15" i="73"/>
  <c r="E12" i="73"/>
  <c r="E14" i="73"/>
  <c r="I11" i="73"/>
  <c r="I13" i="73"/>
  <c r="I15" i="73"/>
  <c r="I12" i="73"/>
  <c r="I14" i="73"/>
  <c r="F11" i="73"/>
  <c r="F13" i="73"/>
  <c r="F15" i="73"/>
  <c r="F12" i="73"/>
  <c r="F14" i="73"/>
  <c r="N11" i="73"/>
  <c r="N13" i="73"/>
  <c r="N15" i="73"/>
  <c r="N12" i="73"/>
  <c r="N14" i="73"/>
  <c r="D12" i="73"/>
  <c r="D14" i="73"/>
  <c r="D11" i="73"/>
  <c r="D13" i="73"/>
  <c r="D15" i="73"/>
  <c r="H12" i="73"/>
  <c r="H14" i="73"/>
  <c r="H11" i="73"/>
  <c r="H13" i="73"/>
  <c r="H15" i="73"/>
  <c r="L12" i="73"/>
  <c r="L14" i="73"/>
  <c r="L11" i="73"/>
  <c r="L13" i="73"/>
  <c r="L15" i="73"/>
  <c r="G29" i="11"/>
  <c r="G30" i="11"/>
  <c r="G25" i="11"/>
  <c r="G27" i="11"/>
  <c r="G28" i="11"/>
  <c r="G31" i="11"/>
  <c r="G32" i="11"/>
  <c r="G26" i="11"/>
  <c r="H30" i="11"/>
  <c r="H31" i="11"/>
  <c r="H32" i="11"/>
  <c r="H24" i="11"/>
  <c r="H26" i="11"/>
  <c r="H25" i="11"/>
  <c r="H27" i="11"/>
  <c r="H28" i="11"/>
  <c r="H29" i="11"/>
  <c r="X5" i="55"/>
  <c r="X9" i="55"/>
  <c r="X10" i="55"/>
  <c r="X4" i="55"/>
  <c r="X11" i="55"/>
  <c r="X3" i="55"/>
  <c r="X12" i="55"/>
  <c r="X8" i="55"/>
  <c r="X13" i="55"/>
  <c r="B12" i="73"/>
  <c r="B14" i="73"/>
  <c r="B15" i="73"/>
  <c r="B13" i="73"/>
  <c r="X14" i="55"/>
  <c r="X6" i="55"/>
  <c r="X7" i="55"/>
  <c r="K15" i="7"/>
  <c r="I15" i="7"/>
  <c r="H15" i="7"/>
  <c r="G15" i="7"/>
  <c r="K14" i="7"/>
  <c r="I14" i="7"/>
  <c r="H14" i="7"/>
  <c r="G14" i="7"/>
  <c r="K13" i="7"/>
  <c r="I13" i="7"/>
  <c r="H13" i="7"/>
  <c r="G13" i="7"/>
  <c r="K12" i="7"/>
  <c r="I12" i="7"/>
  <c r="H12" i="7"/>
  <c r="G12" i="7"/>
  <c r="K11" i="7"/>
  <c r="I11" i="7"/>
  <c r="H11" i="7"/>
  <c r="G11" i="7"/>
  <c r="K10" i="7"/>
  <c r="V12" i="7" l="1"/>
  <c r="V14" i="7"/>
  <c r="V11" i="7"/>
  <c r="V13" i="7"/>
  <c r="V10" i="7"/>
  <c r="V15" i="7"/>
  <c r="I10" i="7"/>
  <c r="H10" i="7"/>
  <c r="G10" i="7"/>
  <c r="K9" i="7"/>
  <c r="I9" i="7"/>
  <c r="H9" i="7"/>
  <c r="G9" i="7"/>
  <c r="K8" i="7"/>
  <c r="I8" i="7"/>
  <c r="H8" i="7"/>
  <c r="G8" i="7"/>
  <c r="K7" i="7"/>
  <c r="I7" i="7"/>
  <c r="H7" i="7"/>
  <c r="G7" i="7"/>
  <c r="K6" i="7"/>
  <c r="I6" i="7"/>
  <c r="H6" i="7"/>
  <c r="G6" i="7"/>
  <c r="K5" i="7"/>
  <c r="I5" i="7"/>
  <c r="H5" i="7"/>
  <c r="G5" i="7"/>
  <c r="K4" i="7"/>
  <c r="H4" i="7"/>
  <c r="G4" i="7"/>
  <c r="H16" i="13"/>
  <c r="H15" i="13"/>
  <c r="H14" i="13"/>
  <c r="H13" i="13"/>
  <c r="H12" i="13"/>
  <c r="H11" i="13"/>
  <c r="H10" i="13"/>
  <c r="H9" i="13"/>
  <c r="B8" i="7"/>
  <c r="H8" i="13"/>
  <c r="Q8" i="13" s="1"/>
  <c r="H7" i="13"/>
  <c r="B6" i="7"/>
  <c r="J6" i="7" s="1"/>
  <c r="H6" i="13"/>
  <c r="H5" i="13"/>
  <c r="Q5" i="13" s="1"/>
  <c r="H4" i="13"/>
  <c r="F3" i="7"/>
  <c r="H3" i="13"/>
  <c r="Q23" i="13" l="1"/>
  <c r="R23" i="13"/>
  <c r="Q11" i="13"/>
  <c r="Q15" i="13"/>
  <c r="Q22" i="13"/>
  <c r="Q21" i="13"/>
  <c r="Q20" i="13"/>
  <c r="Q19" i="13"/>
  <c r="Q18" i="13"/>
  <c r="Q17" i="13"/>
  <c r="Q6" i="13"/>
  <c r="Q12" i="13"/>
  <c r="Q16" i="13"/>
  <c r="Q9" i="13"/>
  <c r="Q13" i="13"/>
  <c r="Q4" i="13"/>
  <c r="Q7" i="13"/>
  <c r="Q10" i="13"/>
  <c r="Q14" i="13"/>
  <c r="R8" i="13"/>
  <c r="R5" i="13"/>
  <c r="R10" i="13"/>
  <c r="R12" i="13"/>
  <c r="R14" i="13"/>
  <c r="R16" i="13"/>
  <c r="R7" i="13"/>
  <c r="R22" i="13"/>
  <c r="R21" i="13"/>
  <c r="R20" i="13"/>
  <c r="R19" i="13"/>
  <c r="R18" i="13"/>
  <c r="R17" i="13"/>
  <c r="R6" i="13"/>
  <c r="R9" i="13"/>
  <c r="R11" i="13"/>
  <c r="R13" i="13"/>
  <c r="R15" i="13"/>
  <c r="V7" i="7"/>
  <c r="V9" i="7"/>
  <c r="V6" i="7"/>
  <c r="V8" i="7"/>
  <c r="V5" i="7"/>
  <c r="R4" i="13"/>
  <c r="B10" i="7"/>
  <c r="F10" i="7" s="1"/>
  <c r="B4" i="7"/>
  <c r="F4" i="7" s="1"/>
  <c r="V4" i="7"/>
  <c r="B12" i="7"/>
  <c r="B14" i="7"/>
  <c r="B16" i="7"/>
  <c r="M17" i="7" s="1"/>
  <c r="B7" i="7"/>
  <c r="F7" i="7" s="1"/>
  <c r="B9" i="7"/>
  <c r="B11" i="7"/>
  <c r="B13" i="7"/>
  <c r="B15" i="7"/>
  <c r="B5" i="7"/>
  <c r="F8" i="7"/>
  <c r="F6" i="7"/>
  <c r="J8" i="7"/>
  <c r="J5" i="7" l="1"/>
  <c r="M5" i="7"/>
  <c r="M11" i="7"/>
  <c r="J10" i="7"/>
  <c r="M7" i="7"/>
  <c r="F5" i="7"/>
  <c r="J4" i="7"/>
  <c r="J13" i="7"/>
  <c r="M13" i="7"/>
  <c r="F13" i="7"/>
  <c r="M9" i="7"/>
  <c r="F9" i="7"/>
  <c r="F12" i="7"/>
  <c r="M12" i="7"/>
  <c r="J12" i="7"/>
  <c r="M15" i="7"/>
  <c r="J15" i="7"/>
  <c r="F15" i="7"/>
  <c r="M14" i="7"/>
  <c r="J14" i="7"/>
  <c r="F14" i="7"/>
  <c r="F16" i="7"/>
  <c r="J16" i="7"/>
  <c r="M16" i="7"/>
  <c r="F11" i="7"/>
  <c r="J11" i="7"/>
  <c r="M10" i="7"/>
  <c r="J9" i="7"/>
  <c r="M6" i="7"/>
  <c r="M8" i="7"/>
  <c r="J7" i="7"/>
</calcChain>
</file>

<file path=xl/sharedStrings.xml><?xml version="1.0" encoding="utf-8"?>
<sst xmlns="http://schemas.openxmlformats.org/spreadsheetml/2006/main" count="1715" uniqueCount="810">
  <si>
    <t>LPV diesel %</t>
  </si>
  <si>
    <t>LCV diesel %</t>
  </si>
  <si>
    <t>Light Petrol</t>
  </si>
  <si>
    <t>Light Diesel</t>
  </si>
  <si>
    <t>This mechanism misses vehicles that both enter and leave the fleet during the year</t>
  </si>
  <si>
    <t>Light passenger used import</t>
  </si>
  <si>
    <t>Light passenger travel</t>
  </si>
  <si>
    <t>Light commercial travel</t>
  </si>
  <si>
    <t>Heavy truck travel</t>
  </si>
  <si>
    <t>Heavy bus travel</t>
  </si>
  <si>
    <t>Motorcycle / moped travel</t>
  </si>
  <si>
    <t>Total (billion)</t>
  </si>
  <si>
    <t>Travel per capita (km/head)</t>
  </si>
  <si>
    <t xml:space="preserve"> LPV 3000+</t>
  </si>
  <si>
    <t xml:space="preserve"> LCV &lt; 1350</t>
  </si>
  <si>
    <t xml:space="preserve"> LCV &lt; 1600</t>
  </si>
  <si>
    <t xml:space="preserve"> LCV &lt; 2000</t>
  </si>
  <si>
    <t xml:space="preserve"> LCV &lt; 3000</t>
  </si>
  <si>
    <t xml:space="preserve"> LCV 3000+</t>
  </si>
  <si>
    <t>Light &lt; 1350</t>
  </si>
  <si>
    <t xml:space="preserve"> Light &lt; 1600</t>
  </si>
  <si>
    <t xml:space="preserve"> Light &lt; 2000</t>
  </si>
  <si>
    <t xml:space="preserve"> Light &lt; 3000</t>
  </si>
  <si>
    <t xml:space="preserve"> Light 3000+</t>
  </si>
  <si>
    <t xml:space="preserve">Other </t>
  </si>
  <si>
    <t>Year of manufacture</t>
  </si>
  <si>
    <t xml:space="preserve">Pre 1990 </t>
  </si>
  <si>
    <t>Number used petrol</t>
  </si>
  <si>
    <t>Total veh</t>
  </si>
  <si>
    <t>New</t>
  </si>
  <si>
    <t>Year first registered in NZ</t>
  </si>
  <si>
    <t>2000 Diesel</t>
  </si>
  <si>
    <t>2000 Petrol</t>
  </si>
  <si>
    <t>2001 Diesel</t>
  </si>
  <si>
    <t>2001 Petrol</t>
  </si>
  <si>
    <t>2002 Diesel</t>
  </si>
  <si>
    <t>2002 Petrol</t>
  </si>
  <si>
    <t>2003 Diesel</t>
  </si>
  <si>
    <t>2003 Petrol</t>
  </si>
  <si>
    <t>2004 Diesel</t>
  </si>
  <si>
    <t>2004 Petrol</t>
  </si>
  <si>
    <t>2005 Diesel</t>
  </si>
  <si>
    <t>2005 Petrol</t>
  </si>
  <si>
    <t>2006 Diesel</t>
  </si>
  <si>
    <t>2006 Petrol</t>
  </si>
  <si>
    <t>Vehicles entering the light fleet, by engine size band and new/used import</t>
  </si>
  <si>
    <t>Total Light</t>
  </si>
  <si>
    <t>Composition of the Fleet</t>
  </si>
  <si>
    <t>Bus used</t>
  </si>
  <si>
    <t>Total light new</t>
  </si>
  <si>
    <t>Total light used import</t>
  </si>
  <si>
    <t>Motorcycle Used Import</t>
  </si>
  <si>
    <t>Truck Used Import</t>
  </si>
  <si>
    <t>Bus Used Import</t>
  </si>
  <si>
    <t>Light used %</t>
  </si>
  <si>
    <t>Total LPV new</t>
  </si>
  <si>
    <t xml:space="preserve"> Total LPV used</t>
  </si>
  <si>
    <t>Light fleet average age</t>
  </si>
  <si>
    <t>Truck used %</t>
  </si>
  <si>
    <t>Bus used %</t>
  </si>
  <si>
    <t>Vehicle ages</t>
  </si>
  <si>
    <t>Total truck new</t>
  </si>
  <si>
    <t>Total truck used</t>
  </si>
  <si>
    <t>Total bus new</t>
  </si>
  <si>
    <t>Total bus used</t>
  </si>
  <si>
    <t>Truck fleet average age</t>
  </si>
  <si>
    <t>Bus fleet average age</t>
  </si>
  <si>
    <t xml:space="preserve">Bus </t>
  </si>
  <si>
    <t xml:space="preserve">Light </t>
  </si>
  <si>
    <t xml:space="preserve">Mcycl </t>
  </si>
  <si>
    <t xml:space="preserve">Truck </t>
  </si>
  <si>
    <t xml:space="preserve"> but not active at the end of the year</t>
  </si>
  <si>
    <t xml:space="preserve">Note : scrappage has been established by finding vehicles active at the start of the year, </t>
  </si>
  <si>
    <t xml:space="preserve">Average vehicle age leaving the fleet </t>
  </si>
  <si>
    <t>2007 Diesel</t>
  </si>
  <si>
    <t>2007 Petrol</t>
  </si>
  <si>
    <t>Used Petrol</t>
  </si>
  <si>
    <t>All</t>
  </si>
  <si>
    <t xml:space="preserve">Average vehicle age entering the fleet </t>
  </si>
  <si>
    <t>Motorcycles entering the light fleet, by average engine size and engine size band and new/used import</t>
  </si>
  <si>
    <t xml:space="preserve">Vehicles entering and leaving the fleet </t>
  </si>
  <si>
    <t>Leaving</t>
  </si>
  <si>
    <t>Entering</t>
  </si>
  <si>
    <t>Entering and leaving</t>
  </si>
  <si>
    <t xml:space="preserve">BUS </t>
  </si>
  <si>
    <t xml:space="preserve">HGV </t>
  </si>
  <si>
    <t xml:space="preserve">LCV </t>
  </si>
  <si>
    <t xml:space="preserve">LPV </t>
  </si>
  <si>
    <t xml:space="preserve">MC </t>
  </si>
  <si>
    <t>GDP</t>
  </si>
  <si>
    <t>GDP growth</t>
  </si>
  <si>
    <t>Light vehicles live at Dec 31st (*)</t>
  </si>
  <si>
    <t>(*) Vehicles live in the fleet at Dec 31st, from Tab 1.1</t>
  </si>
  <si>
    <t>Total light</t>
  </si>
  <si>
    <t>Trucks</t>
  </si>
  <si>
    <t>Buses</t>
  </si>
  <si>
    <t>Motorcycles</t>
  </si>
  <si>
    <t>Engines &lt; 2000cc</t>
  </si>
  <si>
    <t>Engines &gt;= 2000cc</t>
  </si>
  <si>
    <t xml:space="preserve"> Mean age, travel weighted</t>
  </si>
  <si>
    <t xml:space="preserve"> Mean age</t>
  </si>
  <si>
    <t xml:space="preserve"> Mean CC, travel weighted</t>
  </si>
  <si>
    <t xml:space="preserve"> Mean CC</t>
  </si>
  <si>
    <t>Travel per used import truck</t>
  </si>
  <si>
    <t>Travel per vehicle</t>
  </si>
  <si>
    <t>Travel per used import bus</t>
  </si>
  <si>
    <t xml:space="preserve">Heavy Vehicle Mass </t>
  </si>
  <si>
    <t xml:space="preserve">Manufacturing year of vehicles entering and leaving the fleet </t>
  </si>
  <si>
    <t>Road freight</t>
  </si>
  <si>
    <t>Travel per light petrol vehicle</t>
  </si>
  <si>
    <t>Travel per light diesel vehicle</t>
  </si>
  <si>
    <t>Used truck</t>
  </si>
  <si>
    <t>Light_petrol_fleet_years</t>
  </si>
  <si>
    <t>Light_diesel_fleet_years</t>
  </si>
  <si>
    <t>Used LPV yrs</t>
  </si>
  <si>
    <t>Used LCV yrs</t>
  </si>
  <si>
    <t>Truck_new_years</t>
  </si>
  <si>
    <t>Truck_used_years</t>
  </si>
  <si>
    <t>Bus_new_years</t>
  </si>
  <si>
    <t>Bus_used_years</t>
  </si>
  <si>
    <t xml:space="preserve"> Diesel LPV new</t>
  </si>
  <si>
    <t xml:space="preserve"> Diesel LPV used</t>
  </si>
  <si>
    <t xml:space="preserve"> Diesel LCV new</t>
  </si>
  <si>
    <t>Diesel LCV used</t>
  </si>
  <si>
    <t xml:space="preserve"> Light passenger</t>
  </si>
  <si>
    <t>Light travel</t>
  </si>
  <si>
    <t xml:space="preserve">2005Q3 </t>
  </si>
  <si>
    <t xml:space="preserve">2005Q4 </t>
  </si>
  <si>
    <t xml:space="preserve">2006Q1 </t>
  </si>
  <si>
    <t xml:space="preserve">2006Q3 </t>
  </si>
  <si>
    <t xml:space="preserve">2006Q4 </t>
  </si>
  <si>
    <t xml:space="preserve">2007Q1 </t>
  </si>
  <si>
    <t xml:space="preserve">2007Q3 </t>
  </si>
  <si>
    <t xml:space="preserve">2007Q4 </t>
  </si>
  <si>
    <t>Quarter</t>
  </si>
  <si>
    <t xml:space="preserve">Truck used </t>
  </si>
  <si>
    <t>Light fleet used import</t>
  </si>
  <si>
    <t>Used import light passenger</t>
  </si>
  <si>
    <t>Used import light commercial</t>
  </si>
  <si>
    <t>Used bus</t>
  </si>
  <si>
    <t>Travel per new light passenger</t>
  </si>
  <si>
    <t>Travel per used light passenger</t>
  </si>
  <si>
    <t>Travel per new light commercial</t>
  </si>
  <si>
    <t>Travel per used light commercial</t>
  </si>
  <si>
    <t>Light passenger</t>
  </si>
  <si>
    <t>Light commercial</t>
  </si>
  <si>
    <t xml:space="preserve">Light fleet average </t>
  </si>
  <si>
    <t>Used import &lt;= 60</t>
  </si>
  <si>
    <t>Used import &lt;= 125</t>
  </si>
  <si>
    <t>Used import &lt;= 250</t>
  </si>
  <si>
    <t>Used import &lt;= 600</t>
  </si>
  <si>
    <t>Used import &lt;= 1000</t>
  </si>
  <si>
    <t>Used import &gt; 1000</t>
  </si>
  <si>
    <t>Petrol used in</t>
  </si>
  <si>
    <t>Diesel used in</t>
  </si>
  <si>
    <t>Petrol used out</t>
  </si>
  <si>
    <t>Diesel used out</t>
  </si>
  <si>
    <t>Light used in</t>
  </si>
  <si>
    <t>Light used out</t>
  </si>
  <si>
    <t>MC used in</t>
  </si>
  <si>
    <t>MC used out</t>
  </si>
  <si>
    <t>Truck used in</t>
  </si>
  <si>
    <t>Truck used out</t>
  </si>
  <si>
    <t>Bus used in</t>
  </si>
  <si>
    <t>Bus used out</t>
  </si>
  <si>
    <t>Light new in</t>
  </si>
  <si>
    <t>Light new out</t>
  </si>
  <si>
    <t>MC new in</t>
  </si>
  <si>
    <t>MC new out</t>
  </si>
  <si>
    <t>Truck new in</t>
  </si>
  <si>
    <t>Truck new out</t>
  </si>
  <si>
    <t>Bus new in</t>
  </si>
  <si>
    <t>Bus new out</t>
  </si>
  <si>
    <t>Used import &lt; 1350</t>
  </si>
  <si>
    <t>Used import 1350-1599</t>
  </si>
  <si>
    <t>Used import 1600-1999</t>
  </si>
  <si>
    <t>Used import 2000-2999</t>
  </si>
  <si>
    <t>Used import 3000-3999</t>
  </si>
  <si>
    <t>Used import 4000+</t>
  </si>
  <si>
    <t>Used imports</t>
  </si>
  <si>
    <t>Used light diesel</t>
  </si>
  <si>
    <t>Diesel truck new</t>
  </si>
  <si>
    <t>Diesel truck used</t>
  </si>
  <si>
    <t>Diesel bus new</t>
  </si>
  <si>
    <t>Diesel bus used</t>
  </si>
  <si>
    <t>Electric bus</t>
  </si>
  <si>
    <t>Light passenger petrol travel</t>
  </si>
  <si>
    <t>Light passenger diesel travel</t>
  </si>
  <si>
    <t>Light passenger petrol vehicles</t>
  </si>
  <si>
    <t>Light passenger diesel vehicles</t>
  </si>
  <si>
    <t>Light commercial petrol travel</t>
  </si>
  <si>
    <t>Light commercial diesel travel</t>
  </si>
  <si>
    <t>Light commercial petrol vehicles</t>
  </si>
  <si>
    <t>Light commercial diesel vehicles</t>
  </si>
  <si>
    <t>Light petrol</t>
  </si>
  <si>
    <t>Light diesel</t>
  </si>
  <si>
    <t>&gt;=3000cc</t>
  </si>
  <si>
    <t>-</t>
  </si>
  <si>
    <t>Average fleet age</t>
  </si>
  <si>
    <t>Average vehicle ages</t>
  </si>
  <si>
    <t>Travel, by 5 year YoM bands</t>
  </si>
  <si>
    <t>Composition of the motorcycle/moped fleet</t>
  </si>
  <si>
    <t>Other travel</t>
  </si>
  <si>
    <t>Light travel per capita</t>
  </si>
  <si>
    <t>Light travel per vehicle</t>
  </si>
  <si>
    <t>Light travel excludes motorcycles/power cycles/mopeds</t>
  </si>
  <si>
    <t>LPV</t>
  </si>
  <si>
    <t>LCV</t>
  </si>
  <si>
    <t>MCycle</t>
  </si>
  <si>
    <t>Bus</t>
  </si>
  <si>
    <t>Other</t>
  </si>
  <si>
    <t>&lt; 1350</t>
  </si>
  <si>
    <t>YoM</t>
  </si>
  <si>
    <t>Light fleet</t>
  </si>
  <si>
    <t>Overview</t>
  </si>
  <si>
    <t>Diesel</t>
  </si>
  <si>
    <t>Light Commercial</t>
  </si>
  <si>
    <t>Heavy Commercial</t>
  </si>
  <si>
    <t>Year</t>
  </si>
  <si>
    <t>Country</t>
  </si>
  <si>
    <t>Period</t>
  </si>
  <si>
    <t>Ratio of used to new</t>
  </si>
  <si>
    <t>Average age</t>
  </si>
  <si>
    <t xml:space="preserve">1985-1989 </t>
  </si>
  <si>
    <t xml:space="preserve">1990-1994 </t>
  </si>
  <si>
    <t xml:space="preserve">1995-1999 </t>
  </si>
  <si>
    <t>New vehicles</t>
  </si>
  <si>
    <t>Total</t>
  </si>
  <si>
    <t>Petrol</t>
  </si>
  <si>
    <t>Light commercial used import</t>
  </si>
  <si>
    <t xml:space="preserve">1968&lt;= </t>
  </si>
  <si>
    <t xml:space="preserve">1969-1974 </t>
  </si>
  <si>
    <t xml:space="preserve">1975-1979 </t>
  </si>
  <si>
    <t xml:space="preserve">1980-1984 </t>
  </si>
  <si>
    <t xml:space="preserve">2000-2004 </t>
  </si>
  <si>
    <t xml:space="preserve">2005-2009 </t>
  </si>
  <si>
    <t xml:space="preserve"> Vehicles</t>
  </si>
  <si>
    <t>The cc and travel means shown on this report are NOT the means for all the light fleet</t>
  </si>
  <si>
    <t>Vehicles</t>
  </si>
  <si>
    <t>1350-1599cc</t>
  </si>
  <si>
    <t>1600-1999cc</t>
  </si>
  <si>
    <t>2000-2999cc</t>
  </si>
  <si>
    <t>Travel and ownership trends</t>
  </si>
  <si>
    <t>info@transport.govt.nz</t>
  </si>
  <si>
    <t>Engine capacity trends</t>
  </si>
  <si>
    <t>Vehicle origin</t>
  </si>
  <si>
    <t>Light petrol fleet</t>
  </si>
  <si>
    <t>Used petrol light fleet</t>
  </si>
  <si>
    <t>Light diesel fleet</t>
  </si>
  <si>
    <t>Used diesel light fleet</t>
  </si>
  <si>
    <t>Type</t>
  </si>
  <si>
    <t>Travel weighted average engine size and vehicle age</t>
  </si>
  <si>
    <t>The average light vehicle in use</t>
  </si>
  <si>
    <t>Used vehicles</t>
  </si>
  <si>
    <t>Petrol Buses</t>
  </si>
  <si>
    <t>Back to Contents</t>
  </si>
  <si>
    <t xml:space="preserve"> LPV &lt; 1600</t>
  </si>
  <si>
    <t xml:space="preserve"> LPV &lt; 2000</t>
  </si>
  <si>
    <t xml:space="preserve"> LPV &lt; 3000</t>
  </si>
  <si>
    <t xml:space="preserve"> LPV &lt; 1350</t>
  </si>
  <si>
    <t>Note : scrappage has been established by finding vehicles active at the start of the year, but not active at the end of the year</t>
  </si>
  <si>
    <t>Active means either currently licensed, or relicensing less than one year overdue</t>
  </si>
  <si>
    <t>This mechanism misses vehicles that enter and leave the fleet during the year</t>
  </si>
  <si>
    <t xml:space="preserve">The WoF based approach has not been used as it is overly drastic for establishing scrappage </t>
  </si>
  <si>
    <t xml:space="preserve"> (a reasonable number of vehicles deemed inactive via outdated WoF/CoF eventually get a Wof/CoF)</t>
  </si>
  <si>
    <t>Motorcycle travel</t>
  </si>
  <si>
    <t xml:space="preserve"> Truck petrol travel</t>
  </si>
  <si>
    <t>Truck diesel travel</t>
  </si>
  <si>
    <t>Bus petrol travel</t>
  </si>
  <si>
    <t>Bus diesel travel</t>
  </si>
  <si>
    <t xml:space="preserve"> Petrol trucks</t>
  </si>
  <si>
    <t>Diesel trucks</t>
  </si>
  <si>
    <t>Diesel buses</t>
  </si>
  <si>
    <t>Light Petrol travel</t>
  </si>
  <si>
    <t>Light Diesel travel</t>
  </si>
  <si>
    <t>Electric bus travel</t>
  </si>
  <si>
    <t>Truck &lt;  5000</t>
  </si>
  <si>
    <t>Truck &lt;  7500</t>
  </si>
  <si>
    <t>Truck &lt; 10000</t>
  </si>
  <si>
    <t>Truck &lt; 12000</t>
  </si>
  <si>
    <t>Truck &lt; 15000</t>
  </si>
  <si>
    <t>Truck &lt; 20000</t>
  </si>
  <si>
    <t>Truck &lt; 25000</t>
  </si>
  <si>
    <t>Truck &lt; 30000</t>
  </si>
  <si>
    <t>Truck &gt; 30000</t>
  </si>
  <si>
    <t>Bus &lt;  7000</t>
  </si>
  <si>
    <t>Bus &lt; 12000</t>
  </si>
  <si>
    <t>Bus &gt; 12000</t>
  </si>
  <si>
    <t>2008 Diesel</t>
  </si>
  <si>
    <t>2008 Petrol</t>
  </si>
  <si>
    <t xml:space="preserve">2008Q1 </t>
  </si>
  <si>
    <t xml:space="preserve">2008Q3 </t>
  </si>
  <si>
    <t xml:space="preserve">2008Q4 </t>
  </si>
  <si>
    <t>The vehicles included were in the fleet during some or all of the year involved, but may not have still been in the fleet at the end of that year</t>
  </si>
  <si>
    <t>Electric buses (**)</t>
  </si>
  <si>
    <t>(**) there were more trolley buses than this but many have stuck odometers so they drop out of the distance estimation programs</t>
  </si>
  <si>
    <t xml:space="preserve">Upto 1968 </t>
  </si>
  <si>
    <t xml:space="preserve">1969-74 </t>
  </si>
  <si>
    <t xml:space="preserve"> Motorcycle used</t>
  </si>
  <si>
    <t>Light commercial average age</t>
  </si>
  <si>
    <t>Light passenger average age</t>
  </si>
  <si>
    <t>Total LCV new</t>
  </si>
  <si>
    <t xml:space="preserve"> Total LCV used</t>
  </si>
  <si>
    <t>Total in</t>
  </si>
  <si>
    <t>Vehicle age and travel</t>
  </si>
  <si>
    <t>Motorcycles (not mopeds)</t>
  </si>
  <si>
    <t>Mcycle (not mopeds)</t>
  </si>
  <si>
    <t>Travel per motorcycle</t>
  </si>
  <si>
    <t>2009 Diesel</t>
  </si>
  <si>
    <t>2009 Petrol</t>
  </si>
  <si>
    <t xml:space="preserve">2009Q1 </t>
  </si>
  <si>
    <t xml:space="preserve">2009Q3 </t>
  </si>
  <si>
    <t xml:space="preserve">2009Q4 </t>
  </si>
  <si>
    <t>Light fleet age distribution</t>
  </si>
  <si>
    <t>Age</t>
  </si>
  <si>
    <t>20+ years</t>
  </si>
  <si>
    <t>0-4 years</t>
  </si>
  <si>
    <t>5-9 years</t>
  </si>
  <si>
    <t>10-14 years</t>
  </si>
  <si>
    <t>15-19 years</t>
  </si>
  <si>
    <t>Total MC new</t>
  </si>
  <si>
    <t>Total MC used</t>
  </si>
  <si>
    <t>Motorcycle average age</t>
  </si>
  <si>
    <t>Last WoF odometer reading of vehicles leaving the fleet</t>
  </si>
  <si>
    <t xml:space="preserve"> Diesel</t>
  </si>
  <si>
    <t xml:space="preserve"> Petrol</t>
  </si>
  <si>
    <t xml:space="preserve"> Used import</t>
  </si>
  <si>
    <t>7.3a</t>
  </si>
  <si>
    <t>7.3b</t>
  </si>
  <si>
    <t>7.3c</t>
  </si>
  <si>
    <t>&lt;1350cc</t>
  </si>
  <si>
    <t>&lt;1600cc</t>
  </si>
  <si>
    <t>&lt;2000cc</t>
  </si>
  <si>
    <t>Average cc</t>
  </si>
  <si>
    <t>&lt;3000cc</t>
  </si>
  <si>
    <t xml:space="preserve"> Petrol LPV new</t>
  </si>
  <si>
    <t xml:space="preserve"> Petrol LPV used</t>
  </si>
  <si>
    <t>Petrol LCV new</t>
  </si>
  <si>
    <t>Petrol LCV used</t>
  </si>
  <si>
    <t xml:space="preserve"> Petrol truck new</t>
  </si>
  <si>
    <t xml:space="preserve"> Petrol truck used</t>
  </si>
  <si>
    <t>Petrol bus new</t>
  </si>
  <si>
    <t>Petrol bus used</t>
  </si>
  <si>
    <t>Light Used Imports</t>
  </si>
  <si>
    <t>Lights</t>
  </si>
  <si>
    <t>2010 Diesel</t>
  </si>
  <si>
    <t>2010 Petrol</t>
  </si>
  <si>
    <t xml:space="preserve">2010Q1 </t>
  </si>
  <si>
    <t xml:space="preserve">2010Q3 </t>
  </si>
  <si>
    <t xml:space="preserve">2010Q4 </t>
  </si>
  <si>
    <t>Diesel LPV</t>
  </si>
  <si>
    <t>Diesel LCV</t>
  </si>
  <si>
    <t>Petrol LPV</t>
  </si>
  <si>
    <t>Petrol LCV</t>
  </si>
  <si>
    <t>3000-3999cc</t>
  </si>
  <si>
    <t>Light used average age</t>
  </si>
  <si>
    <t xml:space="preserve">2010-2014 </t>
  </si>
  <si>
    <t>2011 Diesel</t>
  </si>
  <si>
    <t>2011 Petrol</t>
  </si>
  <si>
    <t xml:space="preserve">2011Q1 </t>
  </si>
  <si>
    <t xml:space="preserve">2011Q3 </t>
  </si>
  <si>
    <t xml:space="preserve">2011Q4 </t>
  </si>
  <si>
    <t>Canada 2009</t>
  </si>
  <si>
    <t>Derosiers report quoted on the web</t>
  </si>
  <si>
    <t>Polk report, quoted on the web</t>
  </si>
  <si>
    <t>Light vehicles</t>
  </si>
  <si>
    <t>Unknown</t>
  </si>
  <si>
    <t>Truck</t>
  </si>
  <si>
    <t>2012 Diesel</t>
  </si>
  <si>
    <t>2012 Petrol</t>
  </si>
  <si>
    <t xml:space="preserve">2012Q1 </t>
  </si>
  <si>
    <t xml:space="preserve">2012Q3 </t>
  </si>
  <si>
    <t xml:space="preserve">2012Q4 </t>
  </si>
  <si>
    <t>% diesel</t>
  </si>
  <si>
    <t>(*) Vehicles that were in the fleet at some point in the year, this is different to vehicles in the fleet at the end of the year</t>
  </si>
  <si>
    <t>Analysis produced by Ministry of Transport</t>
  </si>
  <si>
    <t>Light passenger vehicles per 1000</t>
  </si>
  <si>
    <t>Light commercial vehicles per 1000</t>
  </si>
  <si>
    <t>Emissions standard</t>
  </si>
  <si>
    <t>Euro 1 petrol</t>
  </si>
  <si>
    <t>Euro 2 petrol</t>
  </si>
  <si>
    <t>Euro 3 or 4 petrol</t>
  </si>
  <si>
    <t>Euro 3 petrol</t>
  </si>
  <si>
    <t>Euro 4 petrol</t>
  </si>
  <si>
    <t>Euro 5 petrol</t>
  </si>
  <si>
    <t>Japan 00/02 petrol</t>
  </si>
  <si>
    <t>Japan 98 petrol</t>
  </si>
  <si>
    <t>Japan 05 petrol</t>
  </si>
  <si>
    <t>Japan 09 petrol</t>
  </si>
  <si>
    <t>Australian pre-Euro 2</t>
  </si>
  <si>
    <t>US petrol</t>
  </si>
  <si>
    <t>No info</t>
  </si>
  <si>
    <t>Euro 1 diesel</t>
  </si>
  <si>
    <t>Euro 2 diesel</t>
  </si>
  <si>
    <t>Euro 3 diesel</t>
  </si>
  <si>
    <t>Euro 4 diesel</t>
  </si>
  <si>
    <t>Euro 5 diesel</t>
  </si>
  <si>
    <t>Euro 6 diesel</t>
  </si>
  <si>
    <t>Japan pre-97 diesel</t>
  </si>
  <si>
    <t>Japan 97/99 diesel</t>
  </si>
  <si>
    <t>Japan 02/04 diesel</t>
  </si>
  <si>
    <t>Japan 05 diesel</t>
  </si>
  <si>
    <t>Japan 09 diesel</t>
  </si>
  <si>
    <t>Known</t>
  </si>
  <si>
    <t>Not known</t>
  </si>
  <si>
    <t xml:space="preserve"> Light new petrol</t>
  </si>
  <si>
    <t xml:space="preserve"> light used petrol</t>
  </si>
  <si>
    <t xml:space="preserve"> Light new diesel</t>
  </si>
  <si>
    <t xml:space="preserve"> Light used diesel</t>
  </si>
  <si>
    <t>New petrol</t>
  </si>
  <si>
    <t>Used petrol</t>
  </si>
  <si>
    <t>New diesel</t>
  </si>
  <si>
    <t>Used diesel</t>
  </si>
  <si>
    <t xml:space="preserve"> Other all</t>
  </si>
  <si>
    <t>2013 Diesel</t>
  </si>
  <si>
    <t>2013 Petrol</t>
  </si>
  <si>
    <t xml:space="preserve">2013Q1 </t>
  </si>
  <si>
    <t xml:space="preserve">2013Q3 </t>
  </si>
  <si>
    <t xml:space="preserve">2013Q4 </t>
  </si>
  <si>
    <t>Euro 6 petrol</t>
  </si>
  <si>
    <t>Change</t>
  </si>
  <si>
    <t>Canada 2011</t>
  </si>
  <si>
    <t>AIA on the web (Automotive industries)</t>
  </si>
  <si>
    <t>Light fleet growth</t>
  </si>
  <si>
    <t>Number of vehicles with travel recorded during the year (*)</t>
  </si>
  <si>
    <t>Road freight VKT and tonne-km estimates</t>
  </si>
  <si>
    <t>WIMS/RUC approach</t>
  </si>
  <si>
    <t>RUC Truck km (millions)</t>
  </si>
  <si>
    <t>RUC Trailer km (millions)</t>
  </si>
  <si>
    <t>Tonne km, base year 2001</t>
  </si>
  <si>
    <t>Truck km growth, base 2001</t>
  </si>
  <si>
    <t>Population growth</t>
  </si>
  <si>
    <t>Light fleet regional ownership</t>
  </si>
  <si>
    <t>Northland</t>
  </si>
  <si>
    <t>Auckland</t>
  </si>
  <si>
    <t>Waikato</t>
  </si>
  <si>
    <t>Bay of Plenty</t>
  </si>
  <si>
    <t>Gisborne</t>
  </si>
  <si>
    <t>Hawkes Bay</t>
  </si>
  <si>
    <t>Taranaki</t>
  </si>
  <si>
    <t>Wellington</t>
  </si>
  <si>
    <t>Nelson/Marlborough</t>
  </si>
  <si>
    <t>Canterbury</t>
  </si>
  <si>
    <t>West Coast</t>
  </si>
  <si>
    <t>Otago</t>
  </si>
  <si>
    <t>Southland</t>
  </si>
  <si>
    <t>NZ</t>
  </si>
  <si>
    <t>Population</t>
  </si>
  <si>
    <t>Hawke's Bay</t>
  </si>
  <si>
    <t>Nelson - Marlborough - Tasman</t>
  </si>
  <si>
    <t>Light vehicles per 1000 popn</t>
  </si>
  <si>
    <t>Nelson - Marl</t>
  </si>
  <si>
    <t>Chathams</t>
  </si>
  <si>
    <t>NZ total includes the Chathams and unknown regions</t>
  </si>
  <si>
    <t>An alternative has been developed using NZTA Weight in Motion Site (WIMS) data, combined with vehicle register data</t>
  </si>
  <si>
    <t>2005</t>
  </si>
  <si>
    <t>2002 Cars</t>
  </si>
  <si>
    <t>601cc +</t>
  </si>
  <si>
    <t>Petrol/Diesel vehicles and travel, CNG/LPG/electric/Hybrid</t>
  </si>
  <si>
    <t>upto 60cc</t>
  </si>
  <si>
    <t>61-125cc</t>
  </si>
  <si>
    <t>126-600 cc</t>
  </si>
  <si>
    <t>Light passenger travel per capita</t>
  </si>
  <si>
    <t>Light commercial travel per capita</t>
  </si>
  <si>
    <t>2014 Diesel</t>
  </si>
  <si>
    <t>2014 Petrol</t>
  </si>
  <si>
    <t>Chain value series, 09/10 prices</t>
  </si>
  <si>
    <t>&lt;= 60 cc</t>
  </si>
  <si>
    <t>&lt;= 100 cc</t>
  </si>
  <si>
    <t>&lt;= 250 cc</t>
  </si>
  <si>
    <t>&lt;= 600 cc</t>
  </si>
  <si>
    <t>&lt;= 1000 cc</t>
  </si>
  <si>
    <t xml:space="preserve"> &gt; 1000 cc</t>
  </si>
  <si>
    <t>2011 lights</t>
  </si>
  <si>
    <t>2013 lights</t>
  </si>
  <si>
    <t>2012 lights</t>
  </si>
  <si>
    <t xml:space="preserve"> Vehicles &lt; 2000cc</t>
  </si>
  <si>
    <t>Vehicles &gt;= 2000cc</t>
  </si>
  <si>
    <t>% 2000+ cc</t>
  </si>
  <si>
    <t>New average age</t>
  </si>
  <si>
    <t>Used average age</t>
  </si>
  <si>
    <t>Total out</t>
  </si>
  <si>
    <t>Truck vehicle share</t>
  </si>
  <si>
    <t>Bus vehicle share</t>
  </si>
  <si>
    <t>Vehicles 2000+ cc</t>
  </si>
  <si>
    <t>2015 Diesel</t>
  </si>
  <si>
    <t>2015 Petrol</t>
  </si>
  <si>
    <t>Electric LPV</t>
  </si>
  <si>
    <t>Electric LCV</t>
  </si>
  <si>
    <t xml:space="preserve">LPG LPV </t>
  </si>
  <si>
    <t>.</t>
  </si>
  <si>
    <t>US2007 diesel</t>
  </si>
  <si>
    <t>USA cars</t>
  </si>
  <si>
    <t>Light pure electric travel</t>
  </si>
  <si>
    <t>Light pure EV</t>
  </si>
  <si>
    <t>LCV=Light commercial vehicles, comprising vans, utes &lt;= 3500 kg</t>
  </si>
  <si>
    <t>LPV=Light passenger vehicles, comprising cars, SUVs &lt;= 3500 kg</t>
  </si>
  <si>
    <t>2016 Diesel</t>
  </si>
  <si>
    <t>2016 Petrol</t>
  </si>
  <si>
    <t>These graphs exclude the current year - exactly which vehicles have been scrapped is not certain until 12 months have passed</t>
  </si>
  <si>
    <t>Electric/Plugin</t>
  </si>
  <si>
    <t>Figure 9.0a  Real world emissions vs laboratory test results</t>
  </si>
  <si>
    <t>Figure 9.0b  Divergence between real world and test petrol economy</t>
  </si>
  <si>
    <t>Real world and lab test results</t>
  </si>
  <si>
    <t>Figure 9.0a Real world emissions vs laboratory test results</t>
  </si>
  <si>
    <t xml:space="preserve">Source: “Real-world fuel efficiency of light vehicles in New Zealand” Wang, McGlinchy, Badger, Wheaton, Ministry of Transport. 
This paper was presented at the Australasian Transport Research Forum (ATRF) in October 2015
</t>
  </si>
  <si>
    <t>http://atrf.info/papers/2015/files/ATRF2015_Resubmission_9.pdf</t>
  </si>
  <si>
    <t>Travel (million vkm)</t>
  </si>
  <si>
    <t>Travel (million vkt)</t>
  </si>
  <si>
    <t>2017 Petrol</t>
  </si>
  <si>
    <t>2017 Diesel</t>
  </si>
  <si>
    <t xml:space="preserve">2005Q2 </t>
  </si>
  <si>
    <t xml:space="preserve">2006Q2 </t>
  </si>
  <si>
    <t xml:space="preserve">2007Q2 </t>
  </si>
  <si>
    <t xml:space="preserve">2008Q2 </t>
  </si>
  <si>
    <t xml:space="preserve">2009Q2 </t>
  </si>
  <si>
    <t xml:space="preserve">2010Q2 </t>
  </si>
  <si>
    <t xml:space="preserve">2011Q2 </t>
  </si>
  <si>
    <t xml:space="preserve">2012Q2 </t>
  </si>
  <si>
    <t xml:space="preserve">2013Q2 </t>
  </si>
  <si>
    <t xml:space="preserve">2014Q1 </t>
  </si>
  <si>
    <t xml:space="preserve">2014Q2 </t>
  </si>
  <si>
    <t xml:space="preserve">2014Q3 </t>
  </si>
  <si>
    <t xml:space="preserve">2014Q4 </t>
  </si>
  <si>
    <t xml:space="preserve">2015Q1 </t>
  </si>
  <si>
    <t xml:space="preserve">2015Q2 </t>
  </si>
  <si>
    <t xml:space="preserve">2015Q3 </t>
  </si>
  <si>
    <t xml:space="preserve">2015Q4 </t>
  </si>
  <si>
    <t xml:space="preserve">2016Q1 </t>
  </si>
  <si>
    <t xml:space="preserve">2016Q2 </t>
  </si>
  <si>
    <t xml:space="preserve">2016Q3 </t>
  </si>
  <si>
    <t xml:space="preserve">2016Q4 </t>
  </si>
  <si>
    <t xml:space="preserve">2017Q1 </t>
  </si>
  <si>
    <t xml:space="preserve">2017Q2 </t>
  </si>
  <si>
    <t xml:space="preserve">2017Q3 </t>
  </si>
  <si>
    <t xml:space="preserve">2017Q4 </t>
  </si>
  <si>
    <t xml:space="preserve">Source: </t>
  </si>
  <si>
    <t>ICCT's 2017 lab to road report</t>
  </si>
  <si>
    <t>WIMS + RUC tkm  (millions)</t>
  </si>
  <si>
    <t xml:space="preserve">Tkm growth </t>
  </si>
  <si>
    <t>Average load (tonnes)</t>
  </si>
  <si>
    <t>GDP sourced from Stats NZ infoshare, Table reference: SNE053AA</t>
  </si>
  <si>
    <t>Canada 2016</t>
  </si>
  <si>
    <t>https://automotiveaftermarket.org/aftermarket-industry-trends/canada-automotive-aftermarket/</t>
  </si>
  <si>
    <t>AIA Canada</t>
  </si>
  <si>
    <t>Australia 2016</t>
  </si>
  <si>
    <t>Australia</t>
  </si>
  <si>
    <t>http://www.abs.gov.au/ausstats/abs@.nsf/mf/9309.0</t>
  </si>
  <si>
    <t>All vehicles</t>
  </si>
  <si>
    <t>USA     2016</t>
  </si>
  <si>
    <t>https://www.energy.gov/eere/vehicles/articles/fact-997-october-2-2017-average-age-cars-and-light-trucks-was-almost-12-years</t>
  </si>
  <si>
    <t>USA</t>
  </si>
  <si>
    <t>Data sources</t>
  </si>
  <si>
    <t>Canada lights</t>
  </si>
  <si>
    <t>(*) if a vehicle is in the fleet for part of the year then that fraction is included in the calculation above, ie a truck in the fleet all year plus another for 3 months = 1.25 fleet years</t>
  </si>
  <si>
    <t xml:space="preserve">Light pure electric vehicles </t>
  </si>
  <si>
    <t>Infoshare DPE051AA, June population</t>
  </si>
  <si>
    <t>2018 Petrol</t>
  </si>
  <si>
    <t>2018 Diesel</t>
  </si>
  <si>
    <t xml:space="preserve">2018Q1 </t>
  </si>
  <si>
    <t xml:space="preserve">2018Q2 </t>
  </si>
  <si>
    <t xml:space="preserve">2018Q3 </t>
  </si>
  <si>
    <t xml:space="preserve">2018Q4 </t>
  </si>
  <si>
    <t xml:space="preserve">2005Q1 </t>
  </si>
  <si>
    <t>reg_quarter</t>
  </si>
  <si>
    <t>NZ light 2018</t>
  </si>
  <si>
    <t>Number of vehicles</t>
  </si>
  <si>
    <t>Fleet Average Age</t>
  </si>
  <si>
    <t xml:space="preserve"> Change Relative to 2000</t>
  </si>
  <si>
    <t>Fleet Average Age (By Fuel)</t>
  </si>
  <si>
    <t>Total Light Vehicles</t>
  </si>
  <si>
    <t>Proportion</t>
  </si>
  <si>
    <t>Distance (km)</t>
  </si>
  <si>
    <t>Total collective distance travelled</t>
  </si>
  <si>
    <t>Total travel (billion km)</t>
  </si>
  <si>
    <t>Fleet composition</t>
  </si>
  <si>
    <t>Calculated summaries</t>
  </si>
  <si>
    <t>&lt; 1350cc</t>
  </si>
  <si>
    <t>&gt; 3000cc</t>
  </si>
  <si>
    <t>&gt; 4000cc</t>
  </si>
  <si>
    <t>Average engine capacity</t>
  </si>
  <si>
    <t>Light Commercial Vehicles</t>
  </si>
  <si>
    <t>Used Import</t>
  </si>
  <si>
    <t>Electric</t>
  </si>
  <si>
    <t xml:space="preserve">2019Q1 </t>
  </si>
  <si>
    <t xml:space="preserve">2019Q2 </t>
  </si>
  <si>
    <t xml:space="preserve">2019Q3 </t>
  </si>
  <si>
    <t xml:space="preserve">2019Q4 </t>
  </si>
  <si>
    <t>Travel breakdown by vehicle type</t>
  </si>
  <si>
    <t xml:space="preserve"> New</t>
  </si>
  <si>
    <t>Average light fleet engine sizes</t>
  </si>
  <si>
    <t>Light fleet number of vehicles by engine size</t>
  </si>
  <si>
    <t>Light Passnger Vehicles</t>
  </si>
  <si>
    <t>Light fleet travel (million VKT)</t>
  </si>
  <si>
    <t>Light fleet VKT</t>
  </si>
  <si>
    <t xml:space="preserve">Total vehicles </t>
  </si>
  <si>
    <t xml:space="preserve"> Year in</t>
  </si>
  <si>
    <t>Used imports entering the fleet: year of manufacture and fuel type vs NZ registration</t>
  </si>
  <si>
    <t xml:space="preserve"> 2019 Diesel</t>
  </si>
  <si>
    <t>2019 Petrol</t>
  </si>
  <si>
    <t>Average engine size of vehicles entering the light fleet</t>
  </si>
  <si>
    <t>&lt;= 60cc</t>
  </si>
  <si>
    <t>&lt;= 100cc</t>
  </si>
  <si>
    <t>&lt;= 250cc</t>
  </si>
  <si>
    <t>&lt;= 600cc</t>
  </si>
  <si>
    <t>&lt;= 1000cc</t>
  </si>
  <si>
    <t xml:space="preserve"> &gt; 1000cc</t>
  </si>
  <si>
    <t>Averge engine capacity</t>
  </si>
  <si>
    <t>Vehicles entering the fleet: country of manufacture</t>
  </si>
  <si>
    <t>Vehicles entering the fleet: country imported from</t>
  </si>
  <si>
    <t>Used Europe and America</t>
  </si>
  <si>
    <t>Used Japan</t>
  </si>
  <si>
    <t>Used Australia</t>
  </si>
  <si>
    <t>Used NZ</t>
  </si>
  <si>
    <t>New Europe and America</t>
  </si>
  <si>
    <t>New Japan</t>
  </si>
  <si>
    <t>New Australia</t>
  </si>
  <si>
    <t>New NZ</t>
  </si>
  <si>
    <t>Light Vehicles entering the fleet: used</t>
  </si>
  <si>
    <t>Light Vehicles entering the fleet: new</t>
  </si>
  <si>
    <t xml:space="preserve"> Year out</t>
  </si>
  <si>
    <t>New Average Age</t>
  </si>
  <si>
    <t xml:space="preserve"> New Vehicles</t>
  </si>
  <si>
    <t>Used Average Age</t>
  </si>
  <si>
    <t xml:space="preserve"> Used Vehicles</t>
  </si>
  <si>
    <t>Petrol Average Age</t>
  </si>
  <si>
    <t xml:space="preserve"> Petrol Vehicles</t>
  </si>
  <si>
    <t>Diesel Average Age</t>
  </si>
  <si>
    <t xml:space="preserve"> Diesel Vehicles</t>
  </si>
  <si>
    <t>Diesel travel per light vehicle</t>
  </si>
  <si>
    <t>Petrol travel per light vehicle</t>
  </si>
  <si>
    <t>Number of vehicles (*)</t>
  </si>
  <si>
    <t>Petrol hybrid</t>
  </si>
  <si>
    <t>Diesel hybrid</t>
  </si>
  <si>
    <t>Electric (petrol extended)</t>
  </si>
  <si>
    <t>Electric (diesel extended)</t>
  </si>
  <si>
    <t>Plugin petrol hybrid (PHEV)</t>
  </si>
  <si>
    <t>Plugin diesel hybrid (PHEV)</t>
  </si>
  <si>
    <t>LPG</t>
  </si>
  <si>
    <t>CNG</t>
  </si>
  <si>
    <t>Hydrogen</t>
  </si>
  <si>
    <t>LPG, CNG and electric fuel trends in the light fleet: main fuel</t>
  </si>
  <si>
    <t>LPG, CNG and electric fuel trends in the light fleet: secondary fuel</t>
  </si>
  <si>
    <t>Emissions standards in fleet: light diesel vehicles</t>
  </si>
  <si>
    <t>Emissions standards in fleet: light petrol vehicles</t>
  </si>
  <si>
    <t>Testing status of vehicles</t>
  </si>
  <si>
    <t>Manawatu-Whanganui</t>
  </si>
  <si>
    <t>Petrol and diesel vehicle entry to and exit from the fleet</t>
  </si>
  <si>
    <t>Canada 2017</t>
  </si>
  <si>
    <t>https://www.autoserviceworld.com/by-the-numbers-average-age-of-u-s-canadian-fleets/</t>
  </si>
  <si>
    <t>https://www.abs.gov.au/statistics/industry/tourism-and-transport/motor-vehicle-census-australia/latest-release</t>
  </si>
  <si>
    <t>Australia 2019/20</t>
  </si>
  <si>
    <t>Quarterly vehicle registrations</t>
  </si>
  <si>
    <t xml:space="preserve"> Japanese New</t>
  </si>
  <si>
    <t xml:space="preserve"> Japanese Used</t>
  </si>
  <si>
    <t xml:space="preserve"> Other Countries New</t>
  </si>
  <si>
    <t xml:space="preserve"> Other Countries Used</t>
  </si>
  <si>
    <t xml:space="preserve"> Light Passenger</t>
  </si>
  <si>
    <t>Light vehicles per 1000</t>
  </si>
  <si>
    <t>Fleet composition by vehcle type and import status</t>
  </si>
  <si>
    <t>Gross vehicle mass range (kg)</t>
  </si>
  <si>
    <t>Average light passenger/commercial travel by YoM</t>
  </si>
  <si>
    <t>Light travel by engine size and YoM</t>
  </si>
  <si>
    <t>LPG LCV</t>
  </si>
  <si>
    <t xml:space="preserve">Travel (million km) by fuel type and vehicle type </t>
  </si>
  <si>
    <t>Emissions of vehicles entering the light fleet</t>
  </si>
  <si>
    <t>Average CO2 Emissions (g/km): newly registered light vehicles</t>
  </si>
  <si>
    <t>Fleet Composition</t>
  </si>
  <si>
    <t>Table 11.1  Truck and trailer travel</t>
  </si>
  <si>
    <t>Table 11.2  Truck+trailer tonne-km</t>
  </si>
  <si>
    <t>Tab 1.1  Composition of the NZ Fleet</t>
  </si>
  <si>
    <t>Tab 1.2  Composition of the NZ fleet relative to Jan 2000</t>
  </si>
  <si>
    <t>Tab 1.1 extra Fleet Average Age</t>
  </si>
  <si>
    <t>Tab 1.3 Total collective distance travelled</t>
  </si>
  <si>
    <t>Tab 1.4  Light fleet travel by year</t>
  </si>
  <si>
    <t>Tab 1.5  Light fleet ownership per capita by year</t>
  </si>
  <si>
    <t>Tab 1.5b Regional light fleet ownership per capita</t>
  </si>
  <si>
    <t>Tab 1.6  Light fleet travel per capita by year</t>
  </si>
  <si>
    <t>Tab 1.7  Light fleet average vehicle travel by year</t>
  </si>
  <si>
    <t>Tab 1.8  International comparisons of fleet ages</t>
  </si>
  <si>
    <t xml:space="preserve">Tab 2.1  Number of new/used light vehicles by year </t>
  </si>
  <si>
    <t>Tab 2.2  Percentage of used imports in the light/truck/bus fleets, by year</t>
  </si>
  <si>
    <t>Tab 2.3 Average age of Light, Trucks and Buses by year</t>
  </si>
  <si>
    <t>Tab 2.4 Light fleet average age in detail, by year</t>
  </si>
  <si>
    <t>Tab 2.5a Light fleet year of manufacture</t>
  </si>
  <si>
    <t>Tab 2.6a Motorcycle year of manufacture</t>
  </si>
  <si>
    <t>Tab 2.7a Truck year of manufacture</t>
  </si>
  <si>
    <t>Tab 2.8a Bus year of manufacture</t>
  </si>
  <si>
    <t>Tab 2.9  Heavy vehicle mass</t>
  </si>
  <si>
    <t>Tab 2.10 Light fleet age distribution</t>
  </si>
  <si>
    <t>Tab 3.1  Total LPV, LCV, Truck and Bus travel by year of manufacture in 5 year blocks</t>
  </si>
  <si>
    <t>Tab 3.2 Light, truck, bus travel by new/used, by year of manufacture in 5 year blocks</t>
  </si>
  <si>
    <t>Tab 3.4  LPV, LCV, Truck and Bus travel per vehicle by year of manufacture in 5 year blocks</t>
  </si>
  <si>
    <t>Tab 3.5  Average light travel by year of manufacture</t>
  </si>
  <si>
    <t>Tab 3 Light fleet travel by engine size</t>
  </si>
  <si>
    <t xml:space="preserve">Tab 4.1b  Light fleet average engine capacity by petrol/diesel by year </t>
  </si>
  <si>
    <t>Tab 4.3a  Light passenger average travel by cc band, by year of manufacture</t>
  </si>
  <si>
    <t>Tab 4.3b  Light commercial average travel by cc band, by year of manufacture</t>
  </si>
  <si>
    <t>Tab 4.4 Motorcycle fleet engine composition by year</t>
  </si>
  <si>
    <t>Tab 5.1  Entry and exit from the fleet</t>
  </si>
  <si>
    <t>Tab 5.2abcd  Vehicles entering/leaving the fleet by Year of Manufacture</t>
  </si>
  <si>
    <t>Tab 6.2b Used light imports : Year of manufacture and fuel</t>
  </si>
  <si>
    <t>Tab 6.2c  Average age of used imports entering the truck and bus fleets by year</t>
  </si>
  <si>
    <t>Tab 6.3  Average engine size of vehicles entering the light fleet, by petrol/diesel and year</t>
  </si>
  <si>
    <t>Tab 6.4a  Numbers of used imports entering the light fleet, by engize size band and year</t>
  </si>
  <si>
    <t>Tab 6.5a  Numbers of motorcycles entering the fleet, by engize size band and year</t>
  </si>
  <si>
    <t>Tab 6.5b  Average engine capacity of motorcycles entering the fleet, by year</t>
  </si>
  <si>
    <t>Tab 6.7a Vehicles entering the fleet: country of manufacture</t>
  </si>
  <si>
    <t>Tab 6.7b Vehicles entering the fleet: country imported from</t>
  </si>
  <si>
    <t>Tab 6 Fuel types in the fleet</t>
  </si>
  <si>
    <t>Tab 7.3a,b,c Last odometer reading of scrapped vehicles</t>
  </si>
  <si>
    <t>Tab 7.3d,e Last odometer reading of scrapped vehicles</t>
  </si>
  <si>
    <t>Tab 8.1 Diesel vehicles in the light, truck and bus fleets</t>
  </si>
  <si>
    <t>Tab 8.2  Petrol and diesel travel</t>
  </si>
  <si>
    <t>Tab 8.2a  Percentage of light passenger/commercial vehicles by petrol/diesel</t>
  </si>
  <si>
    <t>Tab 8.2b  Percentage of light passenger/commercial travel by petrol/diesel</t>
  </si>
  <si>
    <t>Tab 8.3  Light fleet petrol and diesel travel by year of manufacture in 5 year blocks</t>
  </si>
  <si>
    <t>Tab 8.4 LPG, CNG and electric light vehicles</t>
  </si>
  <si>
    <t>Tab 9.4 Average quarterly CO2 emissions of light fleet registrations</t>
  </si>
  <si>
    <t>Tab 9.11 Emissions standards of vehicles in the light fleet</t>
  </si>
  <si>
    <t>Tab 10.1  Travel weighted vehicle age by year</t>
  </si>
  <si>
    <t>Tab 10.2  Travel weighted engine size by year</t>
  </si>
  <si>
    <t>Petrol electric hybrid</t>
  </si>
  <si>
    <t>Diesel electric hybrid</t>
  </si>
  <si>
    <t>Tab 6.1  Number of New/used imports entering the light fleet by year</t>
  </si>
  <si>
    <t>Tab 6.4b  Numbers of New entering the light fleet, by engize size band and year</t>
  </si>
  <si>
    <t>Tab 7.1a  Number of light fleet used imports/New scrapped, by year</t>
  </si>
  <si>
    <t>Tab 7.1b  Number of heavy fleet used imports/New scrapped, by year</t>
  </si>
  <si>
    <t>Tab 7.2a  Average age of light fleet used imports/New when scrapped, by year</t>
  </si>
  <si>
    <t>Tab 7.2b  Average age of heavy fleet used imports/New when scrapped, by year</t>
  </si>
  <si>
    <t>Light New</t>
  </si>
  <si>
    <t>Light passenger New</t>
  </si>
  <si>
    <t>Light commercial New</t>
  </si>
  <si>
    <t>Motorcycle New</t>
  </si>
  <si>
    <t>Truck New</t>
  </si>
  <si>
    <t>Bus New</t>
  </si>
  <si>
    <t>New light average age</t>
  </si>
  <si>
    <t>New light passenger</t>
  </si>
  <si>
    <t>New light commercial</t>
  </si>
  <si>
    <t>New truck</t>
  </si>
  <si>
    <t>New bus</t>
  </si>
  <si>
    <t>New LPV yrs</t>
  </si>
  <si>
    <t>New LCV yrs</t>
  </si>
  <si>
    <t xml:space="preserve">Light fleet New </t>
  </si>
  <si>
    <t>Travel per New truck</t>
  </si>
  <si>
    <t>Travel per New bus</t>
  </si>
  <si>
    <t>New petrol light fleet</t>
  </si>
  <si>
    <t>New diesel light fleet</t>
  </si>
  <si>
    <t>New &lt;= 60</t>
  </si>
  <si>
    <t>New &lt;= 125</t>
  </si>
  <si>
    <t>New &lt;= 250</t>
  </si>
  <si>
    <t>New &lt;= 600</t>
  </si>
  <si>
    <t>New &lt;= 1000</t>
  </si>
  <si>
    <t>New &gt; 1000</t>
  </si>
  <si>
    <t>Petrol New in</t>
  </si>
  <si>
    <t>Diesel New in</t>
  </si>
  <si>
    <t>Petrol New out</t>
  </si>
  <si>
    <t>Diesel New out</t>
  </si>
  <si>
    <t>New &lt; 1350</t>
  </si>
  <si>
    <t>New 1350-1599</t>
  </si>
  <si>
    <t>New 1600-1999</t>
  </si>
  <si>
    <t>New 2000-2999</t>
  </si>
  <si>
    <t>New 3000-3999</t>
  </si>
  <si>
    <t>New 4000+</t>
  </si>
  <si>
    <t>New light diesel</t>
  </si>
  <si>
    <t>New Petrol</t>
  </si>
  <si>
    <t>New Diesel</t>
  </si>
  <si>
    <t>Number New petrol</t>
  </si>
  <si>
    <t>Number New diesel</t>
  </si>
  <si>
    <t xml:space="preserve">2015-2019 </t>
  </si>
  <si>
    <t xml:space="preserve">2020-2024 </t>
  </si>
  <si>
    <t xml:space="preserve">Up to 1968 </t>
  </si>
  <si>
    <t xml:space="preserve"> 2020 Diesel</t>
  </si>
  <si>
    <t xml:space="preserve">2020 Petrol </t>
  </si>
  <si>
    <t>Road tonne-km estimates were produced previously using Road User Charges (RUC) data</t>
  </si>
  <si>
    <t>Changes to RUC in 2012 mean that that technique is no longer viable</t>
  </si>
  <si>
    <t xml:space="preserve">2020Q1 </t>
  </si>
  <si>
    <t xml:space="preserve">2020Q2 </t>
  </si>
  <si>
    <t xml:space="preserve">2020Q3 </t>
  </si>
  <si>
    <t xml:space="preserve">2020Q4 </t>
  </si>
  <si>
    <t>Euro 4 or 5 petrol</t>
  </si>
  <si>
    <t>Japan pre-98 petrol</t>
  </si>
  <si>
    <t>Japan 05d petrol</t>
  </si>
  <si>
    <t>Japan 18 petrol</t>
  </si>
  <si>
    <t>US2001 petrol</t>
  </si>
  <si>
    <t>US2004 petrol</t>
  </si>
  <si>
    <t>US2007 petrol</t>
  </si>
  <si>
    <t>Euro 4 or 5 diesel</t>
  </si>
  <si>
    <t>Japan 18 diesel</t>
  </si>
  <si>
    <t>US2004 diesel</t>
  </si>
  <si>
    <t>October/November 2021</t>
  </si>
  <si>
    <t>Note: All CO2 values (grams/km) are on the three phase (that is, those for low, medium, and high speed) Worldwide Harmonised Light Vehicle Test Procedure (3P-WLTP)</t>
  </si>
  <si>
    <t>Q2</t>
  </si>
  <si>
    <t>Q3</t>
  </si>
  <si>
    <t>Q4</t>
  </si>
  <si>
    <t>Q1</t>
  </si>
  <si>
    <t xml:space="preserve">(**) Infoshare DPE056AA, June population
</t>
  </si>
  <si>
    <t>Popn (**)</t>
  </si>
  <si>
    <t>Vehicle Year of Manufacture (by end of 2020)</t>
  </si>
  <si>
    <t>Note: Average travel for the 2020 YoM vehicles is far lower as the vehicles are only in the fleet for part of the year, and many have not had a second inspection.</t>
  </si>
  <si>
    <t>The New Zealand 2020 Vehicle Fleet : Data Spreadsheet</t>
  </si>
  <si>
    <t>Fuel types in the fleet</t>
  </si>
  <si>
    <t>Motorcycles and mopeds</t>
  </si>
  <si>
    <t>Other/unknown</t>
  </si>
  <si>
    <t>Note - this table is based on the work NZTA has done to upgrade the fuel information held on the vehicle register</t>
  </si>
  <si>
    <t>However the upgrade only applied to live vehicles, we cannot use this method to track historic registrations,</t>
  </si>
  <si>
    <t>as any of those vehicles that have been scrapped may not have an appropriate fuel type</t>
  </si>
  <si>
    <t>Electric vehicles are tracked in the MoT EV reporting</t>
  </si>
  <si>
    <t>https://www.transport.govt.nz/statistics-and-insights/fleet-statistics/monthly-ev-statistics/</t>
  </si>
  <si>
    <t>Tab 8.5 Primary fuel types by vehicle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</si>
</sst>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0.0"/>
    <numFmt numFmtId="165" formatCode="0.0%"/>
    <numFmt numFmtId="166" formatCode="_-* #,##0_-;\-* #,##0_-;_-* &quot;-&quot;??_-;_-@_-"/>
    <numFmt numFmtId="167" formatCode="&quot;$&quot;#,##0\ ;\(&quot;$&quot;#,##0\)"/>
    <numFmt numFmtId="168" formatCode="&quot;$&quot;#,##0.00;[Red]\(&quot;$&quot;#,##0.00\)"/>
    <numFmt numFmtId="169" formatCode="[Blue]#,##0"/>
    <numFmt numFmtId="170" formatCode="[Blue]0.0;\-0.0"/>
    <numFmt numFmtId="171" formatCode="yyyy"/>
    <numFmt numFmtId="172" formatCode="mmm\ yyyy"/>
    <numFmt numFmtId="173" formatCode="0.0000%"/>
  </numFmts>
  <fonts count="6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u/>
      <sz val="10"/>
      <color indexed="12"/>
      <name val="Arial"/>
      <family val="2"/>
    </font>
    <font>
      <sz val="10"/>
      <color indexed="8"/>
      <name val="Arial"/>
      <family val="2"/>
    </font>
    <font>
      <b/>
      <sz val="8"/>
      <name val="Helv"/>
    </font>
    <font>
      <sz val="12"/>
      <name val="Courier"/>
      <family val="3"/>
    </font>
    <font>
      <sz val="12"/>
      <color indexed="24"/>
      <name val="Arial"/>
      <family val="2"/>
    </font>
    <font>
      <sz val="10"/>
      <name val="Helv"/>
    </font>
    <font>
      <sz val="8.5"/>
      <name val="LinePrinter"/>
    </font>
    <font>
      <sz val="8"/>
      <name val="Helv"/>
    </font>
    <font>
      <b/>
      <sz val="8.5"/>
      <name val="LinePrinter"/>
    </font>
    <font>
      <sz val="18"/>
      <color indexed="24"/>
      <name val="Arial"/>
      <family val="2"/>
    </font>
    <font>
      <sz val="8"/>
      <color indexed="24"/>
      <name val="Arial"/>
      <family val="2"/>
    </font>
    <font>
      <i/>
      <sz val="10"/>
      <name val="Arial"/>
      <family val="2"/>
    </font>
    <font>
      <sz val="10"/>
      <color indexed="12"/>
      <name val="Arial"/>
      <family val="2"/>
    </font>
    <font>
      <b/>
      <sz val="20"/>
      <color indexed="9"/>
      <name val="Arial"/>
      <family val="2"/>
    </font>
    <font>
      <b/>
      <sz val="11"/>
      <color indexed="9"/>
      <name val="Arial"/>
      <family val="2"/>
    </font>
    <font>
      <b/>
      <i/>
      <sz val="11"/>
      <color indexed="9"/>
      <name val="Arial"/>
      <family val="2"/>
    </font>
    <font>
      <b/>
      <i/>
      <u/>
      <sz val="11"/>
      <color indexed="9"/>
      <name val="Arial"/>
      <family val="2"/>
    </font>
    <font>
      <b/>
      <sz val="10"/>
      <color indexed="9"/>
      <name val="Arial"/>
      <family val="2"/>
    </font>
    <font>
      <sz val="10"/>
      <color indexed="9"/>
      <name val="Arial"/>
      <family val="2"/>
    </font>
    <font>
      <sz val="11"/>
      <color indexed="9"/>
      <name val="Arial"/>
      <family val="2"/>
    </font>
    <font>
      <sz val="11"/>
      <name val="Arial"/>
      <family val="2"/>
    </font>
    <font>
      <b/>
      <sz val="10"/>
      <color indexed="12"/>
      <name val="Arial"/>
      <family val="2"/>
    </font>
    <font>
      <u/>
      <sz val="10"/>
      <color indexed="9"/>
      <name val="Arial"/>
      <family val="2"/>
    </font>
    <font>
      <sz val="10"/>
      <color indexed="9"/>
      <name val="Arial"/>
      <family val="2"/>
    </font>
    <font>
      <u/>
      <sz val="10"/>
      <color indexed="9"/>
      <name val="Arial"/>
      <family val="2"/>
    </font>
    <font>
      <b/>
      <sz val="8"/>
      <name val="Arial"/>
      <family val="2"/>
    </font>
    <font>
      <sz val="8"/>
      <color theme="1"/>
      <name val="Arial"/>
      <family val="2"/>
    </font>
    <font>
      <b/>
      <sz val="8"/>
      <color indexed="9"/>
      <name val="Arial"/>
      <family val="2"/>
    </font>
    <font>
      <sz val="8"/>
      <color indexed="9"/>
      <name val="Arial"/>
      <family val="2"/>
    </font>
    <font>
      <sz val="8"/>
      <color rgb="FF333333"/>
      <name val="Arial"/>
      <family val="2"/>
    </font>
    <font>
      <sz val="8"/>
      <color rgb="FF666666"/>
      <name val="Arial"/>
      <family val="2"/>
    </font>
    <font>
      <sz val="11"/>
      <color indexed="8"/>
      <name val="Calibri"/>
      <family val="2"/>
      <scheme val="minor"/>
    </font>
    <font>
      <sz val="8"/>
      <color indexed="8"/>
      <name val="Arial"/>
      <family val="2"/>
    </font>
    <font>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u/>
      <sz val="11"/>
      <color theme="10"/>
      <name val="Calibri"/>
      <family val="2"/>
      <scheme val="minor"/>
    </font>
    <font>
      <sz val="8"/>
      <color theme="0" tint="-0.499984740745262"/>
      <name val="Arial"/>
      <family val="2"/>
    </font>
    <font>
      <u/>
      <sz val="8"/>
      <color indexed="12"/>
      <name val="Arial"/>
      <family val="2"/>
    </font>
    <font>
      <b/>
      <sz val="9"/>
      <color rgb="FF59A14F"/>
      <name val="Tableau Book"/>
    </font>
    <font>
      <b/>
      <sz val="10"/>
      <color theme="1"/>
      <name val="Arial"/>
      <family val="2"/>
    </font>
  </fonts>
  <fills count="45">
    <fill>
      <patternFill patternType="none"/>
    </fill>
    <fill>
      <patternFill patternType="gray125"/>
    </fill>
    <fill>
      <patternFill patternType="solid">
        <fgColor indexed="9"/>
        <bgColor indexed="64"/>
      </patternFill>
    </fill>
    <fill>
      <patternFill patternType="solid">
        <fgColor indexed="38"/>
        <bgColor indexed="64"/>
      </patternFill>
    </fill>
    <fill>
      <patternFill patternType="solid">
        <fgColor indexed="43"/>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indexed="64"/>
      </patternFill>
    </fill>
    <fill>
      <patternFill patternType="solid">
        <fgColor theme="6"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s>
  <cellStyleXfs count="68">
    <xf numFmtId="0" fontId="0" fillId="0" borderId="0"/>
    <xf numFmtId="0" fontId="9" fillId="0" borderId="0">
      <protection locked="0"/>
    </xf>
    <xf numFmtId="0" fontId="10" fillId="0" borderId="0" applyNumberFormat="0" applyFont="0" applyFill="0" applyBorder="0" applyProtection="0">
      <alignment horizontal="right"/>
    </xf>
    <xf numFmtId="43" fontId="3" fillId="0" borderId="0" applyFont="0" applyFill="0" applyBorder="0" applyAlignment="0" applyProtection="0"/>
    <xf numFmtId="3" fontId="11" fillId="0" borderId="0" applyFont="0" applyFill="0" applyBorder="0" applyAlignment="0" applyProtection="0"/>
    <xf numFmtId="4" fontId="12" fillId="0" borderId="0" applyFont="0" applyFill="0" applyBorder="0" applyAlignment="0" applyProtection="0"/>
    <xf numFmtId="167" fontId="11" fillId="0" borderId="0" applyFont="0" applyFill="0" applyBorder="0" applyAlignment="0" applyProtection="0"/>
    <xf numFmtId="168" fontId="13" fillId="0" borderId="0" applyFont="0" applyFill="0" applyBorder="0" applyAlignment="0" applyProtection="0"/>
    <xf numFmtId="15" fontId="13" fillId="0" borderId="0" applyFont="0" applyFill="0" applyBorder="0" applyProtection="0">
      <alignment horizontal="right"/>
    </xf>
    <xf numFmtId="2" fontId="11" fillId="0" borderId="0" applyFont="0" applyFill="0" applyBorder="0" applyAlignment="0" applyProtection="0"/>
    <xf numFmtId="169" fontId="14" fillId="0" borderId="0">
      <protection locked="0"/>
    </xf>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7" fillId="0" borderId="0" applyNumberFormat="0" applyFill="0" applyBorder="0" applyAlignment="0" applyProtection="0">
      <alignment vertical="top"/>
      <protection locked="0"/>
    </xf>
    <xf numFmtId="170" fontId="14" fillId="0" borderId="0">
      <protection locked="0"/>
    </xf>
    <xf numFmtId="0" fontId="3" fillId="0" borderId="0"/>
    <xf numFmtId="9" fontId="3" fillId="0" borderId="0" applyFont="0" applyFill="0" applyBorder="0" applyAlignment="0" applyProtection="0"/>
    <xf numFmtId="10" fontId="13" fillId="0" borderId="0" applyFont="0" applyFill="0" applyBorder="0" applyAlignment="0" applyProtection="0"/>
    <xf numFmtId="0" fontId="8" fillId="0" borderId="0">
      <alignment vertical="top"/>
    </xf>
    <xf numFmtId="4" fontId="10" fillId="0" borderId="1" applyNumberFormat="0" applyFont="0" applyFill="0" applyAlignment="0" applyProtection="0"/>
    <xf numFmtId="2" fontId="9" fillId="1" borderId="2" applyNumberFormat="0" applyBorder="0" applyProtection="0">
      <alignment horizontal="left"/>
    </xf>
    <xf numFmtId="4" fontId="10" fillId="0" borderId="3" applyNumberFormat="0" applyFont="0" applyFill="0" applyAlignment="0" applyProtection="0"/>
    <xf numFmtId="171" fontId="13" fillId="0" borderId="0" applyFont="0" applyFill="0" applyBorder="0" applyAlignment="0" applyProtection="0"/>
    <xf numFmtId="0" fontId="2" fillId="14" borderId="0" applyNumberFormat="0" applyBorder="0" applyAlignment="0" applyProtection="0"/>
    <xf numFmtId="0" fontId="40" fillId="0" borderId="0" applyNumberFormat="0" applyFill="0" applyBorder="0" applyAlignment="0" applyProtection="0"/>
    <xf numFmtId="0" fontId="41" fillId="0" borderId="14" applyNumberFormat="0" applyFill="0" applyAlignment="0" applyProtection="0"/>
    <xf numFmtId="0" fontId="41" fillId="0" borderId="0" applyNumberFormat="0" applyFill="0" applyBorder="0" applyAlignment="0" applyProtection="0"/>
    <xf numFmtId="0" fontId="42" fillId="15" borderId="0" applyNumberFormat="0" applyBorder="0" applyAlignment="0" applyProtection="0"/>
    <xf numFmtId="0" fontId="43" fillId="16" borderId="0" applyNumberFormat="0" applyBorder="0" applyAlignment="0" applyProtection="0"/>
    <xf numFmtId="0" fontId="44" fillId="17" borderId="0" applyNumberFormat="0" applyBorder="0" applyAlignment="0" applyProtection="0"/>
    <xf numFmtId="0" fontId="45" fillId="18" borderId="15" applyNumberFormat="0" applyAlignment="0" applyProtection="0"/>
    <xf numFmtId="0" fontId="46" fillId="19" borderId="16" applyNumberFormat="0" applyAlignment="0" applyProtection="0"/>
    <xf numFmtId="0" fontId="47" fillId="19" borderId="15" applyNumberFormat="0" applyAlignment="0" applyProtection="0"/>
    <xf numFmtId="0" fontId="48" fillId="0" borderId="17" applyNumberFormat="0" applyFill="0" applyAlignment="0" applyProtection="0"/>
    <xf numFmtId="0" fontId="49" fillId="20" borderId="18"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1" fillId="31" borderId="0" applyNumberFormat="0" applyBorder="0" applyAlignment="0" applyProtection="0"/>
    <xf numFmtId="0" fontId="52" fillId="32" borderId="0" applyNumberFormat="0" applyBorder="0" applyAlignment="0" applyProtection="0"/>
    <xf numFmtId="0" fontId="5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52" fillId="40" borderId="0" applyNumberFormat="0" applyBorder="0" applyAlignment="0" applyProtection="0"/>
    <xf numFmtId="0" fontId="52"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52" fillId="44" borderId="0" applyNumberFormat="0" applyBorder="0" applyAlignment="0" applyProtection="0"/>
    <xf numFmtId="0" fontId="1" fillId="0" borderId="0"/>
    <xf numFmtId="0" fontId="53" fillId="0" borderId="20" applyNumberFormat="0" applyFill="0" applyAlignment="0" applyProtection="0"/>
    <xf numFmtId="0" fontId="54" fillId="0" borderId="21" applyNumberFormat="0" applyFill="0" applyAlignment="0" applyProtection="0"/>
    <xf numFmtId="0" fontId="1" fillId="21" borderId="19" applyNumberFormat="0" applyFont="0" applyAlignment="0" applyProtection="0"/>
    <xf numFmtId="0" fontId="55" fillId="0" borderId="22" applyNumberFormat="0" applyFill="0" applyAlignment="0" applyProtection="0"/>
    <xf numFmtId="0" fontId="1" fillId="14" borderId="0" applyNumberFormat="0" applyBorder="0" applyAlignment="0" applyProtection="0"/>
    <xf numFmtId="0" fontId="56" fillId="0" borderId="0" applyNumberFormat="0" applyFill="0" applyBorder="0" applyAlignment="0" applyProtection="0"/>
  </cellStyleXfs>
  <cellXfs count="376">
    <xf numFmtId="0" fontId="0" fillId="0" borderId="0" xfId="0"/>
    <xf numFmtId="0" fontId="0" fillId="0" borderId="0" xfId="0" applyAlignment="1">
      <alignment horizontal="center"/>
    </xf>
    <xf numFmtId="0" fontId="0" fillId="0" borderId="0" xfId="0" applyAlignment="1">
      <alignment horizontal="center" vertical="top" wrapText="1"/>
    </xf>
    <xf numFmtId="1" fontId="0" fillId="0" borderId="0" xfId="0" applyNumberFormat="1" applyAlignment="1">
      <alignment horizontal="center"/>
    </xf>
    <xf numFmtId="2" fontId="0" fillId="0" borderId="0" xfId="0" applyNumberFormat="1" applyAlignment="1">
      <alignment horizontal="center"/>
    </xf>
    <xf numFmtId="0" fontId="0" fillId="0" borderId="0" xfId="0" quotePrefix="1"/>
    <xf numFmtId="1" fontId="0" fillId="0" borderId="0" xfId="0" applyNumberFormat="1"/>
    <xf numFmtId="0" fontId="0" fillId="0" borderId="0" xfId="0" applyAlignment="1">
      <alignment vertical="top" wrapText="1"/>
    </xf>
    <xf numFmtId="0" fontId="4" fillId="0" borderId="0" xfId="0" applyFont="1"/>
    <xf numFmtId="165" fontId="0" fillId="0" borderId="0" xfId="17" applyNumberFormat="1" applyFont="1"/>
    <xf numFmtId="0" fontId="0" fillId="0" borderId="0" xfId="0" applyAlignment="1">
      <alignment vertical="top"/>
    </xf>
    <xf numFmtId="0" fontId="0" fillId="0" borderId="0" xfId="0" applyFill="1" applyBorder="1"/>
    <xf numFmtId="0" fontId="0" fillId="2" borderId="0" xfId="0" applyFill="1"/>
    <xf numFmtId="0" fontId="7" fillId="2" borderId="0" xfId="14" applyFill="1" applyAlignment="1" applyProtection="1"/>
    <xf numFmtId="0" fontId="7" fillId="2" borderId="0" xfId="14" applyFont="1" applyFill="1" applyAlignment="1" applyProtection="1"/>
    <xf numFmtId="0" fontId="19" fillId="2" borderId="0" xfId="0" applyFont="1" applyFill="1"/>
    <xf numFmtId="0" fontId="0" fillId="3" borderId="0" xfId="0" applyFill="1"/>
    <xf numFmtId="0" fontId="21" fillId="3" borderId="0" xfId="0" applyFont="1" applyFill="1"/>
    <xf numFmtId="0" fontId="24" fillId="3" borderId="0" xfId="0" applyFont="1" applyFill="1" applyAlignment="1">
      <alignment vertical="center"/>
    </xf>
    <xf numFmtId="0" fontId="25" fillId="3" borderId="0" xfId="0" applyFont="1" applyFill="1" applyAlignment="1">
      <alignment vertical="center"/>
    </xf>
    <xf numFmtId="0" fontId="21" fillId="3" borderId="0" xfId="0" applyFont="1" applyFill="1" applyAlignment="1">
      <alignment vertical="center"/>
    </xf>
    <xf numFmtId="0" fontId="26" fillId="3" borderId="0" xfId="0" applyFont="1" applyFill="1" applyAlignment="1">
      <alignment vertical="center"/>
    </xf>
    <xf numFmtId="0" fontId="26" fillId="3" borderId="0" xfId="0" applyFont="1" applyFill="1" applyAlignment="1">
      <alignment horizontal="center" vertical="center"/>
    </xf>
    <xf numFmtId="0" fontId="0" fillId="4" borderId="7" xfId="0" applyFill="1" applyBorder="1"/>
    <xf numFmtId="0" fontId="0" fillId="4" borderId="1" xfId="0" applyFill="1" applyBorder="1"/>
    <xf numFmtId="0" fontId="0" fillId="4" borderId="9" xfId="0" applyFill="1" applyBorder="1"/>
    <xf numFmtId="0" fontId="0" fillId="4" borderId="10" xfId="0" applyFill="1" applyBorder="1"/>
    <xf numFmtId="0" fontId="0" fillId="4" borderId="11" xfId="0" applyFill="1" applyBorder="1"/>
    <xf numFmtId="0" fontId="0" fillId="4" borderId="8" xfId="0" applyFill="1" applyBorder="1"/>
    <xf numFmtId="0" fontId="0" fillId="0" borderId="0" xfId="0" applyAlignment="1"/>
    <xf numFmtId="0" fontId="0" fillId="0" borderId="0" xfId="0" applyBorder="1"/>
    <xf numFmtId="0" fontId="0" fillId="4" borderId="4" xfId="0" applyFill="1" applyBorder="1"/>
    <xf numFmtId="0" fontId="0" fillId="4" borderId="0" xfId="0" applyFill="1" applyBorder="1"/>
    <xf numFmtId="0" fontId="0" fillId="4" borderId="5" xfId="0" applyFill="1" applyBorder="1"/>
    <xf numFmtId="0" fontId="0" fillId="0" borderId="0" xfId="0" applyFill="1"/>
    <xf numFmtId="0" fontId="0" fillId="0" borderId="0" xfId="0" applyFill="1" applyBorder="1" applyAlignment="1">
      <alignment horizontal="center"/>
    </xf>
    <xf numFmtId="0" fontId="0" fillId="0" borderId="0" xfId="0" applyFill="1" applyBorder="1" applyAlignment="1">
      <alignment horizontal="center" vertical="top" wrapText="1"/>
    </xf>
    <xf numFmtId="0" fontId="0" fillId="0" borderId="0" xfId="0" applyAlignment="1">
      <alignment vertical="center"/>
    </xf>
    <xf numFmtId="0" fontId="0" fillId="0" borderId="0" xfId="0" applyBorder="1" applyAlignment="1">
      <alignment vertical="center"/>
    </xf>
    <xf numFmtId="0" fontId="0" fillId="0" borderId="0" xfId="0" applyFill="1" applyAlignment="1">
      <alignment horizontal="center"/>
    </xf>
    <xf numFmtId="0" fontId="0" fillId="4" borderId="4" xfId="0" quotePrefix="1" applyFill="1" applyBorder="1"/>
    <xf numFmtId="2" fontId="0" fillId="0" borderId="0" xfId="0" applyNumberFormat="1" applyBorder="1" applyAlignment="1">
      <alignment horizontal="center"/>
    </xf>
    <xf numFmtId="164" fontId="0" fillId="0" borderId="0" xfId="0" applyNumberFormat="1" applyBorder="1" applyAlignment="1">
      <alignment horizontal="center"/>
    </xf>
    <xf numFmtId="0" fontId="18" fillId="0" borderId="0" xfId="0" applyFont="1" applyBorder="1"/>
    <xf numFmtId="165" fontId="0" fillId="0" borderId="0" xfId="17" applyNumberFormat="1" applyFont="1" applyAlignment="1">
      <alignment horizontal="center"/>
    </xf>
    <xf numFmtId="0" fontId="0" fillId="0" borderId="0" xfId="0" applyFill="1" applyAlignment="1">
      <alignment horizontal="center" vertical="top" wrapText="1"/>
    </xf>
    <xf numFmtId="0" fontId="21" fillId="0" borderId="0" xfId="0" applyFont="1" applyFill="1" applyAlignment="1">
      <alignment vertical="center"/>
    </xf>
    <xf numFmtId="2" fontId="0" fillId="0" borderId="0" xfId="0" applyNumberFormat="1" applyFill="1"/>
    <xf numFmtId="2" fontId="0" fillId="0" borderId="0" xfId="0" applyNumberFormat="1" applyFill="1" applyBorder="1" applyAlignment="1">
      <alignment horizontal="center"/>
    </xf>
    <xf numFmtId="0" fontId="28" fillId="0" borderId="0" xfId="0" applyFont="1" applyFill="1"/>
    <xf numFmtId="0" fontId="28" fillId="2" borderId="0" xfId="0" applyFont="1" applyFill="1"/>
    <xf numFmtId="9" fontId="0" fillId="0" borderId="0" xfId="17" applyFont="1" applyAlignment="1">
      <alignment horizontal="center"/>
    </xf>
    <xf numFmtId="0" fontId="4" fillId="0" borderId="0" xfId="0" applyFont="1" applyAlignment="1">
      <alignment horizontal="center" vertical="top" wrapText="1"/>
    </xf>
    <xf numFmtId="0" fontId="21" fillId="3" borderId="0" xfId="0" applyFont="1" applyFill="1" applyAlignment="1">
      <alignment horizontal="center" vertical="center"/>
    </xf>
    <xf numFmtId="0" fontId="0" fillId="3" borderId="0" xfId="0" applyFill="1" applyAlignment="1">
      <alignment horizontal="center"/>
    </xf>
    <xf numFmtId="0" fontId="4" fillId="0" borderId="0" xfId="0" applyFont="1" applyAlignment="1">
      <alignment horizontal="center"/>
    </xf>
    <xf numFmtId="0" fontId="30" fillId="3" borderId="0" xfId="0" applyFont="1" applyFill="1"/>
    <xf numFmtId="0" fontId="21" fillId="3" borderId="0" xfId="0" applyFont="1" applyFill="1" applyBorder="1"/>
    <xf numFmtId="0" fontId="20" fillId="3" borderId="0" xfId="0" applyFont="1" applyFill="1" applyAlignment="1">
      <alignment vertical="center"/>
    </xf>
    <xf numFmtId="0" fontId="22" fillId="3" borderId="0" xfId="0" applyFont="1" applyFill="1" applyAlignment="1">
      <alignment vertical="top" wrapText="1"/>
    </xf>
    <xf numFmtId="0" fontId="23" fillId="3" borderId="0" xfId="14" applyFont="1" applyFill="1" applyAlignment="1" applyProtection="1"/>
    <xf numFmtId="9" fontId="0" fillId="0" borderId="0" xfId="17" applyNumberFormat="1" applyFont="1" applyAlignment="1">
      <alignment horizontal="center"/>
    </xf>
    <xf numFmtId="0" fontId="0" fillId="6" borderId="0" xfId="0" applyFill="1"/>
    <xf numFmtId="0" fontId="3" fillId="0" borderId="0" xfId="0" applyFont="1" applyAlignment="1">
      <alignment horizontal="center" vertical="top" wrapText="1"/>
    </xf>
    <xf numFmtId="0" fontId="3" fillId="0" borderId="0" xfId="0" applyFont="1" applyFill="1"/>
    <xf numFmtId="0" fontId="3" fillId="0" borderId="0" xfId="0" applyFont="1"/>
    <xf numFmtId="0" fontId="6" fillId="0" borderId="0" xfId="0" applyFont="1" applyFill="1" applyBorder="1" applyAlignment="1">
      <alignment vertical="top" wrapText="1"/>
    </xf>
    <xf numFmtId="0" fontId="6" fillId="0" borderId="0" xfId="0" quotePrefix="1" applyFont="1" applyFill="1" applyBorder="1" applyAlignment="1">
      <alignment horizontal="right"/>
    </xf>
    <xf numFmtId="0" fontId="0" fillId="8" borderId="0" xfId="0" applyFill="1" applyBorder="1"/>
    <xf numFmtId="0" fontId="3" fillId="0" borderId="0" xfId="0" applyFont="1" applyAlignment="1">
      <alignment horizontal="left"/>
    </xf>
    <xf numFmtId="0" fontId="6" fillId="0" borderId="0" xfId="0" applyFont="1"/>
    <xf numFmtId="164" fontId="0" fillId="0" borderId="0" xfId="0" applyNumberFormat="1" applyFill="1" applyBorder="1" applyAlignment="1">
      <alignment horizontal="center"/>
    </xf>
    <xf numFmtId="1" fontId="0" fillId="0" borderId="0" xfId="0" applyNumberFormat="1" applyBorder="1" applyAlignment="1">
      <alignment horizontal="center"/>
    </xf>
    <xf numFmtId="0" fontId="6" fillId="0" borderId="0" xfId="0" quotePrefix="1" applyFont="1" applyFill="1" applyBorder="1" applyAlignment="1">
      <alignment horizontal="right" vertical="center"/>
    </xf>
    <xf numFmtId="0" fontId="32" fillId="0" borderId="0" xfId="0" applyFont="1"/>
    <xf numFmtId="0" fontId="0" fillId="0" borderId="0" xfId="0" applyNumberFormat="1"/>
    <xf numFmtId="3" fontId="6" fillId="0" borderId="0" xfId="0" applyNumberFormat="1" applyFont="1" applyAlignment="1">
      <alignment horizontal="center"/>
    </xf>
    <xf numFmtId="3" fontId="6" fillId="0" borderId="0" xfId="0" applyNumberFormat="1" applyFont="1" applyBorder="1" applyAlignment="1">
      <alignment horizontal="center"/>
    </xf>
    <xf numFmtId="165" fontId="6" fillId="0" borderId="0" xfId="17" applyNumberFormat="1" applyFont="1" applyBorder="1" applyAlignment="1">
      <alignment horizontal="center"/>
    </xf>
    <xf numFmtId="0" fontId="0" fillId="13" borderId="0" xfId="0" applyFill="1" applyBorder="1"/>
    <xf numFmtId="0" fontId="0" fillId="13" borderId="0" xfId="0" applyFill="1"/>
    <xf numFmtId="3" fontId="0" fillId="0" borderId="0" xfId="0" applyNumberFormat="1"/>
    <xf numFmtId="0" fontId="6" fillId="0" borderId="0" xfId="0" applyFont="1" applyAlignment="1">
      <alignment horizontal="center"/>
    </xf>
    <xf numFmtId="9" fontId="0" fillId="0" borderId="0" xfId="17" applyFont="1" applyBorder="1"/>
    <xf numFmtId="0" fontId="7" fillId="13" borderId="0" xfId="14" applyFill="1" applyBorder="1" applyAlignment="1" applyProtection="1"/>
    <xf numFmtId="0" fontId="7" fillId="13" borderId="0" xfId="14" applyFill="1" applyAlignment="1" applyProtection="1"/>
    <xf numFmtId="0" fontId="29" fillId="3" borderId="0" xfId="14" applyFont="1" applyFill="1" applyAlignment="1" applyProtection="1">
      <alignment vertical="center"/>
    </xf>
    <xf numFmtId="0" fontId="0" fillId="0" borderId="0" xfId="0" applyAlignment="1">
      <alignment horizontal="left" vertical="top" wrapText="1"/>
    </xf>
    <xf numFmtId="0" fontId="6" fillId="0" borderId="0" xfId="0" applyFont="1" applyBorder="1" applyAlignment="1">
      <alignment horizontal="center"/>
    </xf>
    <xf numFmtId="0" fontId="6" fillId="0" borderId="0" xfId="0" applyFont="1" applyAlignment="1">
      <alignment vertical="top" wrapText="1"/>
    </xf>
    <xf numFmtId="16" fontId="6" fillId="0" borderId="0" xfId="0" quotePrefix="1" applyNumberFormat="1" applyFont="1"/>
    <xf numFmtId="17" fontId="6" fillId="0" borderId="0" xfId="0" quotePrefix="1" applyNumberFormat="1" applyFont="1"/>
    <xf numFmtId="165" fontId="6" fillId="0" borderId="0" xfId="17" applyNumberFormat="1" applyFont="1"/>
    <xf numFmtId="166" fontId="6" fillId="0" borderId="0" xfId="3" applyNumberFormat="1" applyFont="1"/>
    <xf numFmtId="0" fontId="6" fillId="0" borderId="0" xfId="0" applyFont="1" applyFill="1" applyAlignment="1">
      <alignment horizontal="center"/>
    </xf>
    <xf numFmtId="0" fontId="6" fillId="0" borderId="0" xfId="0" applyFont="1" applyFill="1" applyAlignment="1">
      <alignment horizontal="center" vertical="top" wrapText="1"/>
    </xf>
    <xf numFmtId="0" fontId="6" fillId="0" borderId="0" xfId="0" quotePrefix="1" applyFont="1" applyFill="1" applyAlignment="1">
      <alignment horizontal="center"/>
    </xf>
    <xf numFmtId="0" fontId="6" fillId="0" borderId="0" xfId="0" applyFont="1" applyBorder="1" applyAlignment="1">
      <alignment horizontal="right"/>
    </xf>
    <xf numFmtId="2" fontId="6" fillId="0" borderId="0" xfId="0" applyNumberFormat="1" applyFont="1" applyAlignment="1">
      <alignment horizontal="center"/>
    </xf>
    <xf numFmtId="0" fontId="6" fillId="0" borderId="0" xfId="0" applyFont="1" applyAlignment="1">
      <alignment horizontal="center" vertical="top"/>
    </xf>
    <xf numFmtId="2" fontId="6" fillId="0" borderId="4" xfId="0" applyNumberFormat="1" applyFont="1" applyBorder="1" applyAlignment="1">
      <alignment horizontal="center"/>
    </xf>
    <xf numFmtId="2" fontId="6" fillId="0" borderId="5" xfId="0" applyNumberFormat="1" applyFont="1" applyBorder="1" applyAlignment="1">
      <alignment horizontal="center"/>
    </xf>
    <xf numFmtId="2" fontId="6" fillId="0" borderId="0" xfId="0" applyNumberFormat="1" applyFont="1" applyBorder="1" applyAlignment="1">
      <alignment horizontal="center"/>
    </xf>
    <xf numFmtId="2" fontId="6" fillId="0" borderId="0" xfId="0" applyNumberFormat="1" applyFont="1" applyFill="1" applyAlignment="1">
      <alignment horizontal="center"/>
    </xf>
    <xf numFmtId="0" fontId="6" fillId="0" borderId="0" xfId="0" applyFont="1" applyFill="1"/>
    <xf numFmtId="0" fontId="6" fillId="0" borderId="0" xfId="0" applyFont="1" applyAlignment="1">
      <alignment horizontal="center" vertical="top" wrapText="1"/>
    </xf>
    <xf numFmtId="0" fontId="6" fillId="0" borderId="5" xfId="0" applyFont="1" applyBorder="1" applyAlignment="1">
      <alignment horizontal="center" vertical="top" wrapText="1"/>
    </xf>
    <xf numFmtId="0" fontId="6" fillId="0" borderId="0" xfId="0" applyFont="1" applyBorder="1" applyAlignment="1">
      <alignment horizontal="center" vertical="top" wrapText="1"/>
    </xf>
    <xf numFmtId="1" fontId="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Fill="1" applyBorder="1" applyAlignment="1">
      <alignment horizontal="center"/>
    </xf>
    <xf numFmtId="1" fontId="6" fillId="0" borderId="0" xfId="0" applyNumberFormat="1" applyFont="1" applyBorder="1" applyAlignment="1">
      <alignment horizontal="center"/>
    </xf>
    <xf numFmtId="2" fontId="6" fillId="0" borderId="0" xfId="0" applyNumberFormat="1" applyFont="1" applyBorder="1"/>
    <xf numFmtId="1" fontId="6" fillId="0" borderId="0" xfId="0" applyNumberFormat="1" applyFont="1" applyBorder="1"/>
    <xf numFmtId="166" fontId="6" fillId="0" borderId="0" xfId="3" applyNumberFormat="1" applyFont="1" applyAlignment="1">
      <alignment horizontal="center"/>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vertical="center" wrapText="1"/>
    </xf>
    <xf numFmtId="9" fontId="6" fillId="0" borderId="0" xfId="17" applyFont="1" applyBorder="1" applyAlignment="1">
      <alignment horizontal="center"/>
    </xf>
    <xf numFmtId="164" fontId="6" fillId="0" borderId="0" xfId="0" applyNumberFormat="1" applyFont="1" applyAlignment="1">
      <alignment horizontal="center"/>
    </xf>
    <xf numFmtId="165" fontId="6" fillId="0" borderId="0" xfId="17" applyNumberFormat="1" applyFont="1" applyAlignment="1">
      <alignment horizontal="center"/>
    </xf>
    <xf numFmtId="1" fontId="6" fillId="0" borderId="0" xfId="0" applyNumberFormat="1" applyFont="1" applyFill="1" applyAlignment="1">
      <alignment horizontal="center"/>
    </xf>
    <xf numFmtId="1" fontId="6" fillId="0" borderId="0" xfId="0" applyNumberFormat="1" applyFont="1" applyFill="1" applyBorder="1" applyAlignment="1">
      <alignment horizontal="center"/>
    </xf>
    <xf numFmtId="0" fontId="6" fillId="0" borderId="0" xfId="0" applyFont="1" applyBorder="1"/>
    <xf numFmtId="0" fontId="6" fillId="0" borderId="0" xfId="0" applyFont="1" applyFill="1" applyBorder="1"/>
    <xf numFmtId="0" fontId="6" fillId="0" borderId="0" xfId="0" quotePrefix="1" applyFont="1" applyAlignment="1">
      <alignment horizontal="center"/>
    </xf>
    <xf numFmtId="9" fontId="6" fillId="0" borderId="0" xfId="17" applyFont="1" applyAlignment="1">
      <alignment horizontal="center"/>
    </xf>
    <xf numFmtId="0" fontId="6" fillId="0" borderId="0" xfId="0" quotePrefix="1" applyFont="1" applyAlignment="1">
      <alignment horizontal="right"/>
    </xf>
    <xf numFmtId="0" fontId="6" fillId="0" borderId="0" xfId="0" applyFont="1" applyAlignment="1">
      <alignment vertical="center"/>
    </xf>
    <xf numFmtId="0" fontId="6" fillId="0" borderId="0" xfId="0" applyFont="1" applyFill="1" applyAlignment="1">
      <alignment vertical="center"/>
    </xf>
    <xf numFmtId="164" fontId="6" fillId="0" borderId="0" xfId="0" applyNumberFormat="1" applyFont="1" applyFill="1" applyBorder="1" applyAlignment="1">
      <alignment horizontal="center"/>
    </xf>
    <xf numFmtId="164" fontId="6" fillId="0" borderId="0" xfId="0" applyNumberFormat="1" applyFont="1" applyBorder="1" applyAlignment="1">
      <alignment horizontal="center"/>
    </xf>
    <xf numFmtId="165" fontId="6" fillId="0" borderId="0" xfId="17" applyNumberFormat="1" applyFont="1" applyBorder="1"/>
    <xf numFmtId="165" fontId="6" fillId="0" borderId="0" xfId="17" applyNumberFormat="1" applyFont="1" applyFill="1" applyBorder="1" applyAlignment="1">
      <alignment horizontal="center"/>
    </xf>
    <xf numFmtId="0" fontId="6" fillId="0" borderId="0" xfId="0" applyFont="1" applyAlignment="1">
      <alignment horizontal="left" vertical="top" wrapText="1"/>
    </xf>
    <xf numFmtId="0" fontId="6" fillId="0" borderId="0" xfId="0" applyFont="1" applyBorder="1" applyAlignment="1">
      <alignment vertical="top" wrapText="1"/>
    </xf>
    <xf numFmtId="0" fontId="6" fillId="0" borderId="0" xfId="0" applyFont="1" applyFill="1" applyBorder="1" applyAlignment="1">
      <alignment horizontal="center" vertical="top" wrapText="1"/>
    </xf>
    <xf numFmtId="0" fontId="32" fillId="0" borderId="0" xfId="0" applyFont="1" applyAlignment="1">
      <alignment horizontal="left"/>
    </xf>
    <xf numFmtId="0" fontId="6" fillId="0" borderId="0" xfId="0" quotePrefix="1"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left"/>
    </xf>
    <xf numFmtId="0" fontId="3" fillId="0" borderId="0" xfId="0" applyFont="1" applyAlignment="1">
      <alignment horizontal="center"/>
    </xf>
    <xf numFmtId="0" fontId="6" fillId="0" borderId="0" xfId="0" quotePrefix="1" applyFont="1" applyAlignment="1">
      <alignment horizontal="center" vertical="top" wrapText="1"/>
    </xf>
    <xf numFmtId="0" fontId="29" fillId="3" borderId="0" xfId="14" applyFont="1" applyFill="1" applyAlignment="1" applyProtection="1">
      <alignment vertical="center"/>
    </xf>
    <xf numFmtId="0" fontId="21" fillId="3" borderId="0" xfId="16" applyFont="1" applyFill="1" applyAlignment="1">
      <alignment vertical="center"/>
    </xf>
    <xf numFmtId="0" fontId="3" fillId="0" borderId="0" xfId="16"/>
    <xf numFmtId="0" fontId="6" fillId="0" borderId="0" xfId="16" applyFont="1"/>
    <xf numFmtId="0" fontId="32" fillId="0" borderId="0" xfId="16" applyFont="1"/>
    <xf numFmtId="0" fontId="4" fillId="0" borderId="0" xfId="16" applyFont="1"/>
    <xf numFmtId="0" fontId="6" fillId="0" borderId="0" xfId="16" applyFont="1" applyAlignment="1">
      <alignment vertical="top" wrapText="1"/>
    </xf>
    <xf numFmtId="17" fontId="6" fillId="0" borderId="0" xfId="16" quotePrefix="1" applyNumberFormat="1" applyFont="1"/>
    <xf numFmtId="0" fontId="3" fillId="3" borderId="0" xfId="16" applyFill="1"/>
    <xf numFmtId="164" fontId="6" fillId="0" borderId="0" xfId="16" applyNumberFormat="1" applyFont="1" applyAlignment="1">
      <alignment horizontal="center"/>
    </xf>
    <xf numFmtId="0" fontId="3" fillId="0" borderId="0" xfId="16" applyAlignment="1">
      <alignment horizontal="center" vertical="top" wrapText="1"/>
    </xf>
    <xf numFmtId="0" fontId="6" fillId="0" borderId="0" xfId="16" applyFont="1" applyFill="1"/>
    <xf numFmtId="0" fontId="3" fillId="0" borderId="0" xfId="16" applyFill="1"/>
    <xf numFmtId="0" fontId="7" fillId="0" borderId="0" xfId="14" applyAlignment="1" applyProtection="1"/>
    <xf numFmtId="11" fontId="0" fillId="0" borderId="0" xfId="0" applyNumberFormat="1"/>
    <xf numFmtId="0" fontId="8" fillId="0" borderId="0" xfId="0" applyFont="1" applyFill="1"/>
    <xf numFmtId="0" fontId="38" fillId="0" borderId="0" xfId="24" applyFont="1" applyFill="1"/>
    <xf numFmtId="3" fontId="39" fillId="0" borderId="0" xfId="0" applyNumberFormat="1" applyFont="1" applyFill="1"/>
    <xf numFmtId="166" fontId="39" fillId="0" borderId="0" xfId="3" applyNumberFormat="1" applyFont="1" applyFill="1"/>
    <xf numFmtId="166" fontId="35" fillId="0" borderId="0" xfId="3" applyNumberFormat="1" applyFont="1" applyFill="1"/>
    <xf numFmtId="0" fontId="35" fillId="0" borderId="0" xfId="0" applyFont="1" applyFill="1"/>
    <xf numFmtId="166" fontId="6" fillId="8" borderId="0" xfId="3" applyNumberFormat="1" applyFont="1" applyFill="1" applyBorder="1" applyAlignment="1">
      <alignment horizontal="center"/>
    </xf>
    <xf numFmtId="1" fontId="6" fillId="8" borderId="0" xfId="0" applyNumberFormat="1" applyFont="1" applyFill="1" applyBorder="1" applyAlignment="1">
      <alignment horizontal="center"/>
    </xf>
    <xf numFmtId="0" fontId="0" fillId="8" borderId="0" xfId="0" applyFill="1"/>
    <xf numFmtId="49" fontId="6" fillId="0" borderId="0" xfId="3" applyNumberFormat="1" applyFont="1" applyAlignment="1">
      <alignment horizontal="right"/>
    </xf>
    <xf numFmtId="0" fontId="7" fillId="0" borderId="0" xfId="14" applyAlignment="1" applyProtection="1">
      <alignment vertical="center"/>
    </xf>
    <xf numFmtId="0" fontId="3" fillId="8" borderId="0" xfId="0" applyFont="1" applyFill="1"/>
    <xf numFmtId="166" fontId="6" fillId="0" borderId="0" xfId="3" applyNumberFormat="1" applyFont="1" applyFill="1" applyAlignment="1">
      <alignment horizontal="center"/>
    </xf>
    <xf numFmtId="0" fontId="3" fillId="0" borderId="0" xfId="0" applyFont="1" applyAlignment="1"/>
    <xf numFmtId="1" fontId="6" fillId="0" borderId="0" xfId="0" applyNumberFormat="1" applyFont="1" applyBorder="1" applyAlignment="1">
      <alignment horizontal="left"/>
    </xf>
    <xf numFmtId="165" fontId="6" fillId="0" borderId="0" xfId="0" applyNumberFormat="1" applyFont="1" applyBorder="1"/>
    <xf numFmtId="0" fontId="31" fillId="3" borderId="0" xfId="14" applyFont="1" applyFill="1" applyAlignment="1" applyProtection="1">
      <alignment vertical="center"/>
    </xf>
    <xf numFmtId="0" fontId="29" fillId="3" borderId="0" xfId="14" applyFont="1" applyFill="1" applyAlignment="1" applyProtection="1">
      <alignment vertical="center"/>
    </xf>
    <xf numFmtId="0" fontId="0" fillId="0" borderId="0" xfId="0" applyBorder="1" applyAlignment="1">
      <alignment horizontal="center"/>
    </xf>
    <xf numFmtId="0" fontId="0" fillId="0" borderId="0" xfId="0" applyAlignment="1">
      <alignment wrapText="1"/>
    </xf>
    <xf numFmtId="0" fontId="0" fillId="0" borderId="0" xfId="0" applyBorder="1" applyAlignment="1"/>
    <xf numFmtId="3" fontId="0" fillId="0" borderId="0" xfId="0" applyNumberFormat="1" applyAlignment="1">
      <alignment horizontal="center"/>
    </xf>
    <xf numFmtId="0" fontId="21" fillId="3" borderId="0" xfId="0" applyFont="1" applyFill="1" applyAlignment="1">
      <alignment horizontal="left" vertical="center"/>
    </xf>
    <xf numFmtId="0" fontId="0" fillId="0" borderId="0" xfId="0" applyAlignment="1">
      <alignment horizontal="left"/>
    </xf>
    <xf numFmtId="0" fontId="3" fillId="0" borderId="0" xfId="0" applyFont="1" applyAlignment="1">
      <alignment horizontal="center" wrapText="1"/>
    </xf>
    <xf numFmtId="0" fontId="26" fillId="3" borderId="0" xfId="0" applyFont="1" applyFill="1" applyBorder="1" applyAlignment="1">
      <alignment vertical="center"/>
    </xf>
    <xf numFmtId="0" fontId="0" fillId="3" borderId="0" xfId="0" applyFill="1" applyBorder="1"/>
    <xf numFmtId="165" fontId="0" fillId="0" borderId="0" xfId="17" applyNumberFormat="1" applyFont="1" applyBorder="1"/>
    <xf numFmtId="0" fontId="4" fillId="0" borderId="0" xfId="0" applyFont="1" applyBorder="1"/>
    <xf numFmtId="0" fontId="3" fillId="0" borderId="0" xfId="0" applyFont="1" applyBorder="1"/>
    <xf numFmtId="1" fontId="0" fillId="0" borderId="0" xfId="0" applyNumberFormat="1" applyFill="1" applyBorder="1" applyAlignment="1">
      <alignment horizontal="center"/>
    </xf>
    <xf numFmtId="0" fontId="0" fillId="0" borderId="0" xfId="0" applyBorder="1" applyAlignment="1">
      <alignment horizontal="center"/>
    </xf>
    <xf numFmtId="0" fontId="0" fillId="0" borderId="0" xfId="0" applyFill="1" applyAlignment="1">
      <alignment horizontal="left"/>
    </xf>
    <xf numFmtId="16" fontId="6" fillId="0" borderId="0" xfId="0" quotePrefix="1" applyNumberFormat="1" applyFont="1" applyBorder="1"/>
    <xf numFmtId="17" fontId="6" fillId="0" borderId="0" xfId="0" quotePrefix="1" applyNumberFormat="1" applyFont="1" applyBorder="1"/>
    <xf numFmtId="0" fontId="36" fillId="0" borderId="0" xfId="0" quotePrefix="1" applyFont="1" applyAlignment="1">
      <alignment horizontal="left" vertical="center"/>
    </xf>
    <xf numFmtId="0" fontId="37" fillId="0" borderId="0" xfId="0" quotePrefix="1" applyFont="1" applyAlignment="1">
      <alignment horizontal="center" vertical="center" wrapText="1"/>
    </xf>
    <xf numFmtId="0" fontId="36" fillId="0" borderId="0" xfId="0" quotePrefix="1" applyFont="1" applyAlignment="1">
      <alignment horizontal="center" vertical="center"/>
    </xf>
    <xf numFmtId="0" fontId="37" fillId="0" borderId="0" xfId="0" quotePrefix="1" applyNumberFormat="1" applyFont="1" applyAlignment="1">
      <alignment horizontal="left" vertical="center"/>
    </xf>
    <xf numFmtId="3" fontId="36" fillId="0" borderId="0" xfId="0" applyNumberFormat="1" applyFont="1" applyAlignment="1">
      <alignment horizontal="center" vertical="center"/>
    </xf>
    <xf numFmtId="172" fontId="6" fillId="0" borderId="0" xfId="0" applyNumberFormat="1" applyFont="1" applyAlignment="1">
      <alignment horizontal="center"/>
    </xf>
    <xf numFmtId="0" fontId="21" fillId="3" borderId="0" xfId="0" applyFont="1" applyFill="1" applyBorder="1" applyAlignment="1">
      <alignment vertical="center"/>
    </xf>
    <xf numFmtId="0" fontId="6" fillId="7" borderId="0" xfId="0" applyFont="1" applyFill="1" applyBorder="1"/>
    <xf numFmtId="2" fontId="6" fillId="7" borderId="0" xfId="0" applyNumberFormat="1" applyFont="1" applyFill="1" applyBorder="1" applyAlignment="1">
      <alignment horizontal="center"/>
    </xf>
    <xf numFmtId="1" fontId="6" fillId="7" borderId="0" xfId="0" applyNumberFormat="1" applyFont="1" applyFill="1" applyBorder="1" applyAlignment="1">
      <alignment horizontal="center"/>
    </xf>
    <xf numFmtId="0" fontId="6" fillId="0" borderId="0" xfId="0" quotePrefix="1" applyFont="1" applyBorder="1"/>
    <xf numFmtId="0" fontId="3" fillId="0" borderId="0" xfId="0" quotePrefix="1" applyFont="1" applyBorder="1"/>
    <xf numFmtId="165" fontId="6" fillId="0" borderId="0" xfId="0" applyNumberFormat="1" applyFont="1" applyBorder="1" applyAlignment="1">
      <alignment horizontal="center"/>
    </xf>
    <xf numFmtId="165" fontId="0" fillId="0" borderId="0" xfId="0" applyNumberFormat="1" applyBorder="1"/>
    <xf numFmtId="164" fontId="0" fillId="0" borderId="0" xfId="0" applyNumberFormat="1" applyBorder="1"/>
    <xf numFmtId="0" fontId="30" fillId="3" borderId="0" xfId="0" applyFont="1" applyFill="1" applyBorder="1"/>
    <xf numFmtId="0" fontId="6" fillId="0" borderId="0" xfId="0" applyFont="1" applyBorder="1" applyAlignment="1">
      <alignment horizontal="center"/>
    </xf>
    <xf numFmtId="0" fontId="0" fillId="3" borderId="0" xfId="0" applyFill="1" applyBorder="1" applyAlignment="1">
      <alignment horizontal="center"/>
    </xf>
    <xf numFmtId="0" fontId="30" fillId="3" borderId="0" xfId="0" applyFont="1" applyFill="1" applyBorder="1" applyAlignment="1">
      <alignment horizontal="center"/>
    </xf>
    <xf numFmtId="0" fontId="6" fillId="0" borderId="0" xfId="0" quotePrefix="1" applyFont="1" applyBorder="1" applyAlignment="1">
      <alignment horizontal="center"/>
    </xf>
    <xf numFmtId="0" fontId="0" fillId="8" borderId="0" xfId="0" applyFill="1" applyBorder="1" applyAlignment="1">
      <alignment horizontal="center"/>
    </xf>
    <xf numFmtId="1" fontId="0" fillId="0" borderId="0" xfId="0" applyNumberFormat="1" applyBorder="1"/>
    <xf numFmtId="0" fontId="6" fillId="8" borderId="0" xfId="0" applyFont="1" applyFill="1" applyBorder="1"/>
    <xf numFmtId="166" fontId="0" fillId="8" borderId="0" xfId="0" applyNumberFormat="1" applyFill="1" applyBorder="1"/>
    <xf numFmtId="1" fontId="0" fillId="8" borderId="0" xfId="0" applyNumberFormat="1" applyFill="1" applyBorder="1"/>
    <xf numFmtId="0" fontId="6" fillId="0" borderId="0" xfId="0" applyFont="1" applyFill="1" applyBorder="1" applyAlignment="1">
      <alignment vertical="center" wrapText="1"/>
    </xf>
    <xf numFmtId="166" fontId="6" fillId="0" borderId="0" xfId="3" applyNumberFormat="1" applyFont="1" applyFill="1" applyBorder="1" applyAlignment="1">
      <alignment horizontal="center"/>
    </xf>
    <xf numFmtId="0" fontId="6" fillId="0" borderId="0" xfId="0" applyFont="1" applyAlignment="1">
      <alignment horizontal="left" wrapText="1"/>
    </xf>
    <xf numFmtId="0" fontId="6" fillId="0" borderId="0" xfId="0" applyFont="1" applyFill="1" applyAlignment="1">
      <alignment horizontal="left"/>
    </xf>
    <xf numFmtId="0" fontId="26" fillId="3" borderId="0" xfId="0" applyFont="1" applyFill="1" applyBorder="1" applyAlignment="1">
      <alignment horizontal="center" vertical="center"/>
    </xf>
    <xf numFmtId="0" fontId="32" fillId="0" borderId="0" xfId="0" applyFont="1" applyBorder="1" applyAlignment="1">
      <alignment horizontal="left"/>
    </xf>
    <xf numFmtId="0" fontId="0" fillId="0" borderId="0" xfId="0" applyBorder="1" applyAlignment="1">
      <alignment horizontal="left"/>
    </xf>
    <xf numFmtId="0" fontId="6" fillId="0" borderId="0" xfId="0" applyFont="1" applyBorder="1" applyAlignment="1">
      <alignment horizontal="left"/>
    </xf>
    <xf numFmtId="0" fontId="32" fillId="0" borderId="0"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quotePrefix="1" applyFont="1" applyBorder="1" applyAlignment="1">
      <alignment horizontal="center" vertical="top" wrapText="1"/>
    </xf>
    <xf numFmtId="0" fontId="6" fillId="0" borderId="0" xfId="0" applyFont="1" applyAlignment="1">
      <alignment horizontal="center"/>
    </xf>
    <xf numFmtId="0" fontId="24" fillId="3" borderId="0" xfId="0" applyFont="1" applyFill="1" applyAlignment="1">
      <alignment horizontal="left" vertical="center"/>
    </xf>
    <xf numFmtId="0" fontId="3" fillId="0" borderId="0" xfId="0" applyFont="1" applyAlignment="1">
      <alignment horizontal="left" wrapText="1"/>
    </xf>
    <xf numFmtId="0" fontId="0" fillId="0" borderId="0" xfId="0" applyFill="1" applyBorder="1" applyAlignment="1">
      <alignment horizontal="left"/>
    </xf>
    <xf numFmtId="0" fontId="6" fillId="0" borderId="0" xfId="0" applyFont="1" applyFill="1" applyAlignment="1">
      <alignment horizontal="left" vertical="center"/>
    </xf>
    <xf numFmtId="0" fontId="0" fillId="4" borderId="7" xfId="0" applyFill="1" applyBorder="1" applyAlignment="1">
      <alignment vertical="center"/>
    </xf>
    <xf numFmtId="0" fontId="0" fillId="4" borderId="1" xfId="0" applyFill="1" applyBorder="1" applyAlignment="1">
      <alignment vertical="center"/>
    </xf>
    <xf numFmtId="0" fontId="0" fillId="4" borderId="8" xfId="0" applyFill="1" applyBorder="1" applyAlignment="1">
      <alignment vertical="center"/>
    </xf>
    <xf numFmtId="0" fontId="0" fillId="4" borderId="4" xfId="0" applyFill="1" applyBorder="1" applyAlignment="1">
      <alignment vertical="center"/>
    </xf>
    <xf numFmtId="0" fontId="0" fillId="4" borderId="0" xfId="0" applyFill="1" applyBorder="1" applyAlignment="1">
      <alignment vertical="center"/>
    </xf>
    <xf numFmtId="0" fontId="0" fillId="4" borderId="5" xfId="0" applyFill="1" applyBorder="1" applyAlignment="1">
      <alignment vertical="center"/>
    </xf>
    <xf numFmtId="0" fontId="0" fillId="4" borderId="4" xfId="0" quotePrefix="1"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0" borderId="0" xfId="0" applyFill="1" applyBorder="1" applyAlignment="1">
      <alignment vertical="center"/>
    </xf>
    <xf numFmtId="164" fontId="6" fillId="0" borderId="0" xfId="0" applyNumberFormat="1" applyFont="1" applyFill="1" applyAlignment="1">
      <alignment horizontal="center" vertical="center"/>
    </xf>
    <xf numFmtId="164" fontId="6" fillId="0" borderId="0" xfId="0" applyNumberFormat="1" applyFont="1" applyAlignment="1">
      <alignment horizontal="center" vertical="center" wrapText="1"/>
    </xf>
    <xf numFmtId="0" fontId="6" fillId="0" borderId="13" xfId="0" applyFont="1" applyBorder="1" applyAlignment="1">
      <alignment horizontal="center" vertical="top" wrapText="1"/>
    </xf>
    <xf numFmtId="2" fontId="6" fillId="0" borderId="4" xfId="0" applyNumberFormat="1" applyFont="1" applyFill="1" applyBorder="1" applyAlignment="1" applyProtection="1">
      <alignment horizontal="center" vertical="top"/>
      <protection locked="0"/>
    </xf>
    <xf numFmtId="2" fontId="6" fillId="0" borderId="5" xfId="0" applyNumberFormat="1" applyFont="1" applyFill="1" applyBorder="1" applyAlignment="1" applyProtection="1">
      <alignment horizontal="center" vertical="top"/>
      <protection locked="0"/>
    </xf>
    <xf numFmtId="2" fontId="6" fillId="0" borderId="13" xfId="0" applyNumberFormat="1" applyFont="1" applyFill="1" applyBorder="1" applyAlignment="1" applyProtection="1">
      <alignment horizontal="center" vertical="top"/>
      <protection locked="0"/>
    </xf>
    <xf numFmtId="2" fontId="6" fillId="0" borderId="13" xfId="0" applyNumberFormat="1" applyFont="1" applyBorder="1" applyAlignment="1">
      <alignment horizontal="center"/>
    </xf>
    <xf numFmtId="0" fontId="6" fillId="0" borderId="0" xfId="0" applyFont="1" applyBorder="1" applyAlignment="1">
      <alignment horizontal="center" vertical="top"/>
    </xf>
    <xf numFmtId="3" fontId="6" fillId="0" borderId="4" xfId="3" applyNumberFormat="1" applyFont="1" applyBorder="1" applyAlignment="1">
      <alignment horizontal="center" vertical="top"/>
    </xf>
    <xf numFmtId="3" fontId="6" fillId="0" borderId="0" xfId="3" applyNumberFormat="1" applyFont="1" applyAlignment="1">
      <alignment horizontal="center" vertical="top"/>
    </xf>
    <xf numFmtId="2" fontId="6" fillId="0" borderId="4" xfId="0" applyNumberFormat="1" applyFont="1" applyFill="1" applyBorder="1" applyAlignment="1">
      <alignment horizontal="center"/>
    </xf>
    <xf numFmtId="2" fontId="6" fillId="0" borderId="0" xfId="0" applyNumberFormat="1" applyFont="1" applyFill="1" applyBorder="1" applyAlignment="1">
      <alignment horizontal="center"/>
    </xf>
    <xf numFmtId="2" fontId="6" fillId="0" borderId="13" xfId="0" applyNumberFormat="1" applyFont="1" applyFill="1" applyBorder="1" applyAlignment="1">
      <alignment horizontal="center"/>
    </xf>
    <xf numFmtId="0" fontId="6" fillId="0" borderId="0" xfId="0" applyFont="1" applyFill="1" applyBorder="1" applyAlignment="1">
      <alignment horizontal="center" vertical="top"/>
    </xf>
    <xf numFmtId="0" fontId="6" fillId="0" borderId="0" xfId="0" applyFont="1" applyFill="1" applyAlignment="1">
      <alignment horizontal="center" vertical="top"/>
    </xf>
    <xf numFmtId="3" fontId="6" fillId="0" borderId="4" xfId="3" applyNumberFormat="1" applyFont="1" applyFill="1" applyBorder="1" applyAlignment="1">
      <alignment horizontal="center" vertical="top"/>
    </xf>
    <xf numFmtId="3" fontId="6" fillId="0" borderId="0" xfId="3" applyNumberFormat="1" applyFont="1" applyFill="1" applyAlignment="1">
      <alignment horizontal="center" vertical="top"/>
    </xf>
    <xf numFmtId="2" fontId="6" fillId="0" borderId="5" xfId="0" applyNumberFormat="1" applyFont="1" applyFill="1" applyBorder="1" applyAlignment="1">
      <alignment horizontal="center"/>
    </xf>
    <xf numFmtId="0" fontId="6" fillId="0" borderId="4" xfId="0" applyFont="1" applyFill="1" applyBorder="1" applyAlignment="1">
      <alignment horizontal="center"/>
    </xf>
    <xf numFmtId="3" fontId="6" fillId="0" borderId="0" xfId="0" applyNumberFormat="1" applyFont="1" applyFill="1" applyAlignment="1">
      <alignment horizontal="center"/>
    </xf>
    <xf numFmtId="10" fontId="57" fillId="0" borderId="0" xfId="17" applyNumberFormat="1" applyFont="1" applyAlignment="1">
      <alignment horizontal="center"/>
    </xf>
    <xf numFmtId="0" fontId="21" fillId="3" borderId="0" xfId="0" applyFont="1" applyFill="1" applyBorder="1" applyAlignment="1">
      <alignment horizontal="left" vertical="center"/>
    </xf>
    <xf numFmtId="0" fontId="21" fillId="0" borderId="0" xfId="0" applyFont="1" applyFill="1"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6" fillId="0" borderId="0" xfId="0" applyFont="1" applyBorder="1" applyAlignment="1">
      <alignment horizontal="center" wrapText="1"/>
    </xf>
    <xf numFmtId="0" fontId="6" fillId="0" borderId="0" xfId="0" applyFont="1" applyFill="1" applyBorder="1" applyAlignment="1">
      <alignment horizontal="center" wrapText="1"/>
    </xf>
    <xf numFmtId="0" fontId="6" fillId="0" borderId="0" xfId="0" applyFont="1" applyBorder="1" applyAlignment="1">
      <alignment wrapText="1"/>
    </xf>
    <xf numFmtId="0" fontId="32" fillId="0" borderId="0" xfId="0" applyFont="1" applyFill="1" applyBorder="1" applyAlignment="1">
      <alignment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0" fontId="32" fillId="0" borderId="0" xfId="14" applyFont="1" applyFill="1" applyBorder="1" applyAlignment="1" applyProtection="1">
      <alignment vertical="center"/>
    </xf>
    <xf numFmtId="0" fontId="58" fillId="0" borderId="0" xfId="14" applyFont="1" applyFill="1" applyBorder="1" applyAlignment="1" applyProtection="1">
      <alignment vertical="center"/>
    </xf>
    <xf numFmtId="165" fontId="6" fillId="0" borderId="0" xfId="17" applyNumberFormat="1" applyFont="1" applyFill="1" applyBorder="1"/>
    <xf numFmtId="164" fontId="6" fillId="0" borderId="0" xfId="16" applyNumberFormat="1" applyFont="1" applyFill="1" applyAlignment="1">
      <alignment horizontal="center"/>
    </xf>
    <xf numFmtId="0" fontId="6" fillId="0" borderId="0" xfId="16" applyFont="1" applyFill="1" applyAlignment="1">
      <alignment vertical="top" wrapText="1"/>
    </xf>
    <xf numFmtId="0" fontId="6" fillId="0" borderId="0" xfId="16" applyFont="1" applyFill="1" applyAlignment="1">
      <alignment horizontal="center" vertical="top" wrapText="1"/>
    </xf>
    <xf numFmtId="0" fontId="6" fillId="0" borderId="0" xfId="16" applyFont="1" applyFill="1" applyAlignment="1">
      <alignment horizontal="center" vertical="top"/>
    </xf>
    <xf numFmtId="0" fontId="6" fillId="0" borderId="0" xfId="16" applyFont="1" applyFill="1" applyAlignment="1">
      <alignment horizontal="center"/>
    </xf>
    <xf numFmtId="0" fontId="6" fillId="9" borderId="0" xfId="0" applyFont="1" applyFill="1" applyAlignment="1">
      <alignment horizontal="center"/>
    </xf>
    <xf numFmtId="0" fontId="6" fillId="0" borderId="0" xfId="0" applyFont="1" applyFill="1" applyAlignment="1">
      <alignment horizontal="center" wrapText="1"/>
    </xf>
    <xf numFmtId="0" fontId="6" fillId="0" borderId="0" xfId="0" applyFont="1" applyAlignment="1">
      <alignment horizontal="left" vertical="center"/>
    </xf>
    <xf numFmtId="1" fontId="6" fillId="0" borderId="0" xfId="0" applyNumberFormat="1" applyFont="1" applyAlignment="1">
      <alignment horizontal="center" vertical="center" wrapText="1"/>
    </xf>
    <xf numFmtId="1" fontId="6" fillId="0" borderId="0" xfId="0" applyNumberFormat="1" applyFont="1" applyAlignment="1">
      <alignment horizontal="center" vertical="center"/>
    </xf>
    <xf numFmtId="164" fontId="6" fillId="0" borderId="0" xfId="0" applyNumberFormat="1" applyFont="1" applyAlignment="1">
      <alignment horizontal="center" vertical="center"/>
    </xf>
    <xf numFmtId="1" fontId="0" fillId="0" borderId="0" xfId="17" applyNumberFormat="1" applyFont="1" applyFill="1" applyBorder="1" applyAlignment="1">
      <alignment horizontal="center"/>
    </xf>
    <xf numFmtId="0" fontId="33" fillId="0" borderId="0" xfId="0" applyFont="1" applyFill="1" applyBorder="1" applyAlignment="1">
      <alignment horizontal="center"/>
    </xf>
    <xf numFmtId="1" fontId="33" fillId="0" borderId="0" xfId="0" applyNumberFormat="1" applyFont="1" applyFill="1" applyBorder="1" applyAlignment="1">
      <alignment horizontal="center"/>
    </xf>
    <xf numFmtId="164" fontId="33" fillId="0" borderId="0" xfId="0" applyNumberFormat="1" applyFont="1" applyFill="1" applyBorder="1" applyAlignment="1">
      <alignment horizontal="center"/>
    </xf>
    <xf numFmtId="165" fontId="33" fillId="0" borderId="0" xfId="17" applyNumberFormat="1" applyFont="1" applyFill="1" applyBorder="1" applyAlignment="1">
      <alignment horizontal="center"/>
    </xf>
    <xf numFmtId="1" fontId="33" fillId="0" borderId="0" xfId="17" applyNumberFormat="1" applyFont="1" applyFill="1" applyBorder="1" applyAlignment="1">
      <alignment horizontal="center"/>
    </xf>
    <xf numFmtId="0" fontId="6"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0" fontId="6" fillId="0" borderId="0" xfId="0" applyFont="1" applyAlignment="1">
      <alignment horizontal="center"/>
    </xf>
    <xf numFmtId="3" fontId="0" fillId="0" borderId="0" xfId="0" applyNumberFormat="1" applyFill="1"/>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xf>
    <xf numFmtId="0" fontId="0" fillId="0" borderId="0" xfId="0" applyAlignment="1">
      <alignment horizontal="center" wrapText="1"/>
    </xf>
    <xf numFmtId="9" fontId="0" fillId="0" borderId="0" xfId="17" applyFont="1" applyFill="1" applyBorder="1" applyAlignment="1">
      <alignment horizontal="center"/>
    </xf>
    <xf numFmtId="0" fontId="4" fillId="0" borderId="0" xfId="0" applyFont="1" applyFill="1" applyBorder="1" applyAlignment="1">
      <alignment horizontal="center"/>
    </xf>
    <xf numFmtId="0" fontId="26" fillId="3" borderId="0" xfId="0" applyFont="1" applyFill="1" applyBorder="1" applyAlignment="1">
      <alignment horizontal="left" vertical="center"/>
    </xf>
    <xf numFmtId="0" fontId="30" fillId="3" borderId="0" xfId="0" applyFont="1" applyFill="1" applyAlignment="1">
      <alignment horizontal="center"/>
    </xf>
    <xf numFmtId="0" fontId="21" fillId="0" borderId="0" xfId="0" applyFont="1" applyFill="1" applyAlignment="1">
      <alignment horizontal="center" vertical="center"/>
    </xf>
    <xf numFmtId="0" fontId="6" fillId="0" borderId="0" xfId="0" applyFont="1" applyAlignment="1">
      <alignment horizontal="center"/>
    </xf>
    <xf numFmtId="0" fontId="6" fillId="0" borderId="0" xfId="0" applyFont="1" applyAlignment="1">
      <alignment horizontal="center"/>
    </xf>
    <xf numFmtId="0" fontId="29" fillId="3" borderId="0" xfId="14" applyFont="1" applyFill="1" applyAlignment="1" applyProtection="1">
      <alignment vertical="center"/>
    </xf>
    <xf numFmtId="3" fontId="0" fillId="0" borderId="0" xfId="0" applyNumberFormat="1" applyFill="1" applyBorder="1" applyAlignment="1">
      <alignment horizontal="center"/>
    </xf>
    <xf numFmtId="3" fontId="0" fillId="0" borderId="0" xfId="0" applyNumberFormat="1" applyFill="1" applyBorder="1"/>
    <xf numFmtId="0" fontId="36" fillId="0" borderId="0" xfId="0" quotePrefix="1" applyFont="1" applyAlignment="1">
      <alignment horizontal="left" vertical="center" wrapText="1"/>
    </xf>
    <xf numFmtId="165" fontId="3" fillId="0" borderId="0" xfId="17" applyNumberFormat="1" applyFont="1"/>
    <xf numFmtId="0" fontId="6" fillId="0" borderId="0" xfId="0" applyFont="1" applyBorder="1" applyAlignment="1">
      <alignment horizontal="center"/>
    </xf>
    <xf numFmtId="0" fontId="6" fillId="0" borderId="0" xfId="0" applyFont="1" applyAlignment="1">
      <alignment horizontal="center"/>
    </xf>
    <xf numFmtId="0" fontId="3" fillId="0" borderId="0" xfId="0" quotePrefix="1" applyFont="1" applyAlignment="1">
      <alignment horizontal="center"/>
    </xf>
    <xf numFmtId="2" fontId="3" fillId="0" borderId="0" xfId="0" applyNumberFormat="1" applyFont="1" applyFill="1" applyAlignment="1">
      <alignment horizontal="center"/>
    </xf>
    <xf numFmtId="2" fontId="0" fillId="0" borderId="0" xfId="0" applyNumberFormat="1" applyFill="1" applyAlignment="1">
      <alignment horizontal="center"/>
    </xf>
    <xf numFmtId="0" fontId="7" fillId="0" borderId="0" xfId="14" applyAlignment="1" applyProtection="1">
      <alignment horizontal="center"/>
    </xf>
    <xf numFmtId="0" fontId="6" fillId="0" borderId="0" xfId="0" applyFont="1" applyAlignment="1">
      <alignment horizontal="center"/>
    </xf>
    <xf numFmtId="0" fontId="6" fillId="0" borderId="0" xfId="16" applyFont="1" applyAlignment="1">
      <alignment horizontal="center" vertical="center" wrapText="1"/>
    </xf>
    <xf numFmtId="0" fontId="59" fillId="0" borderId="0" xfId="0" applyFont="1" applyAlignment="1">
      <alignment vertical="center"/>
    </xf>
    <xf numFmtId="0" fontId="7" fillId="3" borderId="0" xfId="14" applyFill="1" applyAlignment="1" applyProtection="1">
      <alignment vertical="center"/>
    </xf>
    <xf numFmtId="0" fontId="6" fillId="0" borderId="0" xfId="0" applyFont="1" applyBorder="1" applyAlignment="1">
      <alignment vertical="top"/>
    </xf>
    <xf numFmtId="1" fontId="6" fillId="0" borderId="0" xfId="0" applyNumberFormat="1" applyFont="1" applyFill="1" applyAlignment="1">
      <alignment horizontal="center" vertical="center"/>
    </xf>
    <xf numFmtId="1" fontId="0" fillId="0" borderId="0" xfId="0" applyNumberFormat="1" applyAlignment="1">
      <alignment vertical="center"/>
    </xf>
    <xf numFmtId="0" fontId="6" fillId="7" borderId="0" xfId="0" applyFont="1" applyFill="1" applyAlignment="1">
      <alignment vertical="center"/>
    </xf>
    <xf numFmtId="164" fontId="6" fillId="7" borderId="0" xfId="0" applyNumberFormat="1" applyFont="1" applyFill="1" applyAlignment="1">
      <alignment horizontal="center" vertical="center"/>
    </xf>
    <xf numFmtId="1" fontId="6" fillId="7" borderId="0" xfId="0" applyNumberFormat="1" applyFont="1" applyFill="1" applyAlignment="1">
      <alignment horizontal="center" vertical="center"/>
    </xf>
    <xf numFmtId="0" fontId="6" fillId="7" borderId="0" xfId="0" applyFont="1" applyFill="1" applyAlignment="1">
      <alignment horizontal="left" vertical="center"/>
    </xf>
    <xf numFmtId="0" fontId="0" fillId="0" borderId="0" xfId="0" applyFill="1" applyAlignment="1">
      <alignment vertical="center"/>
    </xf>
    <xf numFmtId="0" fontId="6" fillId="0" borderId="0" xfId="0" applyFont="1" applyBorder="1" applyAlignment="1">
      <alignment horizontal="center"/>
    </xf>
    <xf numFmtId="0" fontId="25" fillId="3" borderId="0" xfId="0" applyFont="1" applyFill="1" applyBorder="1"/>
    <xf numFmtId="10" fontId="0" fillId="0" borderId="0" xfId="17" applyNumberFormat="1" applyFont="1" applyBorder="1"/>
    <xf numFmtId="0" fontId="3" fillId="0" borderId="0" xfId="0" applyFont="1" applyBorder="1" applyAlignment="1">
      <alignment horizontal="center"/>
    </xf>
    <xf numFmtId="173" fontId="0" fillId="0" borderId="0" xfId="17" applyNumberFormat="1" applyFont="1" applyBorder="1"/>
    <xf numFmtId="166" fontId="0" fillId="0" borderId="0" xfId="3" applyNumberFormat="1" applyFont="1" applyFill="1" applyBorder="1"/>
    <xf numFmtId="0" fontId="3" fillId="0" borderId="0" xfId="0" applyFont="1" applyFill="1" applyBorder="1"/>
    <xf numFmtId="0" fontId="0" fillId="0" borderId="0" xfId="0" applyFont="1" applyFill="1" applyBorder="1"/>
    <xf numFmtId="0" fontId="60" fillId="0" borderId="0" xfId="0" applyFont="1" applyFill="1" applyBorder="1"/>
    <xf numFmtId="0" fontId="0" fillId="0" borderId="0" xfId="0" applyFill="1" applyBorder="1" applyAlignment="1"/>
    <xf numFmtId="166" fontId="0" fillId="0" borderId="0" xfId="3" applyNumberFormat="1" applyFont="1" applyFill="1" applyBorder="1" applyAlignment="1"/>
    <xf numFmtId="166" fontId="0" fillId="0" borderId="0" xfId="3" applyNumberFormat="1" applyFont="1" applyFill="1" applyBorder="1" applyAlignment="1">
      <alignment horizontal="center"/>
    </xf>
    <xf numFmtId="0" fontId="6" fillId="0" borderId="0" xfId="0" applyFont="1" applyAlignment="1">
      <alignment horizontal="center"/>
    </xf>
    <xf numFmtId="0" fontId="7" fillId="3" borderId="0" xfId="14" applyFill="1" applyAlignment="1" applyProtection="1">
      <alignment vertical="center"/>
    </xf>
    <xf numFmtId="0" fontId="29" fillId="3" borderId="0" xfId="14" applyFont="1" applyFill="1" applyAlignment="1" applyProtection="1">
      <alignment vertical="center"/>
    </xf>
    <xf numFmtId="0" fontId="27"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xf numFmtId="0" fontId="29" fillId="3" borderId="0" xfId="14" applyFont="1" applyFill="1" applyBorder="1" applyAlignment="1" applyProtection="1">
      <alignment horizontal="left" vertical="center"/>
    </xf>
    <xf numFmtId="0" fontId="29" fillId="3" borderId="0" xfId="14" applyFont="1" applyFill="1" applyBorder="1" applyAlignment="1" applyProtection="1">
      <alignment vertical="center"/>
    </xf>
    <xf numFmtId="0" fontId="7" fillId="3" borderId="0" xfId="14" applyFill="1" applyBorder="1" applyAlignment="1" applyProtection="1">
      <alignment vertical="center"/>
    </xf>
    <xf numFmtId="0" fontId="21" fillId="3" borderId="0" xfId="0" applyFont="1" applyFill="1" applyAlignment="1">
      <alignment horizontal="center" vertical="center"/>
    </xf>
    <xf numFmtId="0" fontId="6" fillId="0" borderId="0" xfId="0" applyFont="1" applyBorder="1" applyAlignment="1">
      <alignment horizontal="center"/>
    </xf>
    <xf numFmtId="0" fontId="31" fillId="3" borderId="0" xfId="14" applyFont="1" applyFill="1" applyBorder="1" applyAlignment="1" applyProtection="1">
      <alignment vertical="center"/>
    </xf>
    <xf numFmtId="0" fontId="31" fillId="3" borderId="0" xfId="14" applyFont="1" applyFill="1" applyAlignment="1" applyProtection="1">
      <alignment vertical="center"/>
    </xf>
    <xf numFmtId="0" fontId="31" fillId="3" borderId="0" xfId="14" applyFont="1" applyFill="1" applyAlignment="1" applyProtection="1">
      <alignment horizontal="center" vertical="center"/>
    </xf>
    <xf numFmtId="0" fontId="29" fillId="3" borderId="0" xfId="14" applyFont="1" applyFill="1" applyBorder="1" applyAlignment="1" applyProtection="1">
      <alignment horizontal="center" vertical="center"/>
    </xf>
    <xf numFmtId="0" fontId="0" fillId="11" borderId="0" xfId="0" quotePrefix="1" applyFill="1" applyAlignment="1">
      <alignment horizontal="center"/>
    </xf>
    <xf numFmtId="0" fontId="0" fillId="12" borderId="0" xfId="0" applyFill="1" applyAlignment="1">
      <alignment horizontal="center"/>
    </xf>
    <xf numFmtId="0" fontId="0" fillId="10" borderId="0" xfId="0" applyFill="1" applyAlignment="1">
      <alignment horizontal="center"/>
    </xf>
    <xf numFmtId="0" fontId="3" fillId="11" borderId="2" xfId="0" applyFont="1" applyFill="1" applyBorder="1" applyAlignment="1">
      <alignment horizontal="center"/>
    </xf>
    <xf numFmtId="0" fontId="0" fillId="11" borderId="6" xfId="0" quotePrefix="1" applyFill="1" applyBorder="1" applyAlignment="1">
      <alignment horizontal="center"/>
    </xf>
    <xf numFmtId="0" fontId="0" fillId="11" borderId="12" xfId="0" quotePrefix="1" applyFill="1" applyBorder="1" applyAlignment="1">
      <alignment horizontal="center"/>
    </xf>
    <xf numFmtId="0" fontId="3" fillId="5" borderId="2" xfId="0" applyFont="1" applyFill="1" applyBorder="1" applyAlignment="1">
      <alignment horizontal="center"/>
    </xf>
    <xf numFmtId="0" fontId="0" fillId="5" borderId="6" xfId="0" applyFill="1" applyBorder="1" applyAlignment="1">
      <alignment horizontal="center"/>
    </xf>
    <xf numFmtId="0" fontId="0" fillId="5" borderId="12" xfId="0" applyFill="1" applyBorder="1" applyAlignment="1">
      <alignment horizontal="center"/>
    </xf>
    <xf numFmtId="0" fontId="6" fillId="0" borderId="0" xfId="0" applyFont="1" applyAlignment="1">
      <alignment horizontal="center"/>
    </xf>
    <xf numFmtId="0" fontId="33" fillId="0" borderId="0" xfId="0" applyFont="1" applyFill="1" applyBorder="1" applyAlignment="1">
      <alignment horizontal="center" vertical="center" wrapText="1"/>
    </xf>
  </cellXfs>
  <cellStyles count="68">
    <cellStyle name="20% - Accent1" xfId="39" builtinId="30" customBuiltin="1"/>
    <cellStyle name="20% - Accent2" xfId="43" builtinId="34" customBuiltin="1"/>
    <cellStyle name="20% - Accent3" xfId="24" builtinId="38"/>
    <cellStyle name="20% - Accent3 2" xfId="66"/>
    <cellStyle name="20% - Accent4" xfId="50" builtinId="42" customBuiltin="1"/>
    <cellStyle name="20% - Accent5" xfId="54" builtinId="46" customBuiltin="1"/>
    <cellStyle name="20% - Accent6" xfId="58" builtinId="50" customBuiltin="1"/>
    <cellStyle name="40% - Accent1" xfId="40" builtinId="31" customBuiltin="1"/>
    <cellStyle name="40% - Accent2" xfId="44" builtinId="35" customBuiltin="1"/>
    <cellStyle name="40% - Accent3" xfId="47" builtinId="39" customBuiltin="1"/>
    <cellStyle name="40% - Accent4" xfId="51" builtinId="43" customBuiltin="1"/>
    <cellStyle name="40% - Accent5" xfId="55" builtinId="47" customBuiltin="1"/>
    <cellStyle name="40% - Accent6" xfId="59" builtinId="51" customBuiltin="1"/>
    <cellStyle name="60% - Accent1" xfId="41" builtinId="32" customBuiltin="1"/>
    <cellStyle name="60% - Accent2" xfId="45" builtinId="36" customBuiltin="1"/>
    <cellStyle name="60% - Accent3" xfId="48" builtinId="40" customBuiltin="1"/>
    <cellStyle name="60% - Accent4" xfId="52" builtinId="44" customBuiltin="1"/>
    <cellStyle name="60% - Accent5" xfId="56" builtinId="48" customBuiltin="1"/>
    <cellStyle name="60% - Accent6" xfId="60" builtinId="52" customBuiltin="1"/>
    <cellStyle name="Accent1" xfId="38" builtinId="29" customBuiltin="1"/>
    <cellStyle name="Accent2" xfId="42" builtinId="33" customBuiltin="1"/>
    <cellStyle name="Accent3" xfId="46" builtinId="37" customBuiltin="1"/>
    <cellStyle name="Accent4" xfId="49" builtinId="41" customBuiltin="1"/>
    <cellStyle name="Accent5" xfId="53" builtinId="45" customBuiltin="1"/>
    <cellStyle name="Accent6" xfId="57" builtinId="49" customBuiltin="1"/>
    <cellStyle name="Bad" xfId="29" builtinId="27" customBuiltin="1"/>
    <cellStyle name="Calculation" xfId="33" builtinId="22" customBuiltin="1"/>
    <cellStyle name="Changed" xfId="1"/>
    <cellStyle name="Check Cell" xfId="35" builtinId="23" customBuiltin="1"/>
    <cellStyle name="ColHeading" xfId="2"/>
    <cellStyle name="Comma" xfId="3" builtinId="3"/>
    <cellStyle name="Comma0" xfId="4"/>
    <cellStyle name="Comma2" xfId="5"/>
    <cellStyle name="Currency0" xfId="6"/>
    <cellStyle name="Currency2" xfId="7"/>
    <cellStyle name="Date" xfId="8"/>
    <cellStyle name="Explanatory Text" xfId="37" builtinId="53" customBuiltin="1"/>
    <cellStyle name="Fixed" xfId="9"/>
    <cellStyle name="Good" xfId="28" builtinId="26" customBuiltin="1"/>
    <cellStyle name="Guesses" xfId="10"/>
    <cellStyle name="Heading" xfId="11"/>
    <cellStyle name="Heading 1" xfId="12" builtinId="16" customBuiltin="1"/>
    <cellStyle name="Heading 1 2" xfId="62"/>
    <cellStyle name="Heading 2" xfId="13" builtinId="17" customBuiltin="1"/>
    <cellStyle name="Heading 2 2" xfId="63"/>
    <cellStyle name="Heading 3" xfId="26" builtinId="18" customBuiltin="1"/>
    <cellStyle name="Heading 4" xfId="27" builtinId="19" customBuiltin="1"/>
    <cellStyle name="Hyperlink" xfId="14" builtinId="8"/>
    <cellStyle name="Hyperlink 2" xfId="67"/>
    <cellStyle name="Input" xfId="31" builtinId="20" customBuiltin="1"/>
    <cellStyle name="Linked Cell" xfId="34" builtinId="24" customBuiltin="1"/>
    <cellStyle name="N+(X)" xfId="15"/>
    <cellStyle name="Neutral" xfId="30" builtinId="28" customBuiltin="1"/>
    <cellStyle name="Normal" xfId="0" builtinId="0"/>
    <cellStyle name="Normal 2" xfId="16"/>
    <cellStyle name="Normal 3" xfId="61"/>
    <cellStyle name="Note 2" xfId="64"/>
    <cellStyle name="Output" xfId="32" builtinId="21" customBuiltin="1"/>
    <cellStyle name="Percent" xfId="17" builtinId="5"/>
    <cellStyle name="Percent2" xfId="18"/>
    <cellStyle name="Style 1" xfId="19"/>
    <cellStyle name="Sub Total" xfId="20"/>
    <cellStyle name="Table Heading" xfId="21"/>
    <cellStyle name="Title" xfId="25" builtinId="15" customBuiltin="1"/>
    <cellStyle name="Total" xfId="22" builtinId="25" customBuiltin="1"/>
    <cellStyle name="Total 2" xfId="65"/>
    <cellStyle name="Warning Text" xfId="36" builtinId="11" customBuiltin="1"/>
    <cellStyle name="Year" xfId="23"/>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202222"/>
      <rgbColor rgb="00E17B23"/>
      <rgbColor rgb="009BD5E9"/>
      <rgbColor rgb="0045B6DE"/>
      <rgbColor rgb="00434646"/>
      <rgbColor rgb="000093D3"/>
      <rgbColor rgb="00BDC1C1"/>
      <rgbColor rgb="00B3D14C"/>
      <rgbColor rgb="0066B134"/>
      <rgbColor rgb="00CCCC00"/>
      <rgbColor rgb="0000DE6F"/>
      <rgbColor rgb="0000B45A"/>
      <rgbColor rgb="0029A363"/>
      <rgbColor rgb="00005E5C"/>
      <rgbColor rgb="0081982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75CBF6"/>
      <color rgb="FFAADDFA"/>
      <color rgb="FF0093D3"/>
      <color rgb="FFFFFFFF"/>
      <color rgb="FF22B0F1"/>
      <color rgb="FFB3B8BA"/>
      <color rgb="FF5C8391"/>
      <color rgb="FF1967CC"/>
      <color rgb="FF515A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NZ" sz="900"/>
              <a:t>Figure 1.8 : Average light fleet age</a:t>
            </a:r>
          </a:p>
        </c:rich>
      </c:tx>
      <c:layout>
        <c:manualLayout>
          <c:xMode val="edge"/>
          <c:yMode val="edge"/>
          <c:x val="0.21368620037807184"/>
          <c:y val="1.3126082582616657E-2"/>
        </c:manualLayout>
      </c:layout>
      <c:overlay val="0"/>
      <c:spPr>
        <a:noFill/>
        <a:ln w="25400">
          <a:noFill/>
        </a:ln>
      </c:spPr>
    </c:title>
    <c:autoTitleDeleted val="0"/>
    <c:plotArea>
      <c:layout>
        <c:manualLayout>
          <c:layoutTarget val="inner"/>
          <c:xMode val="edge"/>
          <c:yMode val="edge"/>
          <c:x val="0.24359012480927017"/>
          <c:y val="9.9531784336562179E-2"/>
          <c:w val="0.7195524081536836"/>
          <c:h val="0.76391448950579799"/>
        </c:manualLayout>
      </c:layout>
      <c:barChart>
        <c:barDir val="bar"/>
        <c:grouping val="clustered"/>
        <c:varyColors val="0"/>
        <c:ser>
          <c:idx val="0"/>
          <c:order val="0"/>
          <c:tx>
            <c:strRef>
              <c:f>'1.8'!$C$2</c:f>
              <c:strCache>
                <c:ptCount val="1"/>
                <c:pt idx="0">
                  <c:v>Average age</c:v>
                </c:pt>
              </c:strCache>
            </c:strRef>
          </c:tx>
          <c:spPr>
            <a:solidFill>
              <a:srgbClr val="99CCFF"/>
            </a:solidFill>
            <a:ln w="12700">
              <a:noFill/>
              <a:prstDash val="solid"/>
            </a:ln>
          </c:spPr>
          <c:invertIfNegative val="0"/>
          <c:dPt>
            <c:idx val="0"/>
            <c:invertIfNegative val="0"/>
            <c:bubble3D val="0"/>
            <c:spPr>
              <a:solidFill>
                <a:schemeClr val="accent3">
                  <a:lumMod val="75000"/>
                </a:schemeClr>
              </a:solidFill>
              <a:ln w="25400">
                <a:noFill/>
              </a:ln>
            </c:spPr>
            <c:extLst>
              <c:ext xmlns:c16="http://schemas.microsoft.com/office/drawing/2014/chart" uri="{C3380CC4-5D6E-409C-BE32-E72D297353CC}">
                <c16:uniqueId val="{00000000-0F82-4F62-9245-998F7502E157}"/>
              </c:ext>
            </c:extLst>
          </c:dPt>
          <c:dPt>
            <c:idx val="1"/>
            <c:invertIfNegative val="0"/>
            <c:bubble3D val="0"/>
            <c:spPr>
              <a:solidFill>
                <a:schemeClr val="accent3">
                  <a:lumMod val="75000"/>
                </a:schemeClr>
              </a:solidFill>
              <a:ln w="25400">
                <a:noFill/>
              </a:ln>
            </c:spPr>
            <c:extLst>
              <c:ext xmlns:c16="http://schemas.microsoft.com/office/drawing/2014/chart" uri="{C3380CC4-5D6E-409C-BE32-E72D297353CC}">
                <c16:uniqueId val="{00000001-0F82-4F62-9245-998F7502E157}"/>
              </c:ext>
            </c:extLst>
          </c:dPt>
          <c:dPt>
            <c:idx val="2"/>
            <c:invertIfNegative val="0"/>
            <c:bubble3D val="0"/>
            <c:spPr>
              <a:solidFill>
                <a:schemeClr val="accent3">
                  <a:lumMod val="75000"/>
                </a:schemeClr>
              </a:solidFill>
              <a:ln w="25400">
                <a:noFill/>
              </a:ln>
            </c:spPr>
            <c:extLst>
              <c:ext xmlns:c16="http://schemas.microsoft.com/office/drawing/2014/chart" uri="{C3380CC4-5D6E-409C-BE32-E72D297353CC}">
                <c16:uniqueId val="{00000002-0F82-4F62-9245-998F7502E157}"/>
              </c:ext>
            </c:extLst>
          </c:dPt>
          <c:dPt>
            <c:idx val="3"/>
            <c:invertIfNegative val="0"/>
            <c:bubble3D val="0"/>
            <c:spPr>
              <a:solidFill>
                <a:schemeClr val="accent3">
                  <a:lumMod val="75000"/>
                </a:schemeClr>
              </a:solidFill>
              <a:ln w="25400">
                <a:noFill/>
              </a:ln>
            </c:spPr>
            <c:extLst>
              <c:ext xmlns:c16="http://schemas.microsoft.com/office/drawing/2014/chart" uri="{C3380CC4-5D6E-409C-BE32-E72D297353CC}">
                <c16:uniqueId val="{00000003-0F82-4F62-9245-998F7502E157}"/>
              </c:ext>
            </c:extLst>
          </c:dPt>
          <c:dPt>
            <c:idx val="4"/>
            <c:invertIfNegative val="0"/>
            <c:bubble3D val="0"/>
            <c:spPr>
              <a:solidFill>
                <a:schemeClr val="accent3">
                  <a:lumMod val="75000"/>
                </a:schemeClr>
              </a:solidFill>
              <a:ln w="25400">
                <a:noFill/>
              </a:ln>
            </c:spPr>
            <c:extLst>
              <c:ext xmlns:c16="http://schemas.microsoft.com/office/drawing/2014/chart" uri="{C3380CC4-5D6E-409C-BE32-E72D297353CC}">
                <c16:uniqueId val="{00000004-0F82-4F62-9245-998F7502E157}"/>
              </c:ext>
            </c:extLst>
          </c:dPt>
          <c:dPt>
            <c:idx val="5"/>
            <c:invertIfNegative val="0"/>
            <c:bubble3D val="0"/>
            <c:spPr>
              <a:solidFill>
                <a:schemeClr val="accent3">
                  <a:lumMod val="75000"/>
                </a:schemeClr>
              </a:solidFill>
              <a:ln w="25400">
                <a:noFill/>
              </a:ln>
            </c:spPr>
            <c:extLst>
              <c:ext xmlns:c16="http://schemas.microsoft.com/office/drawing/2014/chart" uri="{C3380CC4-5D6E-409C-BE32-E72D297353CC}">
                <c16:uniqueId val="{00000005-0F82-4F62-9245-998F7502E157}"/>
              </c:ext>
            </c:extLst>
          </c:dPt>
          <c:dPt>
            <c:idx val="6"/>
            <c:invertIfNegative val="0"/>
            <c:bubble3D val="0"/>
            <c:spPr>
              <a:solidFill>
                <a:schemeClr val="accent3">
                  <a:lumMod val="75000"/>
                </a:schemeClr>
              </a:solidFill>
              <a:ln w="25400">
                <a:noFill/>
              </a:ln>
            </c:spPr>
            <c:extLst>
              <c:ext xmlns:c16="http://schemas.microsoft.com/office/drawing/2014/chart" uri="{C3380CC4-5D6E-409C-BE32-E72D297353CC}">
                <c16:uniqueId val="{00000006-0F82-4F62-9245-998F7502E157}"/>
              </c:ext>
            </c:extLst>
          </c:dPt>
          <c:dPt>
            <c:idx val="7"/>
            <c:invertIfNegative val="0"/>
            <c:bubble3D val="0"/>
            <c:spPr>
              <a:solidFill>
                <a:schemeClr val="accent3">
                  <a:lumMod val="75000"/>
                </a:schemeClr>
              </a:solidFill>
              <a:ln w="25400">
                <a:noFill/>
              </a:ln>
            </c:spPr>
            <c:extLst>
              <c:ext xmlns:c16="http://schemas.microsoft.com/office/drawing/2014/chart" uri="{C3380CC4-5D6E-409C-BE32-E72D297353CC}">
                <c16:uniqueId val="{00000007-0F82-4F62-9245-998F7502E157}"/>
              </c:ext>
            </c:extLst>
          </c:dPt>
          <c:dPt>
            <c:idx val="8"/>
            <c:invertIfNegative val="0"/>
            <c:bubble3D val="0"/>
            <c:spPr>
              <a:solidFill>
                <a:schemeClr val="accent3">
                  <a:lumMod val="75000"/>
                </a:schemeClr>
              </a:solidFill>
              <a:ln w="25400">
                <a:noFill/>
              </a:ln>
            </c:spPr>
            <c:extLst>
              <c:ext xmlns:c16="http://schemas.microsoft.com/office/drawing/2014/chart" uri="{C3380CC4-5D6E-409C-BE32-E72D297353CC}">
                <c16:uniqueId val="{00000008-0F82-4F62-9245-998F7502E157}"/>
              </c:ext>
            </c:extLst>
          </c:dPt>
          <c:dPt>
            <c:idx val="9"/>
            <c:invertIfNegative val="0"/>
            <c:bubble3D val="0"/>
            <c:spPr>
              <a:solidFill>
                <a:schemeClr val="bg1">
                  <a:lumMod val="50000"/>
                </a:schemeClr>
              </a:solidFill>
              <a:ln w="12700">
                <a:noFill/>
                <a:prstDash val="solid"/>
              </a:ln>
            </c:spPr>
            <c:extLst>
              <c:ext xmlns:c16="http://schemas.microsoft.com/office/drawing/2014/chart" uri="{C3380CC4-5D6E-409C-BE32-E72D297353CC}">
                <c16:uniqueId val="{00000009-0F82-4F62-9245-998F7502E157}"/>
              </c:ext>
            </c:extLst>
          </c:dPt>
          <c:dPt>
            <c:idx val="10"/>
            <c:invertIfNegative val="0"/>
            <c:bubble3D val="0"/>
            <c:spPr>
              <a:solidFill>
                <a:schemeClr val="bg1">
                  <a:lumMod val="75000"/>
                </a:schemeClr>
              </a:solidFill>
              <a:ln w="12700">
                <a:noFill/>
                <a:prstDash val="solid"/>
              </a:ln>
            </c:spPr>
            <c:extLst>
              <c:ext xmlns:c16="http://schemas.microsoft.com/office/drawing/2014/chart" uri="{C3380CC4-5D6E-409C-BE32-E72D297353CC}">
                <c16:uniqueId val="{0000000A-0F82-4F62-9245-998F7502E157}"/>
              </c:ext>
            </c:extLst>
          </c:dPt>
          <c:dPt>
            <c:idx val="11"/>
            <c:invertIfNegative val="0"/>
            <c:bubble3D val="0"/>
            <c:spPr>
              <a:solidFill>
                <a:schemeClr val="bg1">
                  <a:lumMod val="75000"/>
                </a:schemeClr>
              </a:solidFill>
              <a:ln w="12700">
                <a:noFill/>
                <a:prstDash val="solid"/>
              </a:ln>
            </c:spPr>
            <c:extLst>
              <c:ext xmlns:c16="http://schemas.microsoft.com/office/drawing/2014/chart" uri="{C3380CC4-5D6E-409C-BE32-E72D297353CC}">
                <c16:uniqueId val="{0000000B-0F82-4F62-9245-998F7502E157}"/>
              </c:ext>
            </c:extLst>
          </c:dPt>
          <c:dPt>
            <c:idx val="12"/>
            <c:invertIfNegative val="0"/>
            <c:bubble3D val="0"/>
            <c:spPr>
              <a:solidFill>
                <a:schemeClr val="bg1">
                  <a:lumMod val="75000"/>
                </a:schemeClr>
              </a:solidFill>
              <a:ln w="12700">
                <a:noFill/>
                <a:prstDash val="solid"/>
              </a:ln>
            </c:spPr>
            <c:extLst>
              <c:ext xmlns:c16="http://schemas.microsoft.com/office/drawing/2014/chart" uri="{C3380CC4-5D6E-409C-BE32-E72D297353CC}">
                <c16:uniqueId val="{0000000C-0F82-4F62-9245-998F7502E157}"/>
              </c:ext>
            </c:extLst>
          </c:dPt>
          <c:dPt>
            <c:idx val="13"/>
            <c:invertIfNegative val="0"/>
            <c:bubble3D val="0"/>
            <c:spPr>
              <a:solidFill>
                <a:schemeClr val="bg1">
                  <a:lumMod val="75000"/>
                </a:schemeClr>
              </a:solidFill>
              <a:ln w="12700">
                <a:noFill/>
                <a:prstDash val="solid"/>
              </a:ln>
            </c:spPr>
            <c:extLst>
              <c:ext xmlns:c16="http://schemas.microsoft.com/office/drawing/2014/chart" uri="{C3380CC4-5D6E-409C-BE32-E72D297353CC}">
                <c16:uniqueId val="{0000000D-0F82-4F62-9245-998F7502E157}"/>
              </c:ext>
            </c:extLst>
          </c:dPt>
          <c:dPt>
            <c:idx val="14"/>
            <c:invertIfNegative val="0"/>
            <c:bubble3D val="0"/>
            <c:spPr>
              <a:solidFill>
                <a:srgbClr val="92D050"/>
              </a:solidFill>
              <a:ln w="12700">
                <a:noFill/>
                <a:prstDash val="solid"/>
              </a:ln>
            </c:spPr>
            <c:extLst>
              <c:ext xmlns:c16="http://schemas.microsoft.com/office/drawing/2014/chart" uri="{C3380CC4-5D6E-409C-BE32-E72D297353CC}">
                <c16:uniqueId val="{0000000E-0F82-4F62-9245-998F7502E157}"/>
              </c:ext>
            </c:extLst>
          </c:dPt>
          <c:dPt>
            <c:idx val="15"/>
            <c:invertIfNegative val="0"/>
            <c:bubble3D val="0"/>
            <c:spPr>
              <a:solidFill>
                <a:srgbClr val="92D050"/>
              </a:solidFill>
              <a:ln w="12700">
                <a:noFill/>
                <a:prstDash val="solid"/>
              </a:ln>
            </c:spPr>
            <c:extLst>
              <c:ext xmlns:c16="http://schemas.microsoft.com/office/drawing/2014/chart" uri="{C3380CC4-5D6E-409C-BE32-E72D297353CC}">
                <c16:uniqueId val="{0000000F-0F82-4F62-9245-998F7502E157}"/>
              </c:ext>
            </c:extLst>
          </c:dPt>
          <c:dPt>
            <c:idx val="16"/>
            <c:invertIfNegative val="0"/>
            <c:bubble3D val="0"/>
            <c:spPr>
              <a:solidFill>
                <a:srgbClr val="92D050"/>
              </a:solidFill>
              <a:ln w="12700">
                <a:noFill/>
                <a:prstDash val="solid"/>
              </a:ln>
            </c:spPr>
            <c:extLst>
              <c:ext xmlns:c16="http://schemas.microsoft.com/office/drawing/2014/chart" uri="{C3380CC4-5D6E-409C-BE32-E72D297353CC}">
                <c16:uniqueId val="{00000010-0F82-4F62-9245-998F7502E157}"/>
              </c:ext>
            </c:extLst>
          </c:dPt>
          <c:dPt>
            <c:idx val="17"/>
            <c:invertIfNegative val="0"/>
            <c:bubble3D val="0"/>
            <c:spPr>
              <a:solidFill>
                <a:srgbClr val="92D050"/>
              </a:solidFill>
              <a:ln w="12700">
                <a:noFill/>
                <a:prstDash val="solid"/>
              </a:ln>
            </c:spPr>
            <c:extLst>
              <c:ext xmlns:c16="http://schemas.microsoft.com/office/drawing/2014/chart" uri="{C3380CC4-5D6E-409C-BE32-E72D297353CC}">
                <c16:uniqueId val="{00000011-0F82-4F62-9245-998F7502E157}"/>
              </c:ext>
            </c:extLst>
          </c:dPt>
          <c:dPt>
            <c:idx val="18"/>
            <c:invertIfNegative val="0"/>
            <c:bubble3D val="0"/>
            <c:spPr>
              <a:solidFill>
                <a:srgbClr val="92D050"/>
              </a:solidFill>
              <a:ln w="12700">
                <a:noFill/>
                <a:prstDash val="solid"/>
              </a:ln>
            </c:spPr>
            <c:extLst>
              <c:ext xmlns:c16="http://schemas.microsoft.com/office/drawing/2014/chart" uri="{C3380CC4-5D6E-409C-BE32-E72D297353CC}">
                <c16:uniqueId val="{00000012-0F82-4F62-9245-998F7502E157}"/>
              </c:ext>
            </c:extLst>
          </c:dPt>
          <c:dPt>
            <c:idx val="19"/>
            <c:invertIfNegative val="0"/>
            <c:bubble3D val="0"/>
            <c:spPr>
              <a:solidFill>
                <a:srgbClr val="92D050"/>
              </a:solidFill>
              <a:ln w="12700">
                <a:noFill/>
                <a:prstDash val="solid"/>
              </a:ln>
            </c:spPr>
            <c:extLst>
              <c:ext xmlns:c16="http://schemas.microsoft.com/office/drawing/2014/chart" uri="{C3380CC4-5D6E-409C-BE32-E72D297353CC}">
                <c16:uniqueId val="{00000013-0F82-4F62-9245-998F7502E157}"/>
              </c:ext>
            </c:extLst>
          </c:dPt>
          <c:dPt>
            <c:idx val="20"/>
            <c:invertIfNegative val="0"/>
            <c:bubble3D val="0"/>
            <c:spPr>
              <a:solidFill>
                <a:srgbClr val="92D050"/>
              </a:solidFill>
              <a:ln w="12700">
                <a:solidFill>
                  <a:srgbClr val="92D050"/>
                </a:solidFill>
                <a:prstDash val="solid"/>
              </a:ln>
            </c:spPr>
            <c:extLst>
              <c:ext xmlns:c16="http://schemas.microsoft.com/office/drawing/2014/chart" uri="{C3380CC4-5D6E-409C-BE32-E72D297353CC}">
                <c16:uniqueId val="{00000014-0F82-4F62-9245-998F7502E157}"/>
              </c:ext>
            </c:extLst>
          </c:dPt>
          <c:dPt>
            <c:idx val="21"/>
            <c:invertIfNegative val="0"/>
            <c:bubble3D val="0"/>
            <c:spPr>
              <a:solidFill>
                <a:srgbClr val="92D050"/>
              </a:solidFill>
              <a:ln w="12700">
                <a:solidFill>
                  <a:srgbClr val="92D050"/>
                </a:solidFill>
                <a:prstDash val="solid"/>
              </a:ln>
            </c:spPr>
            <c:extLst>
              <c:ext xmlns:c16="http://schemas.microsoft.com/office/drawing/2014/chart" uri="{C3380CC4-5D6E-409C-BE32-E72D297353CC}">
                <c16:uniqueId val="{00000015-0F82-4F62-9245-998F7502E157}"/>
              </c:ext>
            </c:extLst>
          </c:dPt>
          <c:dPt>
            <c:idx val="22"/>
            <c:invertIfNegative val="0"/>
            <c:bubble3D val="0"/>
            <c:spPr>
              <a:solidFill>
                <a:srgbClr val="92D050"/>
              </a:solidFill>
              <a:ln w="12700">
                <a:noFill/>
                <a:prstDash val="solid"/>
              </a:ln>
            </c:spPr>
            <c:extLst>
              <c:ext xmlns:c16="http://schemas.microsoft.com/office/drawing/2014/chart" uri="{C3380CC4-5D6E-409C-BE32-E72D297353CC}">
                <c16:uniqueId val="{00000016-0F82-4F62-9245-998F7502E157}"/>
              </c:ext>
            </c:extLst>
          </c:dPt>
          <c:dPt>
            <c:idx val="23"/>
            <c:invertIfNegative val="0"/>
            <c:bubble3D val="0"/>
            <c:spPr>
              <a:solidFill>
                <a:srgbClr val="BDC1C1"/>
              </a:solidFill>
              <a:ln w="12700">
                <a:noFill/>
                <a:prstDash val="solid"/>
              </a:ln>
            </c:spPr>
            <c:extLst>
              <c:ext xmlns:c16="http://schemas.microsoft.com/office/drawing/2014/chart" uri="{C3380CC4-5D6E-409C-BE32-E72D297353CC}">
                <c16:uniqueId val="{00000017-0F82-4F62-9245-998F7502E157}"/>
              </c:ext>
            </c:extLst>
          </c:dPt>
          <c:dPt>
            <c:idx val="24"/>
            <c:invertIfNegative val="0"/>
            <c:bubble3D val="0"/>
            <c:spPr>
              <a:solidFill>
                <a:srgbClr val="B3B8BA"/>
              </a:solidFill>
              <a:ln w="12700">
                <a:noFill/>
                <a:prstDash val="solid"/>
              </a:ln>
            </c:spPr>
            <c:extLst>
              <c:ext xmlns:c16="http://schemas.microsoft.com/office/drawing/2014/chart" uri="{C3380CC4-5D6E-409C-BE32-E72D297353CC}">
                <c16:uniqueId val="{00000018-0F82-4F62-9245-998F7502E157}"/>
              </c:ext>
            </c:extLst>
          </c:dPt>
          <c:dPt>
            <c:idx val="25"/>
            <c:invertIfNegative val="0"/>
            <c:bubble3D val="0"/>
            <c:spPr>
              <a:solidFill>
                <a:srgbClr val="B3B8BA"/>
              </a:solidFill>
              <a:ln w="12700">
                <a:noFill/>
                <a:prstDash val="solid"/>
              </a:ln>
            </c:spPr>
            <c:extLst>
              <c:ext xmlns:c16="http://schemas.microsoft.com/office/drawing/2014/chart" uri="{C3380CC4-5D6E-409C-BE32-E72D297353CC}">
                <c16:uniqueId val="{00000019-0F82-4F62-9245-998F7502E157}"/>
              </c:ext>
            </c:extLst>
          </c:dPt>
          <c:dPt>
            <c:idx val="26"/>
            <c:invertIfNegative val="0"/>
            <c:bubble3D val="0"/>
            <c:spPr>
              <a:solidFill>
                <a:srgbClr val="B3B8BA"/>
              </a:solidFill>
              <a:ln w="12700">
                <a:noFill/>
                <a:prstDash val="solid"/>
              </a:ln>
            </c:spPr>
            <c:extLst>
              <c:ext xmlns:c16="http://schemas.microsoft.com/office/drawing/2014/chart" uri="{C3380CC4-5D6E-409C-BE32-E72D297353CC}">
                <c16:uniqueId val="{0000001A-0F82-4F62-9245-998F7502E157}"/>
              </c:ext>
            </c:extLst>
          </c:dPt>
          <c:dPt>
            <c:idx val="27"/>
            <c:invertIfNegative val="0"/>
            <c:bubble3D val="0"/>
            <c:spPr>
              <a:solidFill>
                <a:srgbClr val="B3B8BA"/>
              </a:solidFill>
              <a:ln w="12700">
                <a:noFill/>
                <a:prstDash val="solid"/>
              </a:ln>
            </c:spPr>
            <c:extLst>
              <c:ext xmlns:c16="http://schemas.microsoft.com/office/drawing/2014/chart" uri="{C3380CC4-5D6E-409C-BE32-E72D297353CC}">
                <c16:uniqueId val="{0000001B-0F82-4F62-9245-998F7502E157}"/>
              </c:ext>
            </c:extLst>
          </c:dPt>
          <c:dPt>
            <c:idx val="28"/>
            <c:invertIfNegative val="0"/>
            <c:bubble3D val="0"/>
            <c:spPr>
              <a:solidFill>
                <a:schemeClr val="bg1">
                  <a:lumMod val="75000"/>
                </a:schemeClr>
              </a:solidFill>
              <a:ln w="12700">
                <a:noFill/>
                <a:prstDash val="solid"/>
              </a:ln>
            </c:spPr>
            <c:extLst>
              <c:ext xmlns:c16="http://schemas.microsoft.com/office/drawing/2014/chart" uri="{C3380CC4-5D6E-409C-BE32-E72D297353CC}">
                <c16:uniqueId val="{0000001C-0F82-4F62-9245-998F7502E157}"/>
              </c:ext>
            </c:extLst>
          </c:dPt>
          <c:dPt>
            <c:idx val="29"/>
            <c:invertIfNegative val="0"/>
            <c:bubble3D val="0"/>
            <c:spPr>
              <a:solidFill>
                <a:schemeClr val="bg1">
                  <a:lumMod val="75000"/>
                </a:schemeClr>
              </a:solidFill>
              <a:ln w="12700">
                <a:solidFill>
                  <a:schemeClr val="bg1">
                    <a:lumMod val="75000"/>
                  </a:schemeClr>
                </a:solidFill>
                <a:prstDash val="solid"/>
              </a:ln>
            </c:spPr>
            <c:extLst>
              <c:ext xmlns:c16="http://schemas.microsoft.com/office/drawing/2014/chart" uri="{C3380CC4-5D6E-409C-BE32-E72D297353CC}">
                <c16:uniqueId val="{0000003F-11D0-43D5-955B-203F388E9D4B}"/>
              </c:ext>
            </c:extLst>
          </c:dPt>
          <c:dPt>
            <c:idx val="30"/>
            <c:invertIfNegative val="0"/>
            <c:bubble3D val="0"/>
            <c:spPr>
              <a:solidFill>
                <a:schemeClr val="bg1">
                  <a:lumMod val="75000"/>
                </a:schemeClr>
              </a:solidFill>
              <a:ln w="12700">
                <a:solidFill>
                  <a:schemeClr val="bg1">
                    <a:lumMod val="75000"/>
                  </a:schemeClr>
                </a:solidFill>
                <a:prstDash val="solid"/>
              </a:ln>
            </c:spPr>
            <c:extLst>
              <c:ext xmlns:c16="http://schemas.microsoft.com/office/drawing/2014/chart" uri="{C3380CC4-5D6E-409C-BE32-E72D297353CC}">
                <c16:uniqueId val="{00000045-11D0-43D5-955B-203F388E9D4B}"/>
              </c:ext>
            </c:extLst>
          </c:dPt>
          <c:dPt>
            <c:idx val="31"/>
            <c:invertIfNegative val="0"/>
            <c:bubble3D val="0"/>
            <c:spPr>
              <a:solidFill>
                <a:schemeClr val="bg1">
                  <a:lumMod val="75000"/>
                </a:schemeClr>
              </a:solidFill>
              <a:ln w="12700">
                <a:solidFill>
                  <a:schemeClr val="bg1">
                    <a:lumMod val="75000"/>
                  </a:schemeClr>
                </a:solidFill>
                <a:prstDash val="solid"/>
              </a:ln>
            </c:spPr>
            <c:extLst>
              <c:ext xmlns:c16="http://schemas.microsoft.com/office/drawing/2014/chart" uri="{C3380CC4-5D6E-409C-BE32-E72D297353CC}">
                <c16:uniqueId val="{0000004B-11D0-43D5-955B-203F388E9D4B}"/>
              </c:ext>
            </c:extLst>
          </c:dPt>
          <c:dPt>
            <c:idx val="32"/>
            <c:invertIfNegative val="0"/>
            <c:bubble3D val="0"/>
            <c:spPr>
              <a:solidFill>
                <a:schemeClr val="bg1">
                  <a:lumMod val="75000"/>
                </a:schemeClr>
              </a:solidFill>
              <a:ln w="12700">
                <a:noFill/>
                <a:prstDash val="solid"/>
              </a:ln>
            </c:spPr>
            <c:extLst>
              <c:ext xmlns:c16="http://schemas.microsoft.com/office/drawing/2014/chart" uri="{C3380CC4-5D6E-409C-BE32-E72D297353CC}">
                <c16:uniqueId val="{00000040-6E32-4E2B-A1D4-2BD6542429C3}"/>
              </c:ext>
            </c:extLst>
          </c:dPt>
          <c:dPt>
            <c:idx val="33"/>
            <c:invertIfNegative val="0"/>
            <c:bubble3D val="0"/>
            <c:spPr>
              <a:solidFill>
                <a:schemeClr val="bg1">
                  <a:lumMod val="75000"/>
                </a:schemeClr>
              </a:solidFill>
              <a:ln w="12700">
                <a:solidFill>
                  <a:schemeClr val="bg1">
                    <a:lumMod val="75000"/>
                  </a:schemeClr>
                </a:solidFill>
                <a:prstDash val="solid"/>
              </a:ln>
            </c:spPr>
            <c:extLst>
              <c:ext xmlns:c16="http://schemas.microsoft.com/office/drawing/2014/chart" uri="{C3380CC4-5D6E-409C-BE32-E72D297353CC}">
                <c16:uniqueId val="{00000041-6E32-4E2B-A1D4-2BD6542429C3}"/>
              </c:ext>
            </c:extLst>
          </c:dPt>
          <c:cat>
            <c:strRef>
              <c:f>'1.8'!$B$3:$B$36</c:f>
              <c:strCache>
                <c:ptCount val="33"/>
                <c:pt idx="0">
                  <c:v>2002 Cars</c:v>
                </c:pt>
                <c:pt idx="1">
                  <c:v>2010</c:v>
                </c:pt>
                <c:pt idx="3">
                  <c:v>2012</c:v>
                </c:pt>
                <c:pt idx="5">
                  <c:v>2014</c:v>
                </c:pt>
                <c:pt idx="7">
                  <c:v>USA     2016</c:v>
                </c:pt>
                <c:pt idx="8">
                  <c:v>2019</c:v>
                </c:pt>
                <c:pt idx="9">
                  <c:v>2005</c:v>
                </c:pt>
                <c:pt idx="11">
                  <c:v>2011</c:v>
                </c:pt>
                <c:pt idx="12">
                  <c:v>Canada 2016</c:v>
                </c:pt>
                <c:pt idx="13">
                  <c:v>Canada 2017</c:v>
                </c:pt>
                <c:pt idx="14">
                  <c:v>2005</c:v>
                </c:pt>
                <c:pt idx="16">
                  <c:v>2011</c:v>
                </c:pt>
                <c:pt idx="18">
                  <c:v>2013</c:v>
                </c:pt>
                <c:pt idx="21">
                  <c:v>Australia 2016</c:v>
                </c:pt>
                <c:pt idx="22">
                  <c:v>Australia 2019/20</c:v>
                </c:pt>
                <c:pt idx="23">
                  <c:v>2002</c:v>
                </c:pt>
                <c:pt idx="26">
                  <c:v>2012</c:v>
                </c:pt>
                <c:pt idx="28">
                  <c:v>2014</c:v>
                </c:pt>
                <c:pt idx="30">
                  <c:v>2016</c:v>
                </c:pt>
                <c:pt idx="32">
                  <c:v>NZ light 2018</c:v>
                </c:pt>
              </c:strCache>
            </c:strRef>
          </c:cat>
          <c:val>
            <c:numRef>
              <c:f>'1.8'!$C$3:$C$36</c:f>
              <c:numCache>
                <c:formatCode>General</c:formatCode>
                <c:ptCount val="34"/>
                <c:pt idx="0">
                  <c:v>9.8000000000000007</c:v>
                </c:pt>
                <c:pt idx="1">
                  <c:v>10.9</c:v>
                </c:pt>
                <c:pt idx="2">
                  <c:v>11.2</c:v>
                </c:pt>
                <c:pt idx="3">
                  <c:v>11.3</c:v>
                </c:pt>
                <c:pt idx="4">
                  <c:v>11.4</c:v>
                </c:pt>
                <c:pt idx="5">
                  <c:v>11.4</c:v>
                </c:pt>
                <c:pt idx="6">
                  <c:v>11.5</c:v>
                </c:pt>
                <c:pt idx="7">
                  <c:v>11.6</c:v>
                </c:pt>
                <c:pt idx="8">
                  <c:v>11.8</c:v>
                </c:pt>
                <c:pt idx="9">
                  <c:v>7.6</c:v>
                </c:pt>
                <c:pt idx="10">
                  <c:v>8.6</c:v>
                </c:pt>
                <c:pt idx="11">
                  <c:v>9.1999999999999993</c:v>
                </c:pt>
                <c:pt idx="12">
                  <c:v>9.6</c:v>
                </c:pt>
                <c:pt idx="13">
                  <c:v>9.7100000000000009</c:v>
                </c:pt>
                <c:pt idx="14">
                  <c:v>10.1</c:v>
                </c:pt>
                <c:pt idx="15">
                  <c:v>9.9</c:v>
                </c:pt>
                <c:pt idx="16">
                  <c:v>10</c:v>
                </c:pt>
                <c:pt idx="17">
                  <c:v>10</c:v>
                </c:pt>
                <c:pt idx="18">
                  <c:v>10</c:v>
                </c:pt>
                <c:pt idx="19">
                  <c:v>9.8000000000000007</c:v>
                </c:pt>
                <c:pt idx="20">
                  <c:v>10.1</c:v>
                </c:pt>
                <c:pt idx="21">
                  <c:v>10.1</c:v>
                </c:pt>
                <c:pt idx="22">
                  <c:v>10.4</c:v>
                </c:pt>
                <c:pt idx="23" formatCode="0.00">
                  <c:v>12.059909185585218</c:v>
                </c:pt>
                <c:pt idx="24" formatCode="0.00">
                  <c:v>13.489664551908792</c:v>
                </c:pt>
                <c:pt idx="25" formatCode="0.00">
                  <c:v>13.74960386101043</c:v>
                </c:pt>
                <c:pt idx="26" formatCode="0.00">
                  <c:v>13.965688109275902</c:v>
                </c:pt>
                <c:pt idx="27" formatCode="0.00">
                  <c:v>14.082254926667606</c:v>
                </c:pt>
                <c:pt idx="28" formatCode="0.00">
                  <c:v>14.099686233377478</c:v>
                </c:pt>
                <c:pt idx="29" formatCode="0.00">
                  <c:v>14.088783109175186</c:v>
                </c:pt>
                <c:pt idx="30" formatCode="0.00">
                  <c:v>14.083684621928256</c:v>
                </c:pt>
                <c:pt idx="31" formatCode="0.00">
                  <c:v>14.029199052720271</c:v>
                </c:pt>
                <c:pt idx="32" formatCode="0.00">
                  <c:v>14.01521706557768</c:v>
                </c:pt>
              </c:numCache>
            </c:numRef>
          </c:val>
          <c:extLst>
            <c:ext xmlns:c16="http://schemas.microsoft.com/office/drawing/2014/chart" uri="{C3380CC4-5D6E-409C-BE32-E72D297353CC}">
              <c16:uniqueId val="{0000001D-0F82-4F62-9245-998F7502E157}"/>
            </c:ext>
          </c:extLst>
        </c:ser>
        <c:dLbls>
          <c:showLegendKey val="0"/>
          <c:showVal val="0"/>
          <c:showCatName val="0"/>
          <c:showSerName val="0"/>
          <c:showPercent val="0"/>
          <c:showBubbleSize val="0"/>
        </c:dLbls>
        <c:gapWidth val="230"/>
        <c:axId val="148580608"/>
        <c:axId val="148586496"/>
      </c:barChart>
      <c:catAx>
        <c:axId val="148580608"/>
        <c:scaling>
          <c:orientation val="minMax"/>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148586496"/>
        <c:crosses val="autoZero"/>
        <c:auto val="1"/>
        <c:lblAlgn val="ctr"/>
        <c:lblOffset val="100"/>
        <c:tickLblSkip val="1"/>
        <c:tickMarkSkip val="1"/>
        <c:noMultiLvlLbl val="0"/>
      </c:catAx>
      <c:valAx>
        <c:axId val="148586496"/>
        <c:scaling>
          <c:orientation val="minMax"/>
          <c:max val="15"/>
          <c:min val="0"/>
        </c:scaling>
        <c:delete val="0"/>
        <c:axPos val="b"/>
        <c:majorGridlines>
          <c:spPr>
            <a:ln w="3175">
              <a:solidFill>
                <a:srgbClr val="808080"/>
              </a:solidFill>
              <a:prstDash val="sysDash"/>
            </a:ln>
          </c:spPr>
        </c:majorGridlines>
        <c:title>
          <c:tx>
            <c:rich>
              <a:bodyPr/>
              <a:lstStyle/>
              <a:p>
                <a:pPr>
                  <a:defRPr sz="700" b="0" i="0" u="none" strike="noStrike" baseline="0">
                    <a:solidFill>
                      <a:srgbClr val="000000"/>
                    </a:solidFill>
                    <a:latin typeface="Arial"/>
                    <a:ea typeface="Arial"/>
                    <a:cs typeface="Arial"/>
                  </a:defRPr>
                </a:pPr>
                <a:r>
                  <a:rPr lang="en-NZ" sz="700"/>
                  <a:t>Average vehicle age (years)</a:t>
                </a:r>
              </a:p>
            </c:rich>
          </c:tx>
          <c:layout>
            <c:manualLayout>
              <c:xMode val="edge"/>
              <c:yMode val="edge"/>
              <c:x val="0.35887166666667253"/>
              <c:y val="0.92379259259260005"/>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148580608"/>
        <c:crosses val="autoZero"/>
        <c:crossBetween val="midCat"/>
        <c:majorUnit val="2"/>
        <c:minorUnit val="2.7000000000000256E-2"/>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http://www.transport.govt.nz/copyright-and-disclaimer/"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120650</xdr:colOff>
      <xdr:row>63</xdr:row>
      <xdr:rowOff>101600</xdr:rowOff>
    </xdr:from>
    <xdr:to>
      <xdr:col>2</xdr:col>
      <xdr:colOff>1492250</xdr:colOff>
      <xdr:row>80</xdr:row>
      <xdr:rowOff>6350</xdr:rowOff>
    </xdr:to>
    <xdr:sp macro="" textlink="">
      <xdr:nvSpPr>
        <xdr:cNvPr id="2" name="TextBox 1">
          <a:hlinkClick xmlns:r="http://schemas.openxmlformats.org/officeDocument/2006/relationships" r:id="rId1"/>
        </xdr:cNvPr>
        <xdr:cNvSpPr txBox="1"/>
      </xdr:nvSpPr>
      <xdr:spPr>
        <a:xfrm>
          <a:off x="120650" y="10534650"/>
          <a:ext cx="7004050" cy="260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0" hangingPunct="0"/>
          <a:r>
            <a:rPr lang="en-NZ" sz="1100">
              <a:solidFill>
                <a:schemeClr val="dk1"/>
              </a:solidFill>
              <a:latin typeface="+mn-lt"/>
              <a:ea typeface="+mn-ea"/>
              <a:cs typeface="+mn-cs"/>
            </a:rPr>
            <a:t>Disclaimer:</a:t>
          </a:r>
        </a:p>
        <a:p>
          <a:pPr eaLnBrk="0" hangingPunct="0"/>
          <a:r>
            <a:rPr lang="en-NZ" sz="1100">
              <a:solidFill>
                <a:schemeClr val="dk1"/>
              </a:solidFill>
              <a:latin typeface="+mn-lt"/>
              <a:ea typeface="+mn-ea"/>
              <a:cs typeface="+mn-cs"/>
            </a:rPr>
            <a:t> </a:t>
          </a:r>
        </a:p>
        <a:p>
          <a:pPr eaLnBrk="0" hangingPunct="0"/>
          <a:r>
            <a:rPr lang="en-NZ" sz="1100">
              <a:solidFill>
                <a:schemeClr val="dk1"/>
              </a:solidFill>
              <a:latin typeface="+mn-lt"/>
              <a:ea typeface="+mn-ea"/>
              <a:cs typeface="+mn-cs"/>
            </a:rPr>
            <a:t>All reasonable endeavours have been made to ensure the accuracy of the information in this report. However, the information is provided without warranties of any kind including accuracy, completeness, timeliness or fitness for any particular purpose.</a:t>
          </a:r>
        </a:p>
        <a:p>
          <a:pPr eaLnBrk="0" hangingPunct="0"/>
          <a:r>
            <a:rPr lang="en-NZ" sz="1100">
              <a:solidFill>
                <a:schemeClr val="dk1"/>
              </a:solidFill>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pPr eaLnBrk="0" hangingPunct="0"/>
          <a:r>
            <a:rPr lang="en-NZ" sz="1100">
              <a:solidFill>
                <a:schemeClr val="dk1"/>
              </a:solidFill>
              <a:latin typeface="+mn-lt"/>
              <a:ea typeface="+mn-ea"/>
              <a:cs typeface="+mn-cs"/>
            </a:rPr>
            <a:t>Under the terms of the Creative Commons Attribution 4.0 International (BY) licence, this document, and the information contained within it, can be copied, distributed, adapted and otherwise used provided that:</a:t>
          </a:r>
        </a:p>
        <a:p>
          <a:pPr lvl="0" eaLnBrk="0" hangingPunct="0"/>
          <a:r>
            <a:rPr lang="en-NZ" sz="1100">
              <a:solidFill>
                <a:schemeClr val="dk1"/>
              </a:solidFill>
              <a:latin typeface="+mn-lt"/>
              <a:ea typeface="+mn-ea"/>
              <a:cs typeface="+mn-cs"/>
            </a:rPr>
            <a:t> - the Ministry of Transport is attributed as the source of the material</a:t>
          </a:r>
        </a:p>
        <a:p>
          <a:pPr lvl="0" eaLnBrk="0" hangingPunct="0"/>
          <a:r>
            <a:rPr lang="en-NZ" sz="1100">
              <a:solidFill>
                <a:schemeClr val="dk1"/>
              </a:solidFill>
              <a:latin typeface="+mn-lt"/>
              <a:ea typeface="+mn-ea"/>
              <a:cs typeface="+mn-cs"/>
            </a:rPr>
            <a:t> - the material is not misrepresented or distorted through selective use of the material</a:t>
          </a:r>
        </a:p>
        <a:p>
          <a:pPr lvl="0" eaLnBrk="0" hangingPunct="0"/>
          <a:r>
            <a:rPr lang="en-NZ" sz="1100">
              <a:solidFill>
                <a:schemeClr val="dk1"/>
              </a:solidFill>
              <a:latin typeface="+mn-lt"/>
              <a:ea typeface="+mn-ea"/>
              <a:cs typeface="+mn-cs"/>
            </a:rPr>
            <a:t> - images contained in the material are not copied</a:t>
          </a:r>
        </a:p>
        <a:p>
          <a:pPr eaLnBrk="0" hangingPunct="0"/>
          <a:r>
            <a:rPr lang="en-NZ" sz="1100">
              <a:solidFill>
                <a:schemeClr val="dk1"/>
              </a:solidFill>
              <a:latin typeface="+mn-lt"/>
              <a:ea typeface="+mn-ea"/>
              <a:cs typeface="+mn-cs"/>
            </a:rPr>
            <a:t>The terms of the Ministry’s </a:t>
          </a:r>
          <a:r>
            <a:rPr lang="en-NZ" sz="1100" u="sng">
              <a:solidFill>
                <a:schemeClr val="dk1"/>
              </a:solidFill>
              <a:latin typeface="+mn-lt"/>
              <a:ea typeface="+mn-ea"/>
              <a:cs typeface="+mn-cs"/>
              <a:hlinkClick xmlns:r="http://schemas.openxmlformats.org/officeDocument/2006/relationships" r:id=""/>
            </a:rPr>
            <a:t>Copyright and disclaimer</a:t>
          </a:r>
          <a:r>
            <a:rPr lang="en-NZ" sz="1100">
              <a:solidFill>
                <a:schemeClr val="dk1"/>
              </a:solidFill>
              <a:latin typeface="+mn-lt"/>
              <a:ea typeface="+mn-ea"/>
              <a:cs typeface="+mn-cs"/>
            </a:rPr>
            <a:t> apply.</a:t>
          </a:r>
        </a:p>
        <a:p>
          <a:endParaRPr lang="en-NZ" sz="1100"/>
        </a:p>
      </xdr:txBody>
    </xdr:sp>
    <xdr:clientData/>
  </xdr:twoCellAnchor>
  <xdr:oneCellAnchor>
    <xdr:from>
      <xdr:col>0</xdr:col>
      <xdr:colOff>107949</xdr:colOff>
      <xdr:row>57</xdr:row>
      <xdr:rowOff>44449</xdr:rowOff>
    </xdr:from>
    <xdr:ext cx="6734176" cy="953466"/>
    <xdr:sp macro="" textlink="">
      <xdr:nvSpPr>
        <xdr:cNvPr id="4" name="TextBox 3"/>
        <xdr:cNvSpPr txBox="1"/>
      </xdr:nvSpPr>
      <xdr:spPr>
        <a:xfrm>
          <a:off x="107949" y="9904729"/>
          <a:ext cx="6734176" cy="953466"/>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0" hangingPunct="0"/>
          <a:r>
            <a:rPr lang="en-NZ" sz="1100">
              <a:solidFill>
                <a:schemeClr val="tx1"/>
              </a:solidFill>
              <a:effectLst/>
              <a:latin typeface="+mn-lt"/>
              <a:ea typeface="+mn-ea"/>
              <a:cs typeface="+mn-cs"/>
            </a:rPr>
            <a:t>Enquires relating to this data may be directed to the Ministry of Transport, PO Box 3175, Wellington, or by email on </a:t>
          </a:r>
          <a:r>
            <a:rPr lang="en-NZ" sz="1100" b="1">
              <a:solidFill>
                <a:schemeClr val="tx1"/>
              </a:solidFill>
              <a:effectLst/>
              <a:latin typeface="+mn-lt"/>
              <a:ea typeface="+mn-ea"/>
              <a:cs typeface="+mn-cs"/>
            </a:rPr>
            <a:t>info@transport.govt.nz</a:t>
          </a:r>
          <a:endParaRPr lang="en-NZ">
            <a:effectLst/>
          </a:endParaRPr>
        </a:p>
        <a:p>
          <a:pPr eaLnBrk="0" hangingPunct="0"/>
          <a:r>
            <a:rPr lang="en-NZ" sz="1100">
              <a:solidFill>
                <a:schemeClr val="tx1"/>
              </a:solidFill>
              <a:effectLst/>
              <a:latin typeface="+mn-lt"/>
              <a:ea typeface="+mn-ea"/>
              <a:cs typeface="+mn-cs"/>
            </a:rPr>
            <a:t>For more information about vehicles and travel check out </a:t>
          </a:r>
        </a:p>
        <a:p>
          <a:pPr eaLnBrk="0" hangingPunct="0"/>
          <a:r>
            <a:rPr lang="en-NZ">
              <a:hlinkClick xmlns:r="http://schemas.openxmlformats.org/officeDocument/2006/relationships" r:id=""/>
            </a:rPr>
            <a:t>https://www.transport.govt.nz/statistics-and-insights/fleet-statistics/</a:t>
          </a:r>
          <a:endParaRPr lang="en-NZ"/>
        </a:p>
        <a:p>
          <a:endParaRPr lang="en-NZ"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247650</xdr:colOff>
      <xdr:row>15</xdr:row>
      <xdr:rowOff>0</xdr:rowOff>
    </xdr:from>
    <xdr:to>
      <xdr:col>2</xdr:col>
      <xdr:colOff>314325</xdr:colOff>
      <xdr:row>16</xdr:row>
      <xdr:rowOff>19050</xdr:rowOff>
    </xdr:to>
    <xdr:sp macro="" textlink="">
      <xdr:nvSpPr>
        <xdr:cNvPr id="18531" name="Text Box 2"/>
        <xdr:cNvSpPr txBox="1">
          <a:spLocks noChangeArrowheads="1"/>
        </xdr:cNvSpPr>
      </xdr:nvSpPr>
      <xdr:spPr bwMode="auto">
        <a:xfrm>
          <a:off x="1905000" y="3000375"/>
          <a:ext cx="66675" cy="180975"/>
        </a:xfrm>
        <a:prstGeom prst="rect">
          <a:avLst/>
        </a:prstGeom>
        <a:noFill/>
        <a:ln w="9525">
          <a:noFill/>
          <a:miter lim="800000"/>
          <a:headEnd/>
          <a:tailEnd/>
        </a:ln>
      </xdr:spPr>
    </xdr:sp>
    <xdr:clientData/>
  </xdr:twoCellAnchor>
  <xdr:twoCellAnchor>
    <xdr:from>
      <xdr:col>16</xdr:col>
      <xdr:colOff>207645</xdr:colOff>
      <xdr:row>10</xdr:row>
      <xdr:rowOff>102869</xdr:rowOff>
    </xdr:from>
    <xdr:to>
      <xdr:col>23</xdr:col>
      <xdr:colOff>569595</xdr:colOff>
      <xdr:row>29</xdr:row>
      <xdr:rowOff>7620</xdr:rowOff>
    </xdr:to>
    <xdr:graphicFrame macro="">
      <xdr:nvGraphicFramePr>
        <xdr:cNvPr id="185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407670</xdr:colOff>
      <xdr:row>24</xdr:row>
      <xdr:rowOff>24765</xdr:rowOff>
    </xdr:from>
    <xdr:ext cx="4067175" cy="387286"/>
    <xdr:sp macro="" textlink="">
      <xdr:nvSpPr>
        <xdr:cNvPr id="2" name="TextBox 1"/>
        <xdr:cNvSpPr txBox="1"/>
      </xdr:nvSpPr>
      <xdr:spPr>
        <a:xfrm>
          <a:off x="10245090" y="4337685"/>
          <a:ext cx="4067175" cy="387286"/>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000">
              <a:latin typeface="Arial" panose="020B0604020202020204" pitchFamily="34" charset="0"/>
              <a:cs typeface="Arial" panose="020B0604020202020204" pitchFamily="34" charset="0"/>
            </a:rPr>
            <a:t>This report is based on vehicle either first registered in the indicated period, or last registered (ie reregistered) in that period</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57150</xdr:colOff>
      <xdr:row>26</xdr:row>
      <xdr:rowOff>66675</xdr:rowOff>
    </xdr:from>
    <xdr:ext cx="4067175" cy="387286"/>
    <xdr:sp macro="" textlink="">
      <xdr:nvSpPr>
        <xdr:cNvPr id="3" name="TextBox 2"/>
        <xdr:cNvSpPr txBox="1"/>
      </xdr:nvSpPr>
      <xdr:spPr>
        <a:xfrm>
          <a:off x="1238250" y="4438650"/>
          <a:ext cx="4067175" cy="387286"/>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000">
              <a:latin typeface="Arial" panose="020B0604020202020204" pitchFamily="34" charset="0"/>
              <a:cs typeface="Arial" panose="020B0604020202020204" pitchFamily="34" charset="0"/>
            </a:rPr>
            <a:t>This report is based on vehicle either first registered in the indicated period, or last registered (ie reregistered) in that period</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39</xdr:row>
      <xdr:rowOff>66675</xdr:rowOff>
    </xdr:from>
    <xdr:ext cx="4067175" cy="387286"/>
    <xdr:sp macro="" textlink="">
      <xdr:nvSpPr>
        <xdr:cNvPr id="4" name="TextBox 3"/>
        <xdr:cNvSpPr txBox="1"/>
      </xdr:nvSpPr>
      <xdr:spPr>
        <a:xfrm>
          <a:off x="609600" y="6600825"/>
          <a:ext cx="4067175" cy="387286"/>
        </a:xfrm>
        <a:prstGeom prst="rect">
          <a:avLst/>
        </a:prstGeom>
        <a:solidFill>
          <a:srgbClr val="FFFF00"/>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000">
              <a:latin typeface="Arial" panose="020B0604020202020204" pitchFamily="34" charset="0"/>
              <a:cs typeface="Arial" panose="020B0604020202020204" pitchFamily="34" charset="0"/>
            </a:rPr>
            <a:t>This report is based on vehicle either first registered in the indicated period, or last registered (ie reregistered) in that period</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22</xdr:col>
      <xdr:colOff>342900</xdr:colOff>
      <xdr:row>2</xdr:row>
      <xdr:rowOff>28575</xdr:rowOff>
    </xdr:from>
    <xdr:ext cx="3164200" cy="239809"/>
    <xdr:sp macro="" textlink="">
      <xdr:nvSpPr>
        <xdr:cNvPr id="2" name="TextBox 1"/>
        <xdr:cNvSpPr txBox="1"/>
      </xdr:nvSpPr>
      <xdr:spPr>
        <a:xfrm>
          <a:off x="12839700" y="1009650"/>
          <a:ext cx="3164200" cy="239809"/>
        </a:xfrm>
        <a:prstGeom prst="rect">
          <a:avLst/>
        </a:prstGeom>
        <a:solidFill>
          <a:srgbClr val="FFC000"/>
        </a:solidFill>
        <a:ln w="158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000">
              <a:latin typeface="Arial" panose="020B0604020202020204" pitchFamily="34" charset="0"/>
              <a:cs typeface="Arial" panose="020B0604020202020204" pitchFamily="34" charset="0"/>
            </a:rPr>
            <a:t>Note: the 2020 data are</a:t>
          </a:r>
          <a:r>
            <a:rPr lang="en-NZ" sz="1000" baseline="0">
              <a:latin typeface="Arial" panose="020B0604020202020204" pitchFamily="34" charset="0"/>
              <a:cs typeface="Arial" panose="020B0604020202020204" pitchFamily="34" charset="0"/>
            </a:rPr>
            <a:t> still provisional at this stage</a:t>
          </a:r>
          <a:endParaRPr lang="en-NZ" sz="1000">
            <a:latin typeface="Arial" panose="020B0604020202020204" pitchFamily="34" charset="0"/>
            <a:cs typeface="Arial" panose="020B060402020202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16</xdr:col>
      <xdr:colOff>0</xdr:colOff>
      <xdr:row>2</xdr:row>
      <xdr:rowOff>0</xdr:rowOff>
    </xdr:from>
    <xdr:ext cx="3172920" cy="264560"/>
    <xdr:sp macro="" textlink="">
      <xdr:nvSpPr>
        <xdr:cNvPr id="5" name="TextBox 4"/>
        <xdr:cNvSpPr txBox="1"/>
      </xdr:nvSpPr>
      <xdr:spPr>
        <a:xfrm>
          <a:off x="9982200" y="495300"/>
          <a:ext cx="3172920" cy="264560"/>
        </a:xfrm>
        <a:prstGeom prst="rect">
          <a:avLst/>
        </a:prstGeom>
        <a:solidFill>
          <a:srgbClr val="FFC000"/>
        </a:solidFill>
        <a:ln w="158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100"/>
            <a:t>Note: the 2020 data are</a:t>
          </a:r>
          <a:r>
            <a:rPr lang="en-NZ" sz="1100" baseline="0"/>
            <a:t> still provisional at this stage</a:t>
          </a:r>
          <a:endParaRPr lang="en-NZ"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17</xdr:col>
      <xdr:colOff>0</xdr:colOff>
      <xdr:row>2</xdr:row>
      <xdr:rowOff>0</xdr:rowOff>
    </xdr:from>
    <xdr:ext cx="3208507" cy="264560"/>
    <xdr:sp macro="" textlink="">
      <xdr:nvSpPr>
        <xdr:cNvPr id="5" name="TextBox 4"/>
        <xdr:cNvSpPr txBox="1"/>
      </xdr:nvSpPr>
      <xdr:spPr>
        <a:xfrm>
          <a:off x="9963150" y="723900"/>
          <a:ext cx="3208507" cy="264560"/>
        </a:xfrm>
        <a:prstGeom prst="rect">
          <a:avLst/>
        </a:prstGeom>
        <a:solidFill>
          <a:srgbClr val="FFC000"/>
        </a:solidFill>
        <a:ln w="158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100"/>
            <a:t>Note: the 2020 data are</a:t>
          </a:r>
          <a:r>
            <a:rPr lang="en-NZ" sz="1100" baseline="0"/>
            <a:t> still provisional at this stage</a:t>
          </a:r>
          <a:endParaRPr lang="en-NZ" sz="110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7</xdr:col>
      <xdr:colOff>219075</xdr:colOff>
      <xdr:row>48</xdr:row>
      <xdr:rowOff>69850</xdr:rowOff>
    </xdr:to>
    <xdr:pic>
      <xdr:nvPicPr>
        <xdr:cNvPr id="3" name="Picture 2"/>
        <xdr:cNvPicPr/>
      </xdr:nvPicPr>
      <xdr:blipFill>
        <a:blip xmlns:r="http://schemas.openxmlformats.org/officeDocument/2006/relationships" r:embed="rId1" cstate="print"/>
        <a:srcRect/>
        <a:stretch>
          <a:fillRect/>
        </a:stretch>
      </xdr:blipFill>
      <xdr:spPr bwMode="auto">
        <a:xfrm>
          <a:off x="609600" y="4311650"/>
          <a:ext cx="3876675" cy="2133600"/>
        </a:xfrm>
        <a:prstGeom prst="rect">
          <a:avLst/>
        </a:prstGeom>
        <a:noFill/>
        <a:ln w="9525">
          <a:noFill/>
          <a:miter lim="800000"/>
          <a:headEnd/>
          <a:tailEnd/>
        </a:ln>
      </xdr:spPr>
    </xdr:pic>
    <xdr:clientData/>
  </xdr:twoCellAnchor>
  <xdr:twoCellAnchor>
    <xdr:from>
      <xdr:col>0</xdr:col>
      <xdr:colOff>590550</xdr:colOff>
      <xdr:row>4</xdr:row>
      <xdr:rowOff>9525</xdr:rowOff>
    </xdr:from>
    <xdr:to>
      <xdr:col>11</xdr:col>
      <xdr:colOff>276225</xdr:colOff>
      <xdr:row>32</xdr:row>
      <xdr:rowOff>38100</xdr:rowOff>
    </xdr:to>
    <xdr:grpSp>
      <xdr:nvGrpSpPr>
        <xdr:cNvPr id="47110" name="Group 6"/>
        <xdr:cNvGrpSpPr>
          <a:grpSpLocks noChangeAspect="1"/>
        </xdr:cNvGrpSpPr>
      </xdr:nvGrpSpPr>
      <xdr:grpSpPr bwMode="auto">
        <a:xfrm>
          <a:off x="590550" y="855345"/>
          <a:ext cx="6391275" cy="4722495"/>
          <a:chOff x="1172" y="121"/>
          <a:chExt cx="671" cy="479"/>
        </a:xfrm>
      </xdr:grpSpPr>
      <xdr:sp macro="" textlink="">
        <xdr:nvSpPr>
          <xdr:cNvPr id="47109" name="AutoShape 5"/>
          <xdr:cNvSpPr>
            <a:spLocks noChangeAspect="1" noChangeArrowheads="1" noTextEdit="1"/>
          </xdr:cNvSpPr>
        </xdr:nvSpPr>
        <xdr:spPr bwMode="auto">
          <a:xfrm>
            <a:off x="1344" y="121"/>
            <a:ext cx="499" cy="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9"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2" y="126"/>
            <a:ext cx="630" cy="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transport.govt.nz"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hyperlink" Target="https://www.transport.govt.nz/statistics-and-insights/fleet-statistics/monthly-ev-statistics/"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3.bin"/><Relationship Id="rId1" Type="http://schemas.openxmlformats.org/officeDocument/2006/relationships/hyperlink" Target="https://www.google.co.nz/url?sa=t&amp;rct=j&amp;q=&amp;esrc=s&amp;source=web&amp;cd=2&amp;cad=rja&amp;uact=8&amp;ved=2ahUKEwj328rcqtfcAhUDVbwKHeLeDFAQFjABegQIBxAC&amp;url=https%3A%2F%2Fwww.theicct.org%2Fsites%2Fdefault%2Ffiles%2Fpublications%2FLab-to-road-2017_ICCT-white%2520paper_06112017_vF.pdf&amp;usg=AOvVaw2lPhzUNz5VpPHK2AOh9P-S"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utoserviceworld.com/by-the-numbers-average-age-of-u-s-canadian-fleets/" TargetMode="External"/><Relationship Id="rId7" Type="http://schemas.openxmlformats.org/officeDocument/2006/relationships/drawing" Target="../drawings/drawing2.xml"/><Relationship Id="rId2" Type="http://schemas.openxmlformats.org/officeDocument/2006/relationships/hyperlink" Target="http://www.abs.gov.au/ausstats/abs@.nsf/mf/9309.0" TargetMode="External"/><Relationship Id="rId1" Type="http://schemas.openxmlformats.org/officeDocument/2006/relationships/hyperlink" Target="https://automotiveaftermarket.org/aftermarket-industry-trends/canada-automotive-aftermarket/" TargetMode="External"/><Relationship Id="rId6" Type="http://schemas.openxmlformats.org/officeDocument/2006/relationships/printerSettings" Target="../printerSettings/printerSettings7.bin"/><Relationship Id="rId5" Type="http://schemas.openxmlformats.org/officeDocument/2006/relationships/hyperlink" Target="https://www.abs.gov.au/statistics/industry/tourism-and-transport/motor-vehicle-census-australia/latest-release" TargetMode="External"/><Relationship Id="rId4" Type="http://schemas.openxmlformats.org/officeDocument/2006/relationships/hyperlink" Target="https://www.autoserviceworld.com/by-the-numbers-average-age-of-u-s-canadian-fleet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8"/>
  <sheetViews>
    <sheetView tabSelected="1" zoomScaleNormal="100" workbookViewId="0">
      <selection activeCell="C66" sqref="C66"/>
    </sheetView>
  </sheetViews>
  <sheetFormatPr defaultColWidth="9.109375" defaultRowHeight="13.2"/>
  <cols>
    <col min="1" max="1" width="72.88671875" style="12" customWidth="1"/>
    <col min="2" max="2" width="7.88671875" style="12" customWidth="1"/>
    <col min="3" max="3" width="77.44140625" style="12" bestFit="1" customWidth="1"/>
    <col min="4" max="4" width="44.33203125" style="12" customWidth="1"/>
    <col min="5" max="16384" width="9.109375" style="12"/>
  </cols>
  <sheetData>
    <row r="1" spans="1:5" ht="33" customHeight="1">
      <c r="A1" s="58" t="s">
        <v>800</v>
      </c>
      <c r="B1" s="16"/>
      <c r="C1" s="16"/>
      <c r="D1" s="59" t="s">
        <v>375</v>
      </c>
      <c r="E1" s="16"/>
    </row>
    <row r="2" spans="1:5" ht="12.75" customHeight="1">
      <c r="A2" s="17" t="s">
        <v>790</v>
      </c>
      <c r="B2" s="16"/>
      <c r="C2" s="16"/>
      <c r="D2" s="60" t="s">
        <v>243</v>
      </c>
      <c r="E2" s="16"/>
    </row>
    <row r="4" spans="1:5" ht="13.8">
      <c r="A4" s="17" t="s">
        <v>214</v>
      </c>
      <c r="C4" s="17" t="s">
        <v>80</v>
      </c>
    </row>
    <row r="5" spans="1:5">
      <c r="A5" s="13" t="s">
        <v>670</v>
      </c>
      <c r="C5" s="50" t="s">
        <v>83</v>
      </c>
    </row>
    <row r="6" spans="1:5">
      <c r="A6" s="13" t="s">
        <v>671</v>
      </c>
      <c r="B6" s="15"/>
      <c r="C6" s="13" t="s">
        <v>699</v>
      </c>
    </row>
    <row r="7" spans="1:5">
      <c r="A7" s="13" t="s">
        <v>672</v>
      </c>
      <c r="C7" s="13" t="s">
        <v>700</v>
      </c>
    </row>
    <row r="8" spans="1:5">
      <c r="A8" s="13" t="s">
        <v>673</v>
      </c>
      <c r="D8" s="14"/>
    </row>
    <row r="9" spans="1:5">
      <c r="A9" s="13" t="s">
        <v>674</v>
      </c>
      <c r="C9" s="49" t="s">
        <v>82</v>
      </c>
    </row>
    <row r="10" spans="1:5">
      <c r="A10" s="13" t="s">
        <v>675</v>
      </c>
      <c r="C10" s="13" t="s">
        <v>724</v>
      </c>
    </row>
    <row r="11" spans="1:5">
      <c r="A11" s="13" t="s">
        <v>676</v>
      </c>
      <c r="C11" s="13" t="s">
        <v>701</v>
      </c>
    </row>
    <row r="12" spans="1:5">
      <c r="A12" s="14" t="s">
        <v>677</v>
      </c>
      <c r="C12" s="13" t="s">
        <v>702</v>
      </c>
    </row>
    <row r="13" spans="1:5">
      <c r="A13" s="14" t="s">
        <v>678</v>
      </c>
      <c r="C13" s="13" t="s">
        <v>703</v>
      </c>
    </row>
    <row r="14" spans="1:5">
      <c r="A14" s="84" t="s">
        <v>679</v>
      </c>
      <c r="C14" s="13" t="s">
        <v>704</v>
      </c>
    </row>
    <row r="15" spans="1:5">
      <c r="A15" s="13"/>
      <c r="C15" s="13" t="s">
        <v>725</v>
      </c>
    </row>
    <row r="16" spans="1:5" ht="13.8">
      <c r="A16" s="17" t="s">
        <v>47</v>
      </c>
      <c r="C16" s="13" t="s">
        <v>705</v>
      </c>
    </row>
    <row r="17" spans="1:4">
      <c r="A17" s="13" t="s">
        <v>680</v>
      </c>
      <c r="C17" s="13" t="s">
        <v>706</v>
      </c>
    </row>
    <row r="18" spans="1:4">
      <c r="A18" s="13" t="s">
        <v>681</v>
      </c>
      <c r="C18" s="13" t="s">
        <v>707</v>
      </c>
    </row>
    <row r="19" spans="1:4">
      <c r="A19" s="13" t="s">
        <v>682</v>
      </c>
      <c r="C19" s="13" t="s">
        <v>708</v>
      </c>
    </row>
    <row r="20" spans="1:4">
      <c r="A20" s="13" t="s">
        <v>683</v>
      </c>
      <c r="C20" s="13" t="s">
        <v>709</v>
      </c>
    </row>
    <row r="21" spans="1:4">
      <c r="A21" s="13" t="s">
        <v>684</v>
      </c>
    </row>
    <row r="22" spans="1:4">
      <c r="A22" s="13" t="s">
        <v>685</v>
      </c>
      <c r="C22" s="49" t="s">
        <v>81</v>
      </c>
    </row>
    <row r="23" spans="1:4">
      <c r="A23" s="13" t="s">
        <v>686</v>
      </c>
      <c r="C23" s="13" t="s">
        <v>726</v>
      </c>
    </row>
    <row r="24" spans="1:4">
      <c r="A24" s="13" t="s">
        <v>687</v>
      </c>
      <c r="C24" s="13" t="s">
        <v>727</v>
      </c>
    </row>
    <row r="25" spans="1:4">
      <c r="A25" s="14" t="s">
        <v>688</v>
      </c>
      <c r="C25" s="13" t="s">
        <v>728</v>
      </c>
    </row>
    <row r="26" spans="1:4">
      <c r="A26" s="13" t="s">
        <v>689</v>
      </c>
      <c r="C26" s="13" t="s">
        <v>729</v>
      </c>
    </row>
    <row r="27" spans="1:4">
      <c r="C27" s="13" t="s">
        <v>710</v>
      </c>
    </row>
    <row r="28" spans="1:4" ht="13.8">
      <c r="A28" s="17" t="s">
        <v>304</v>
      </c>
      <c r="C28" s="13" t="s">
        <v>711</v>
      </c>
    </row>
    <row r="29" spans="1:4">
      <c r="A29" s="84" t="s">
        <v>690</v>
      </c>
    </row>
    <row r="30" spans="1:4" ht="13.8">
      <c r="A30" s="84" t="s">
        <v>691</v>
      </c>
      <c r="C30" s="17" t="s">
        <v>458</v>
      </c>
    </row>
    <row r="31" spans="1:4">
      <c r="A31" s="84" t="s">
        <v>692</v>
      </c>
      <c r="C31" s="85" t="s">
        <v>712</v>
      </c>
    </row>
    <row r="32" spans="1:4">
      <c r="A32" s="84" t="s">
        <v>693</v>
      </c>
      <c r="C32" s="85" t="s">
        <v>713</v>
      </c>
      <c r="D32"/>
    </row>
    <row r="33" spans="1:4">
      <c r="A33" s="84" t="s">
        <v>694</v>
      </c>
      <c r="C33" s="85" t="s">
        <v>714</v>
      </c>
      <c r="D33" s="80"/>
    </row>
    <row r="34" spans="1:4">
      <c r="C34" s="85" t="s">
        <v>715</v>
      </c>
    </row>
    <row r="35" spans="1:4" ht="13.8">
      <c r="A35" s="57" t="s">
        <v>244</v>
      </c>
      <c r="C35" s="85" t="s">
        <v>716</v>
      </c>
      <c r="D35" s="80"/>
    </row>
    <row r="36" spans="1:4">
      <c r="A36" s="13" t="s">
        <v>695</v>
      </c>
      <c r="C36" s="85" t="s">
        <v>717</v>
      </c>
      <c r="D36" s="80"/>
    </row>
    <row r="37" spans="1:4">
      <c r="A37" s="13" t="s">
        <v>696</v>
      </c>
      <c r="C37" s="85" t="s">
        <v>809</v>
      </c>
      <c r="D37" s="80"/>
    </row>
    <row r="38" spans="1:4">
      <c r="A38" s="13" t="s">
        <v>697</v>
      </c>
      <c r="C38" s="85"/>
      <c r="D38" s="80"/>
    </row>
    <row r="39" spans="1:4">
      <c r="A39" s="13" t="s">
        <v>698</v>
      </c>
      <c r="D39" s="80"/>
    </row>
    <row r="40" spans="1:4" ht="13.8">
      <c r="B40" s="79"/>
      <c r="C40" s="17" t="s">
        <v>665</v>
      </c>
      <c r="D40" s="80"/>
    </row>
    <row r="41" spans="1:4">
      <c r="B41" s="79"/>
      <c r="C41" s="156" t="s">
        <v>501</v>
      </c>
    </row>
    <row r="42" spans="1:4">
      <c r="B42" s="79"/>
      <c r="C42" s="156" t="s">
        <v>502</v>
      </c>
    </row>
    <row r="43" spans="1:4">
      <c r="B43" s="79"/>
      <c r="C43" s="13" t="s">
        <v>718</v>
      </c>
    </row>
    <row r="44" spans="1:4">
      <c r="B44" s="79"/>
      <c r="C44" s="13" t="s">
        <v>719</v>
      </c>
    </row>
    <row r="45" spans="1:4">
      <c r="B45" s="79"/>
    </row>
    <row r="46" spans="1:4">
      <c r="B46" s="79"/>
    </row>
    <row r="47" spans="1:4" ht="13.8">
      <c r="B47" s="80"/>
      <c r="C47" s="17" t="s">
        <v>252</v>
      </c>
    </row>
    <row r="48" spans="1:4">
      <c r="B48" s="80"/>
      <c r="C48" s="13" t="s">
        <v>720</v>
      </c>
    </row>
    <row r="49" spans="3:3">
      <c r="C49" s="13" t="s">
        <v>721</v>
      </c>
    </row>
    <row r="51" spans="3:3" ht="13.8">
      <c r="C51" s="17" t="s">
        <v>108</v>
      </c>
    </row>
    <row r="52" spans="3:3">
      <c r="C52" s="13" t="s">
        <v>668</v>
      </c>
    </row>
    <row r="53" spans="3:3">
      <c r="C53" s="13" t="s">
        <v>669</v>
      </c>
    </row>
    <row r="68" spans="1:1">
      <c r="A68" s="156"/>
    </row>
  </sheetData>
  <phoneticPr fontId="6" type="noConversion"/>
  <hyperlinks>
    <hyperlink ref="A5" location="'1.1, 1.2'!A1" display="Figure 1.1  Composition of the NZ Fleet"/>
    <hyperlink ref="D2" r:id="rId1"/>
    <hyperlink ref="A9" location="'1.4 to 1.7'!A1" display="Figure 1.4  Light fleet travel by year"/>
    <hyperlink ref="A10" location="'1.4 to 1.7'!A1" display="Figure 1.5  Light fleet ownership per capita by year"/>
    <hyperlink ref="A12" location="'1.4 to 1.7'!A1" display="Figure 1.6  Light fleet travel per capita by year"/>
    <hyperlink ref="A13" location="'1.4 to 1.7'!A1" display="Figure 1.7  Light fleet average vehicle travel by year"/>
    <hyperlink ref="A14" location="'1.8'!Print_Area" display="Figure 1.8  International comparisons of fleet ages"/>
    <hyperlink ref="A17" location="'2.1, 2.2, 2.3,2.4'!Print_Area" display="Figure 2.1  Number of new/used light vehicles by year "/>
    <hyperlink ref="A18" location="'2.1, 2.2, 2.3,2.4'!Print_Area" display="Figure 2.2  Percentage of used imports in the light/truck/bus fleets, by year"/>
    <hyperlink ref="A29" location="'3.1,3.2,3.4,8.3'!Print_Area" display="Figure 3.1  Total LPV, LCV, Truck and Bus travel by year of manufacture in 5 year blocks"/>
    <hyperlink ref="A31" location="'3.1,3.2,3.4,8.3'!Print_Area" display="Figure 3.4  LPV, LCV, Truck and Bus travel per vehicle by year of manufacture in 5 year blocks"/>
    <hyperlink ref="A30" location="'3.1,3.2,3.4,8.3'!Print_Area" display="Figure 3.2 Light, truck, bus travel by new/used, by year of manufacture in 5 year blocks"/>
    <hyperlink ref="A32" location="'3.5'!A1" display="Figure 3.5  Average light travel in 2007 by year of manufacture"/>
    <hyperlink ref="A36" location="'4.1b'!A1" display="Figure 4.1b  Light fleet average engine capacity by petrol/diesel by year "/>
    <hyperlink ref="A37" location="'4.3a,b'!A1" display="Figure 4.3a  Light passenger average travel in 2007 by cc band, by year of manufacture"/>
    <hyperlink ref="A38" location="'4.3a,b'!Print_Area" display="Figure 4.3b  Light commercial average travel by cc band, by year of manufacture"/>
    <hyperlink ref="C10" location="'6.1,6.2c'!A1" display="Table 6.1  Number of NZ new/used imports entering the light fleet by year"/>
    <hyperlink ref="C13" location="'6.3'!A1" display="Figure 6.3  Average engine size of vehicles entering the light fleet, by petrol/diesel and year"/>
    <hyperlink ref="C14" location="'6.4a,b'!A1" display="Figure 6.4a  Numbers of used imports entering the light fleet, by engize size band and year"/>
    <hyperlink ref="C15" location="'6.4a,b'!Print_Area" display="Figure 6.4b  Numbers of NZ new entering the light fleet, by engize size band and year"/>
    <hyperlink ref="C23" location="'7.1,7.2'!A1" display="Figure 7.1a  Number of light fleet used imports/NZ new scrapped, by year"/>
    <hyperlink ref="C25" location="'7.1,7.2'!A1" display="Table 7.2a  Average age of light fleet used imports/NZ new when scrapped, by year"/>
    <hyperlink ref="C34" location="'8.2a,b'!A1" display="Table 8.2b  Percentage of light passenger/commercial travel by petrol/diesel"/>
    <hyperlink ref="C48" location="'10.1, 10.2'!A1" display="Figure 10.1  Travel weighted vehicle age by year"/>
    <hyperlink ref="C49" location="'10.1, 10.2'!A1" display="Figure 10.2  Travel weighted engine size by year"/>
    <hyperlink ref="A6" location="'1.1, 1.2'!A1" display="Figure 1.2  Composition of the NZ fleet relative to Jan 2000"/>
    <hyperlink ref="A8" location="'1.3'!A1" display="Table 1.3 Total collective distance travelled"/>
    <hyperlink ref="C7" location="'5.2abcd'!A1" display="Figure 5.2abcd  Vehicles entering/leaving the fleet in 2010 by Year of Manufacture"/>
    <hyperlink ref="A25" location="'2.9'!A1" display="Figure 2.9 Heavy vehicle mass"/>
    <hyperlink ref="C35" location="'3.1,3.2,3.4,8.3'!A1" display="Table 8.3  Light fleet petrol and diesel travel by year of manufacture in 5 year blocks"/>
    <hyperlink ref="C52" location="'11.1,11.2'!A1" display="Figure 11.1  Truck and trailer travel"/>
    <hyperlink ref="C53" location="'11.1,11.2'!A1" display="Figure 11.2  Truck+trailer tonne-km"/>
    <hyperlink ref="C6" location="'5.1'!A1" display="Figure 5.1  Entry and exit from the fleet, 2000-2010"/>
    <hyperlink ref="C12" location="'6.1,6.2c'!A1" display="Table 6.2c  Average age of used imports entering the truck and bus fleets by year"/>
    <hyperlink ref="C24" location="'7.1,7.2'!A1" display="Figure 7.1b  Number of heavy fleet used imports/NZ new scrapped, by year"/>
    <hyperlink ref="C26" location="'7.1,7.2'!A1" display="Table 7.2b  Average age of heavy fleet used imports/NZ new when scrapped, by year"/>
    <hyperlink ref="C16" location="'6.5a,b'!A1" display="Figure 6.5a  Numbers of motorcycles entering the fleet, by engize size band and year"/>
    <hyperlink ref="C17" location="'6.5a,b'!A1" display="Table 6.5b  Average engine capacity of motorcycles entering the fleet, by year"/>
    <hyperlink ref="A19" location="'2.1, 2.2, 2.3,2.4'!A1" display="Figure 2.3 Average age of Light, Trucks and Buses by year"/>
    <hyperlink ref="A20" location="'2.1, 2.2, 2.3,2.4'!A1" display="Figure 2.4 Light fleet average age in detail, by year"/>
    <hyperlink ref="A21" location="'2.5a-2.8a'!A1" display="Figure 2.5a Light fleet year of manufacture, Dec 2010"/>
    <hyperlink ref="A22" location="'2.5a-2.8a'!Print_Area" display="Figure 2.6a Motorcycle year of manufacture, Dec 2010"/>
    <hyperlink ref="A23" location="'2.5a-2.8a'!Print_Area" display="Figure 2.7a Truck year of manufacture, Dec 2010"/>
    <hyperlink ref="A24" location="'2.5a-2.8a'!Print_Area" display="Figure 2.8a Bus year of manufacture, Dec 2010"/>
    <hyperlink ref="A39" location="'4.4'!A1" display="Figure 4.4 Motorcycle fleet engine composition by year"/>
    <hyperlink ref="C11" location="'6.2b'!A1" display="Figure 6.2b 2010 used light imports : Year of manufacture and fuel"/>
    <hyperlink ref="C43" location="'9.4'!A1" display="Figure 9.4 Average quarterly CO2 emissions of light fleet registrations"/>
    <hyperlink ref="A33" location="'Table 3'!A1" display="Table 3 Light fleet travel by engine size"/>
    <hyperlink ref="C27" location="'7.3abc'!A1" display="Figure 7.3a,b,c Last odometer reading of scrapped vehicles"/>
    <hyperlink ref="C28" location="'7.3de'!A1" display="Figure 7.3d,e Last odometer reading of scrapped vehicles"/>
    <hyperlink ref="C44" location="'9.11'!A1" display="Figure 9.11abcd Emissions standards of vehicles in the light fleet"/>
    <hyperlink ref="A11" location="'1.5b'!A1" display="Figure 1.5b Regional light fleet ownership per capita"/>
    <hyperlink ref="C41" location="'9.0a,b'!A1" display="Figure 9.0a  Real world emissions vs laboratory test results"/>
    <hyperlink ref="C42" location="'9.0a,b'!A1" display="Figure 9.0b  Divergence between real world and test petrol economy"/>
    <hyperlink ref="A7" location="'1.1extra'!A1" display="Table 1.1 extra Fleet Average Age"/>
    <hyperlink ref="A26" location="'2.10'!A1" display="Table 2.10 Light fleet age distribution"/>
    <hyperlink ref="C18" location="'6.7a, b'!A1" display="Table 6.7a Vehicles entering the fleet: country of manufacture"/>
    <hyperlink ref="C19" location="'6.7a, b'!A1" display="Table 6.7b Vehicles entering the fleet: country imported from"/>
    <hyperlink ref="C20" location="'Table 6'!A1" display="Table 6 Fuel types in the fleet"/>
    <hyperlink ref="C33" location="'8.2a,b'!A1" display="Table 8.2a  Percentage of light passenger/commercial vehicles by petrol/diesel"/>
    <hyperlink ref="C32" location="'8.2a,b'!A1" display="Table 8.2  Petrol and diesel travel"/>
    <hyperlink ref="C31" location="'8.1a,b'!A1" display="Table 8.1 Diesel vehicles in the light, truck and bus fleets"/>
    <hyperlink ref="C36" location="'8.4'!A1" display="Tab 8.4 LPG, CNG and electric light vehicles"/>
    <hyperlink ref="C37" location="'8.5'!A1" display="Tab 8.5 Primary fuel types by vehicle type"/>
  </hyperlinks>
  <pageMargins left="0.75" right="0.75" top="1" bottom="1" header="0.5" footer="0.5"/>
  <pageSetup paperSize="8" scale="58"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14"/>
  <sheetViews>
    <sheetView workbookViewId="0">
      <selection activeCell="D11" sqref="D11"/>
    </sheetView>
  </sheetViews>
  <sheetFormatPr defaultColWidth="8.88671875" defaultRowHeight="13.2"/>
  <cols>
    <col min="1" max="1" width="14.44140625" customWidth="1"/>
    <col min="2" max="2" width="10.33203125" style="1" customWidth="1"/>
    <col min="3" max="4" width="8.88671875" style="1"/>
    <col min="5" max="5" width="11" bestFit="1" customWidth="1"/>
  </cols>
  <sheetData>
    <row r="1" spans="1:6" ht="27" customHeight="1">
      <c r="B1" s="20" t="s">
        <v>106</v>
      </c>
      <c r="C1" s="53"/>
      <c r="D1" s="53"/>
      <c r="E1" s="351" t="s">
        <v>255</v>
      </c>
      <c r="F1" s="351"/>
    </row>
    <row r="2" spans="1:6" s="37" customFormat="1" ht="26.25" customHeight="1">
      <c r="A2" s="318" t="s">
        <v>660</v>
      </c>
      <c r="B2" s="194" t="s">
        <v>582</v>
      </c>
      <c r="C2" s="195" t="s">
        <v>589</v>
      </c>
      <c r="D2" s="194" t="s">
        <v>227</v>
      </c>
      <c r="E2" s="193"/>
    </row>
    <row r="3" spans="1:6" s="37" customFormat="1">
      <c r="A3" s="196" t="s">
        <v>276</v>
      </c>
      <c r="B3" s="197">
        <v>13786</v>
      </c>
      <c r="C3" s="197">
        <v>13413</v>
      </c>
      <c r="D3" s="197">
        <f t="shared" ref="D3:D14" si="0">SUM(B3:C3)</f>
        <v>27199</v>
      </c>
      <c r="E3" s="196"/>
    </row>
    <row r="4" spans="1:6" s="37" customFormat="1">
      <c r="A4" s="193" t="s">
        <v>277</v>
      </c>
      <c r="B4" s="197">
        <v>19487</v>
      </c>
      <c r="C4" s="197">
        <v>16356</v>
      </c>
      <c r="D4" s="197">
        <f t="shared" si="0"/>
        <v>35843</v>
      </c>
      <c r="E4" s="193"/>
    </row>
    <row r="5" spans="1:6" s="37" customFormat="1">
      <c r="A5" s="196" t="s">
        <v>278</v>
      </c>
      <c r="B5" s="197">
        <v>10371</v>
      </c>
      <c r="C5" s="197">
        <v>8692</v>
      </c>
      <c r="D5" s="197">
        <f t="shared" si="0"/>
        <v>19063</v>
      </c>
      <c r="E5" s="196"/>
    </row>
    <row r="6" spans="1:6" s="37" customFormat="1">
      <c r="A6" s="193" t="s">
        <v>279</v>
      </c>
      <c r="B6" s="197">
        <v>2064</v>
      </c>
      <c r="C6" s="197">
        <v>6534</v>
      </c>
      <c r="D6" s="197">
        <f t="shared" si="0"/>
        <v>8598</v>
      </c>
      <c r="E6" s="193"/>
    </row>
    <row r="7" spans="1:6" s="37" customFormat="1">
      <c r="A7" s="196" t="s">
        <v>280</v>
      </c>
      <c r="B7" s="197">
        <v>1623</v>
      </c>
      <c r="C7" s="197">
        <v>6632</v>
      </c>
      <c r="D7" s="197">
        <f t="shared" si="0"/>
        <v>8255</v>
      </c>
      <c r="E7" s="196"/>
    </row>
    <row r="8" spans="1:6" s="37" customFormat="1">
      <c r="A8" s="193" t="s">
        <v>281</v>
      </c>
      <c r="B8" s="197">
        <v>1475</v>
      </c>
      <c r="C8" s="197">
        <v>7533</v>
      </c>
      <c r="D8" s="197">
        <f t="shared" si="0"/>
        <v>9008</v>
      </c>
      <c r="E8" s="193"/>
    </row>
    <row r="9" spans="1:6" s="37" customFormat="1">
      <c r="A9" s="196" t="s">
        <v>282</v>
      </c>
      <c r="B9" s="197">
        <v>2131</v>
      </c>
      <c r="C9" s="197">
        <v>14816</v>
      </c>
      <c r="D9" s="197">
        <f t="shared" si="0"/>
        <v>16947</v>
      </c>
      <c r="E9" s="196"/>
    </row>
    <row r="10" spans="1:6" s="37" customFormat="1">
      <c r="A10" s="193" t="s">
        <v>283</v>
      </c>
      <c r="B10" s="197">
        <v>1021</v>
      </c>
      <c r="C10" s="197">
        <v>15333</v>
      </c>
      <c r="D10" s="197">
        <f t="shared" si="0"/>
        <v>16354</v>
      </c>
      <c r="E10" s="193"/>
    </row>
    <row r="11" spans="1:6" s="37" customFormat="1">
      <c r="A11" s="196" t="s">
        <v>284</v>
      </c>
      <c r="B11" s="197">
        <v>291</v>
      </c>
      <c r="C11" s="197">
        <v>14313</v>
      </c>
      <c r="D11" s="197">
        <f t="shared" si="0"/>
        <v>14604</v>
      </c>
      <c r="E11" s="196"/>
    </row>
    <row r="12" spans="1:6" s="37" customFormat="1">
      <c r="A12" s="193" t="s">
        <v>285</v>
      </c>
      <c r="B12" s="197">
        <v>1235</v>
      </c>
      <c r="C12" s="197">
        <v>1644</v>
      </c>
      <c r="D12" s="197">
        <f t="shared" si="0"/>
        <v>2879</v>
      </c>
      <c r="E12" s="193"/>
    </row>
    <row r="13" spans="1:6" s="37" customFormat="1">
      <c r="A13" s="196" t="s">
        <v>286</v>
      </c>
      <c r="B13" s="197">
        <v>754</v>
      </c>
      <c r="C13" s="197">
        <v>1710</v>
      </c>
      <c r="D13" s="197">
        <f t="shared" si="0"/>
        <v>2464</v>
      </c>
      <c r="E13" s="196"/>
    </row>
    <row r="14" spans="1:6" s="37" customFormat="1">
      <c r="A14" s="193" t="s">
        <v>287</v>
      </c>
      <c r="B14" s="197">
        <v>1255</v>
      </c>
      <c r="C14" s="197">
        <v>4819</v>
      </c>
      <c r="D14" s="197">
        <f t="shared" si="0"/>
        <v>6074</v>
      </c>
      <c r="E14" s="193"/>
    </row>
  </sheetData>
  <mergeCells count="1">
    <mergeCell ref="E1:F1"/>
  </mergeCells>
  <phoneticPr fontId="6" type="noConversion"/>
  <hyperlinks>
    <hyperlink ref="E1:F1" location="Contents!A1" display="Back to Contents"/>
  </hyperlinks>
  <pageMargins left="0.75" right="0.75" top="1" bottom="1" header="0.5" footer="0.5"/>
  <pageSetup paperSize="9"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V18"/>
  <sheetViews>
    <sheetView workbookViewId="0">
      <selection activeCell="P26" sqref="P26"/>
    </sheetView>
  </sheetViews>
  <sheetFormatPr defaultRowHeight="13.2"/>
  <cols>
    <col min="14" max="18" width="7.5546875" customWidth="1"/>
    <col min="19" max="33" width="7.6640625" customWidth="1"/>
    <col min="34" max="36" width="6.88671875" customWidth="1"/>
    <col min="37" max="37" width="7.6640625" customWidth="1"/>
  </cols>
  <sheetData>
    <row r="1" spans="1:22" ht="24.75" customHeight="1">
      <c r="B1" s="20" t="s">
        <v>313</v>
      </c>
      <c r="C1" s="20"/>
      <c r="D1" s="20"/>
      <c r="E1" s="20"/>
      <c r="F1" s="20"/>
      <c r="G1" s="20"/>
      <c r="H1" s="20"/>
      <c r="I1" s="20"/>
      <c r="J1" s="20"/>
      <c r="K1" s="20"/>
      <c r="L1" s="20"/>
      <c r="M1" s="20"/>
      <c r="N1" s="20"/>
      <c r="O1" s="20"/>
      <c r="P1" s="20"/>
      <c r="Q1" s="20"/>
      <c r="R1" s="20"/>
      <c r="S1" s="352" t="s">
        <v>255</v>
      </c>
      <c r="T1" s="352"/>
      <c r="U1" s="20"/>
      <c r="V1" s="20"/>
    </row>
    <row r="2" spans="1:22">
      <c r="A2" s="70" t="s">
        <v>314</v>
      </c>
      <c r="B2" s="70">
        <v>2000</v>
      </c>
      <c r="C2" s="70">
        <v>2001</v>
      </c>
      <c r="D2" s="70">
        <v>2002</v>
      </c>
      <c r="E2" s="70">
        <v>2003</v>
      </c>
      <c r="F2" s="70">
        <v>2004</v>
      </c>
      <c r="G2" s="70">
        <v>2005</v>
      </c>
      <c r="H2" s="70">
        <v>2006</v>
      </c>
      <c r="I2" s="70">
        <v>2007</v>
      </c>
      <c r="J2" s="70">
        <v>2008</v>
      </c>
      <c r="K2" s="70">
        <v>2009</v>
      </c>
      <c r="L2" s="70">
        <v>2010</v>
      </c>
      <c r="M2" s="70">
        <v>2011</v>
      </c>
      <c r="N2" s="70">
        <v>2012</v>
      </c>
      <c r="O2" s="70">
        <v>2013</v>
      </c>
      <c r="P2" s="70">
        <v>2014</v>
      </c>
      <c r="Q2" s="70">
        <v>2015</v>
      </c>
      <c r="R2" s="70">
        <v>2016</v>
      </c>
      <c r="S2" s="70">
        <v>2017</v>
      </c>
      <c r="T2" s="70">
        <v>2018</v>
      </c>
      <c r="U2" s="70">
        <v>2019</v>
      </c>
      <c r="V2" s="70">
        <v>2020</v>
      </c>
    </row>
    <row r="3" spans="1:22">
      <c r="A3" s="70" t="s">
        <v>316</v>
      </c>
      <c r="B3" s="70">
        <v>375634</v>
      </c>
      <c r="C3" s="70">
        <v>361255</v>
      </c>
      <c r="D3" s="70">
        <v>371532</v>
      </c>
      <c r="E3" s="70">
        <v>397147</v>
      </c>
      <c r="F3" s="70">
        <v>422504</v>
      </c>
      <c r="G3" s="70">
        <v>451876</v>
      </c>
      <c r="H3" s="70">
        <v>475882</v>
      </c>
      <c r="I3" s="70">
        <v>498457</v>
      </c>
      <c r="J3" s="70">
        <v>503728</v>
      </c>
      <c r="K3" s="70">
        <v>471595</v>
      </c>
      <c r="L3" s="70">
        <v>448822</v>
      </c>
      <c r="M3" s="70">
        <v>425963</v>
      </c>
      <c r="N3" s="70">
        <v>423457</v>
      </c>
      <c r="O3" s="70">
        <v>443022</v>
      </c>
      <c r="P3" s="70">
        <v>502822</v>
      </c>
      <c r="Q3" s="70">
        <v>559024</v>
      </c>
      <c r="R3" s="70">
        <v>620507</v>
      </c>
      <c r="S3" s="70">
        <v>678048</v>
      </c>
      <c r="T3" s="70">
        <v>722318</v>
      </c>
      <c r="U3" s="70">
        <v>745135</v>
      </c>
      <c r="V3" s="70">
        <v>722495</v>
      </c>
    </row>
    <row r="4" spans="1:22">
      <c r="A4" s="90" t="s">
        <v>317</v>
      </c>
      <c r="B4" s="70">
        <v>720499</v>
      </c>
      <c r="C4" s="70">
        <v>737648</v>
      </c>
      <c r="D4" s="70">
        <v>730143</v>
      </c>
      <c r="E4" s="70">
        <v>760033</v>
      </c>
      <c r="F4" s="70">
        <v>761897</v>
      </c>
      <c r="G4" s="70">
        <v>756395</v>
      </c>
      <c r="H4" s="70">
        <v>661015</v>
      </c>
      <c r="I4" s="70">
        <v>609593</v>
      </c>
      <c r="J4" s="70">
        <v>592812</v>
      </c>
      <c r="K4" s="70">
        <v>594265</v>
      </c>
      <c r="L4" s="70">
        <v>630828</v>
      </c>
      <c r="M4" s="70">
        <v>649271</v>
      </c>
      <c r="N4" s="70">
        <v>663840</v>
      </c>
      <c r="O4" s="70">
        <v>704428</v>
      </c>
      <c r="P4" s="70">
        <v>698843</v>
      </c>
      <c r="Q4" s="70">
        <v>665887</v>
      </c>
      <c r="R4" s="70">
        <v>629231</v>
      </c>
      <c r="S4" s="70">
        <v>606808</v>
      </c>
      <c r="T4" s="70">
        <v>604086</v>
      </c>
      <c r="U4" s="70">
        <v>664169</v>
      </c>
      <c r="V4" s="70">
        <v>702444</v>
      </c>
    </row>
    <row r="5" spans="1:22">
      <c r="A5" s="91" t="s">
        <v>318</v>
      </c>
      <c r="B5" s="70">
        <v>785336</v>
      </c>
      <c r="C5" s="70">
        <v>829960</v>
      </c>
      <c r="D5" s="70">
        <v>887842</v>
      </c>
      <c r="E5" s="70">
        <v>907704</v>
      </c>
      <c r="F5" s="70">
        <v>926765</v>
      </c>
      <c r="G5" s="70">
        <v>938763</v>
      </c>
      <c r="H5" s="70">
        <v>1023148</v>
      </c>
      <c r="I5" s="70">
        <v>1052644</v>
      </c>
      <c r="J5" s="70">
        <v>1050479</v>
      </c>
      <c r="K5" s="70">
        <v>995721</v>
      </c>
      <c r="L5" s="70">
        <v>926403</v>
      </c>
      <c r="M5" s="70">
        <v>809555</v>
      </c>
      <c r="N5" s="70">
        <v>752872</v>
      </c>
      <c r="O5" s="70">
        <v>724452</v>
      </c>
      <c r="P5" s="70">
        <v>765819</v>
      </c>
      <c r="Q5" s="70">
        <v>854402</v>
      </c>
      <c r="R5" s="70">
        <v>961506</v>
      </c>
      <c r="S5" s="70">
        <v>1079786</v>
      </c>
      <c r="T5" s="70">
        <v>1176729</v>
      </c>
      <c r="U5" s="70">
        <v>1124975</v>
      </c>
      <c r="V5" s="70">
        <v>1012255</v>
      </c>
    </row>
    <row r="6" spans="1:22">
      <c r="A6" s="70" t="s">
        <v>319</v>
      </c>
      <c r="B6" s="70">
        <v>393882</v>
      </c>
      <c r="C6" s="70">
        <v>404923</v>
      </c>
      <c r="D6" s="70">
        <v>419304</v>
      </c>
      <c r="E6" s="70">
        <v>446601</v>
      </c>
      <c r="F6" s="70">
        <v>488828</v>
      </c>
      <c r="G6" s="70">
        <v>536086</v>
      </c>
      <c r="H6" s="70">
        <v>572298</v>
      </c>
      <c r="I6" s="70">
        <v>616181</v>
      </c>
      <c r="J6" s="70">
        <v>627758</v>
      </c>
      <c r="K6" s="70">
        <v>661079</v>
      </c>
      <c r="L6" s="70">
        <v>687240</v>
      </c>
      <c r="M6" s="70">
        <v>768194</v>
      </c>
      <c r="N6" s="70">
        <v>808738</v>
      </c>
      <c r="O6" s="70">
        <v>813668</v>
      </c>
      <c r="P6" s="70">
        <v>774007</v>
      </c>
      <c r="Q6" s="70">
        <v>728866</v>
      </c>
      <c r="R6" s="70">
        <v>645373</v>
      </c>
      <c r="S6" s="70">
        <v>596491</v>
      </c>
      <c r="T6" s="70">
        <v>568746</v>
      </c>
      <c r="U6" s="70">
        <v>649784</v>
      </c>
      <c r="V6" s="70">
        <v>773269</v>
      </c>
    </row>
    <row r="7" spans="1:22">
      <c r="A7" s="70" t="s">
        <v>315</v>
      </c>
      <c r="B7" s="70">
        <v>219186</v>
      </c>
      <c r="C7" s="70">
        <v>229442</v>
      </c>
      <c r="D7" s="70">
        <v>238772</v>
      </c>
      <c r="E7" s="70">
        <v>247567</v>
      </c>
      <c r="F7" s="70">
        <v>266642</v>
      </c>
      <c r="G7" s="70">
        <v>283664</v>
      </c>
      <c r="H7" s="70">
        <v>297050</v>
      </c>
      <c r="I7" s="70">
        <v>311520</v>
      </c>
      <c r="J7" s="70">
        <v>333666</v>
      </c>
      <c r="K7" s="70">
        <v>377063</v>
      </c>
      <c r="L7" s="70">
        <v>429063</v>
      </c>
      <c r="M7" s="70">
        <v>464606</v>
      </c>
      <c r="N7" s="70">
        <v>516872</v>
      </c>
      <c r="O7" s="70">
        <v>557946</v>
      </c>
      <c r="P7" s="70">
        <v>617690</v>
      </c>
      <c r="Q7" s="70">
        <v>674424</v>
      </c>
      <c r="R7" s="70">
        <v>774299</v>
      </c>
      <c r="S7" s="70">
        <v>822226</v>
      </c>
      <c r="T7" s="70">
        <v>828873</v>
      </c>
      <c r="U7" s="70">
        <v>820758</v>
      </c>
      <c r="V7" s="70">
        <v>834228</v>
      </c>
    </row>
    <row r="8" spans="1:22">
      <c r="A8" s="70" t="s">
        <v>227</v>
      </c>
      <c r="B8" s="70">
        <f t="shared" ref="B8:V8" si="0">SUM(B3:B7)</f>
        <v>2494537</v>
      </c>
      <c r="C8" s="70">
        <f t="shared" si="0"/>
        <v>2563228</v>
      </c>
      <c r="D8" s="70">
        <f t="shared" si="0"/>
        <v>2647593</v>
      </c>
      <c r="E8" s="70">
        <f t="shared" si="0"/>
        <v>2759052</v>
      </c>
      <c r="F8" s="70">
        <f t="shared" si="0"/>
        <v>2866636</v>
      </c>
      <c r="G8" s="70">
        <f t="shared" si="0"/>
        <v>2966784</v>
      </c>
      <c r="H8" s="70">
        <f t="shared" si="0"/>
        <v>3029393</v>
      </c>
      <c r="I8" s="70">
        <f t="shared" si="0"/>
        <v>3088395</v>
      </c>
      <c r="J8" s="70">
        <f t="shared" si="0"/>
        <v>3108443</v>
      </c>
      <c r="K8" s="70">
        <f t="shared" si="0"/>
        <v>3099723</v>
      </c>
      <c r="L8" s="70">
        <f t="shared" si="0"/>
        <v>3122356</v>
      </c>
      <c r="M8" s="70">
        <f t="shared" si="0"/>
        <v>3117589</v>
      </c>
      <c r="N8" s="70">
        <f t="shared" si="0"/>
        <v>3165779</v>
      </c>
      <c r="O8" s="70">
        <f t="shared" si="0"/>
        <v>3243516</v>
      </c>
      <c r="P8" s="70">
        <f t="shared" si="0"/>
        <v>3359181</v>
      </c>
      <c r="Q8" s="70">
        <f t="shared" si="0"/>
        <v>3482603</v>
      </c>
      <c r="R8" s="70">
        <f t="shared" ref="R8:S8" si="1">SUM(R3:R7)</f>
        <v>3630916</v>
      </c>
      <c r="S8" s="70">
        <f t="shared" si="1"/>
        <v>3783359</v>
      </c>
      <c r="T8" s="70">
        <f t="shared" si="0"/>
        <v>3900752</v>
      </c>
      <c r="U8" s="70">
        <f t="shared" si="0"/>
        <v>4004821</v>
      </c>
      <c r="V8" s="70">
        <f t="shared" si="0"/>
        <v>4044691</v>
      </c>
    </row>
    <row r="9" spans="1:22">
      <c r="T9" s="70"/>
    </row>
    <row r="10" spans="1:22">
      <c r="A10" s="30"/>
      <c r="B10" s="30"/>
    </row>
    <row r="11" spans="1:22">
      <c r="A11" s="123" t="s">
        <v>316</v>
      </c>
      <c r="B11" s="132">
        <f t="shared" ref="B11:T11" si="2">B3/B$8</f>
        <v>0.15058265321380279</v>
      </c>
      <c r="C11" s="132">
        <f t="shared" si="2"/>
        <v>0.14093752096965234</v>
      </c>
      <c r="D11" s="132">
        <f t="shared" si="2"/>
        <v>0.14032821509952625</v>
      </c>
      <c r="E11" s="132">
        <f t="shared" si="2"/>
        <v>0.14394328196786432</v>
      </c>
      <c r="F11" s="132">
        <f t="shared" si="2"/>
        <v>0.14738669297392484</v>
      </c>
      <c r="G11" s="132">
        <f t="shared" si="2"/>
        <v>0.15231172879454655</v>
      </c>
      <c r="H11" s="132">
        <f t="shared" si="2"/>
        <v>0.15708823516790327</v>
      </c>
      <c r="I11" s="132">
        <f t="shared" si="2"/>
        <v>0.16139677729046964</v>
      </c>
      <c r="J11" s="132">
        <f t="shared" si="2"/>
        <v>0.16205154799364183</v>
      </c>
      <c r="K11" s="132">
        <f t="shared" si="2"/>
        <v>0.15214101389059603</v>
      </c>
      <c r="L11" s="132">
        <f t="shared" si="2"/>
        <v>0.14374465948149409</v>
      </c>
      <c r="M11" s="132">
        <f t="shared" si="2"/>
        <v>0.13663218596165178</v>
      </c>
      <c r="N11" s="132">
        <f t="shared" si="2"/>
        <v>0.13376075841048918</v>
      </c>
      <c r="O11" s="132">
        <f t="shared" si="2"/>
        <v>0.13658696303640863</v>
      </c>
      <c r="P11" s="132">
        <f t="shared" si="2"/>
        <v>0.14968589069776234</v>
      </c>
      <c r="Q11" s="132">
        <f t="shared" si="2"/>
        <v>0.1605190140822827</v>
      </c>
      <c r="R11" s="132">
        <f t="shared" si="2"/>
        <v>0.17089544346385319</v>
      </c>
      <c r="S11" s="132">
        <f t="shared" si="2"/>
        <v>0.17921851983911652</v>
      </c>
      <c r="T11" s="132">
        <f t="shared" si="2"/>
        <v>0.18517403823672973</v>
      </c>
      <c r="U11" s="132">
        <f t="shared" ref="U11:V11" si="3">U3/U$8</f>
        <v>0.18605950178547306</v>
      </c>
      <c r="V11" s="132">
        <f t="shared" si="3"/>
        <v>0.17862798418964515</v>
      </c>
    </row>
    <row r="12" spans="1:22">
      <c r="A12" s="191" t="s">
        <v>317</v>
      </c>
      <c r="B12" s="132">
        <f t="shared" ref="B12:T12" si="4">B4/B$8</f>
        <v>0.28883075296137117</v>
      </c>
      <c r="C12" s="132">
        <f t="shared" si="4"/>
        <v>0.28778087630128885</v>
      </c>
      <c r="D12" s="132">
        <f t="shared" si="4"/>
        <v>0.27577614837325826</v>
      </c>
      <c r="E12" s="132">
        <f t="shared" si="4"/>
        <v>0.27546889293858906</v>
      </c>
      <c r="F12" s="132">
        <f t="shared" si="4"/>
        <v>0.26578086649299038</v>
      </c>
      <c r="G12" s="132">
        <f t="shared" si="4"/>
        <v>0.25495452314694972</v>
      </c>
      <c r="H12" s="132">
        <f t="shared" si="4"/>
        <v>0.21820047778548377</v>
      </c>
      <c r="I12" s="132">
        <f t="shared" si="4"/>
        <v>0.19738181158821977</v>
      </c>
      <c r="J12" s="132">
        <f t="shared" si="4"/>
        <v>0.19071026877443145</v>
      </c>
      <c r="K12" s="132">
        <f t="shared" si="4"/>
        <v>0.1917155178059459</v>
      </c>
      <c r="L12" s="132">
        <f t="shared" si="4"/>
        <v>0.20203589853303083</v>
      </c>
      <c r="M12" s="132">
        <f t="shared" si="4"/>
        <v>0.2082606142118156</v>
      </c>
      <c r="N12" s="132">
        <f t="shared" si="4"/>
        <v>0.20969246431920863</v>
      </c>
      <c r="O12" s="132">
        <f t="shared" si="4"/>
        <v>0.21718036846434549</v>
      </c>
      <c r="P12" s="132">
        <f t="shared" si="4"/>
        <v>0.20803969777156991</v>
      </c>
      <c r="Q12" s="132">
        <f t="shared" si="4"/>
        <v>0.1912038208202313</v>
      </c>
      <c r="R12" s="132">
        <f t="shared" si="4"/>
        <v>0.17329814294795032</v>
      </c>
      <c r="S12" s="132">
        <f t="shared" si="4"/>
        <v>0.16038869163618891</v>
      </c>
      <c r="T12" s="132">
        <f t="shared" si="4"/>
        <v>0.1548639852008023</v>
      </c>
      <c r="U12" s="132">
        <f t="shared" ref="U12:V12" si="5">U4/U$8</f>
        <v>0.165842368485383</v>
      </c>
      <c r="V12" s="132">
        <f t="shared" si="5"/>
        <v>0.17367062156293275</v>
      </c>
    </row>
    <row r="13" spans="1:22">
      <c r="A13" s="192" t="s">
        <v>318</v>
      </c>
      <c r="B13" s="132">
        <f t="shared" ref="B13:T13" si="6">B5/B$8</f>
        <v>0.31482234979878032</v>
      </c>
      <c r="C13" s="132">
        <f t="shared" si="6"/>
        <v>0.32379483994400809</v>
      </c>
      <c r="D13" s="132">
        <f t="shared" si="6"/>
        <v>0.33533930630576525</v>
      </c>
      <c r="E13" s="132">
        <f t="shared" si="6"/>
        <v>0.32899126221615249</v>
      </c>
      <c r="F13" s="132">
        <f t="shared" si="6"/>
        <v>0.32329357476847426</v>
      </c>
      <c r="G13" s="132">
        <f t="shared" si="6"/>
        <v>0.31642445152731036</v>
      </c>
      <c r="H13" s="132">
        <f t="shared" si="6"/>
        <v>0.33774026677951657</v>
      </c>
      <c r="I13" s="132">
        <f t="shared" si="6"/>
        <v>0.34083852616002813</v>
      </c>
      <c r="J13" s="132">
        <f t="shared" si="6"/>
        <v>0.33794378729157976</v>
      </c>
      <c r="K13" s="132">
        <f t="shared" si="6"/>
        <v>0.32122902594844766</v>
      </c>
      <c r="L13" s="132">
        <f t="shared" si="6"/>
        <v>0.29669999192917146</v>
      </c>
      <c r="M13" s="132">
        <f t="shared" si="6"/>
        <v>0.25967342071068378</v>
      </c>
      <c r="N13" s="132">
        <f t="shared" si="6"/>
        <v>0.23781571613179567</v>
      </c>
      <c r="O13" s="132">
        <f t="shared" si="6"/>
        <v>0.22335391593566981</v>
      </c>
      <c r="P13" s="132">
        <f t="shared" si="6"/>
        <v>0.2279778910395123</v>
      </c>
      <c r="Q13" s="132">
        <f t="shared" si="6"/>
        <v>0.24533430884886964</v>
      </c>
      <c r="R13" s="132">
        <f t="shared" si="6"/>
        <v>0.26481086315409114</v>
      </c>
      <c r="S13" s="132">
        <f t="shared" si="6"/>
        <v>0.28540405496808524</v>
      </c>
      <c r="T13" s="132">
        <f t="shared" si="6"/>
        <v>0.30166721698790389</v>
      </c>
      <c r="U13" s="132">
        <f t="shared" ref="U13:V13" si="7">U5/U$8</f>
        <v>0.28090518902093253</v>
      </c>
      <c r="V13" s="132">
        <f t="shared" si="7"/>
        <v>0.25026757297405416</v>
      </c>
    </row>
    <row r="14" spans="1:22">
      <c r="A14" s="123" t="s">
        <v>319</v>
      </c>
      <c r="B14" s="132">
        <f t="shared" ref="B14:T14" si="8">B6/B$8</f>
        <v>0.15789783835637636</v>
      </c>
      <c r="C14" s="132">
        <f t="shared" si="8"/>
        <v>0.15797385172134512</v>
      </c>
      <c r="D14" s="132">
        <f t="shared" si="8"/>
        <v>0.15837177390935842</v>
      </c>
      <c r="E14" s="132">
        <f t="shared" si="8"/>
        <v>0.1618675545078527</v>
      </c>
      <c r="F14" s="132">
        <f t="shared" si="8"/>
        <v>0.17052321955072078</v>
      </c>
      <c r="G14" s="132">
        <f t="shared" si="8"/>
        <v>0.18069599943912332</v>
      </c>
      <c r="H14" s="132">
        <f t="shared" si="8"/>
        <v>0.18891507308559832</v>
      </c>
      <c r="I14" s="132">
        <f t="shared" si="8"/>
        <v>0.19951495841691236</v>
      </c>
      <c r="J14" s="132">
        <f t="shared" si="8"/>
        <v>0.20195255309490959</v>
      </c>
      <c r="K14" s="132">
        <f t="shared" si="8"/>
        <v>0.21327034706004375</v>
      </c>
      <c r="L14" s="132">
        <f t="shared" si="8"/>
        <v>0.22010302476719504</v>
      </c>
      <c r="M14" s="132">
        <f t="shared" si="8"/>
        <v>0.24640643779536045</v>
      </c>
      <c r="N14" s="132">
        <f t="shared" si="8"/>
        <v>0.2554625575569236</v>
      </c>
      <c r="O14" s="132">
        <f t="shared" si="8"/>
        <v>0.25085986935165422</v>
      </c>
      <c r="P14" s="132">
        <f t="shared" si="8"/>
        <v>0.23041538994177449</v>
      </c>
      <c r="Q14" s="132">
        <f t="shared" si="8"/>
        <v>0.20928770807353006</v>
      </c>
      <c r="R14" s="132">
        <f t="shared" si="8"/>
        <v>0.1777438530662786</v>
      </c>
      <c r="S14" s="132">
        <f t="shared" si="8"/>
        <v>0.15766174978372394</v>
      </c>
      <c r="T14" s="132">
        <f t="shared" si="8"/>
        <v>0.14580419365291616</v>
      </c>
      <c r="U14" s="132">
        <f t="shared" ref="U14:V14" si="9">U6/U$8</f>
        <v>0.16225044764797228</v>
      </c>
      <c r="V14" s="132">
        <f t="shared" si="9"/>
        <v>0.19118122991348413</v>
      </c>
    </row>
    <row r="15" spans="1:22">
      <c r="A15" s="123" t="s">
        <v>315</v>
      </c>
      <c r="B15" s="132">
        <f t="shared" ref="B15:T15" si="10">B7/B$8</f>
        <v>8.7866405669669356E-2</v>
      </c>
      <c r="C15" s="132">
        <f t="shared" si="10"/>
        <v>8.9512911063705611E-2</v>
      </c>
      <c r="D15" s="132">
        <f t="shared" si="10"/>
        <v>9.0184556312091782E-2</v>
      </c>
      <c r="E15" s="132">
        <f t="shared" si="10"/>
        <v>8.9729008369541424E-2</v>
      </c>
      <c r="F15" s="132">
        <f t="shared" si="10"/>
        <v>9.3015646213889733E-2</v>
      </c>
      <c r="G15" s="132">
        <f t="shared" si="10"/>
        <v>9.561329709207006E-2</v>
      </c>
      <c r="H15" s="132">
        <f t="shared" si="10"/>
        <v>9.8055947181498071E-2</v>
      </c>
      <c r="I15" s="132">
        <f t="shared" si="10"/>
        <v>0.10086792654437013</v>
      </c>
      <c r="J15" s="132">
        <f t="shared" si="10"/>
        <v>0.10734184284543741</v>
      </c>
      <c r="K15" s="132">
        <f t="shared" si="10"/>
        <v>0.12164409529496668</v>
      </c>
      <c r="L15" s="132">
        <f t="shared" si="10"/>
        <v>0.13741642528910861</v>
      </c>
      <c r="M15" s="132">
        <f t="shared" si="10"/>
        <v>0.14902734132048837</v>
      </c>
      <c r="N15" s="132">
        <f t="shared" si="10"/>
        <v>0.16326850358158293</v>
      </c>
      <c r="O15" s="132">
        <f t="shared" si="10"/>
        <v>0.17201888321192188</v>
      </c>
      <c r="P15" s="132">
        <f t="shared" si="10"/>
        <v>0.18388113054938093</v>
      </c>
      <c r="Q15" s="132">
        <f t="shared" si="10"/>
        <v>0.19365514817508628</v>
      </c>
      <c r="R15" s="132">
        <f t="shared" si="10"/>
        <v>0.21325169736782673</v>
      </c>
      <c r="S15" s="132">
        <f t="shared" si="10"/>
        <v>0.21732698377288542</v>
      </c>
      <c r="T15" s="132">
        <f t="shared" si="10"/>
        <v>0.21249056592164792</v>
      </c>
      <c r="U15" s="132">
        <f t="shared" ref="U15:V15" si="11">U7/U$8</f>
        <v>0.20494249306023915</v>
      </c>
      <c r="V15" s="132">
        <f t="shared" si="11"/>
        <v>0.20625259135988386</v>
      </c>
    </row>
    <row r="16" spans="1:22">
      <c r="A16" s="123"/>
      <c r="B16" s="123"/>
      <c r="C16" s="123"/>
      <c r="D16" s="123"/>
      <c r="E16" s="123"/>
      <c r="F16" s="123"/>
      <c r="G16" s="123"/>
      <c r="H16" s="123"/>
      <c r="I16" s="123"/>
      <c r="J16" s="123"/>
      <c r="K16" s="123"/>
      <c r="L16" s="123"/>
      <c r="M16" s="123"/>
      <c r="N16" s="123"/>
      <c r="O16" s="123"/>
      <c r="P16" s="123"/>
      <c r="Q16" s="123"/>
      <c r="R16" s="123"/>
      <c r="S16" s="123"/>
      <c r="T16" s="123"/>
    </row>
    <row r="17" spans="1:20">
      <c r="A17" s="30"/>
      <c r="B17" s="173"/>
      <c r="C17" s="173"/>
      <c r="D17" s="173"/>
      <c r="E17" s="173"/>
      <c r="F17" s="173"/>
      <c r="G17" s="173"/>
      <c r="H17" s="173"/>
      <c r="I17" s="173"/>
      <c r="J17" s="173"/>
      <c r="K17" s="173"/>
      <c r="L17" s="173"/>
      <c r="M17" s="173"/>
      <c r="N17" s="173"/>
      <c r="O17" s="173"/>
      <c r="P17" s="173"/>
      <c r="Q17" s="173"/>
      <c r="R17" s="173"/>
      <c r="S17" s="173"/>
      <c r="T17" s="173"/>
    </row>
    <row r="18" spans="1:20">
      <c r="A18" s="30"/>
      <c r="B18" s="30"/>
    </row>
  </sheetData>
  <mergeCells count="1">
    <mergeCell ref="S1:T1"/>
  </mergeCells>
  <hyperlinks>
    <hyperlink ref="S1:T1" location="Contents!A1" display="Back to Content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K98"/>
  <sheetViews>
    <sheetView zoomScaleNormal="100" workbookViewId="0">
      <selection activeCell="M1" sqref="M1:N1"/>
    </sheetView>
  </sheetViews>
  <sheetFormatPr defaultColWidth="8.88671875" defaultRowHeight="13.2"/>
  <cols>
    <col min="1" max="1" width="10.44140625" style="30" customWidth="1"/>
    <col min="2" max="2" width="12.6640625" style="30" customWidth="1"/>
    <col min="3" max="3" width="10.44140625" style="30" customWidth="1"/>
    <col min="4" max="4" width="11.44140625" style="30" customWidth="1"/>
    <col min="5" max="5" width="9.33203125" style="30" customWidth="1"/>
    <col min="6" max="6" width="12.109375" style="30" customWidth="1"/>
    <col min="7" max="7" width="10.5546875" style="30" bestFit="1" customWidth="1"/>
    <col min="8" max="9" width="9.6640625" style="30" bestFit="1" customWidth="1"/>
    <col min="10" max="10" width="10.5546875" style="30" bestFit="1" customWidth="1"/>
    <col min="11" max="11" width="12.5546875" style="30" bestFit="1" customWidth="1"/>
    <col min="12" max="12" width="11.5546875" style="30" bestFit="1" customWidth="1"/>
    <col min="13" max="13" width="13.88671875" style="30" bestFit="1" customWidth="1"/>
    <col min="14" max="14" width="13.6640625" style="30" bestFit="1" customWidth="1"/>
    <col min="15" max="16" width="13.88671875" style="30" bestFit="1" customWidth="1"/>
    <col min="17" max="17" width="12.88671875" style="30" bestFit="1" customWidth="1"/>
    <col min="18" max="18" width="12.6640625" style="30" bestFit="1" customWidth="1"/>
    <col min="19" max="19" width="12.88671875" style="30" bestFit="1" customWidth="1"/>
    <col min="20" max="20" width="12.6640625" style="30" bestFit="1" customWidth="1"/>
    <col min="21" max="21" width="11.88671875" style="30" bestFit="1" customWidth="1"/>
    <col min="22" max="22" width="11.6640625" style="30" bestFit="1" customWidth="1"/>
    <col min="23" max="24" width="10.5546875" style="30" bestFit="1" customWidth="1"/>
    <col min="25" max="25" width="13.6640625" style="30" bestFit="1" customWidth="1"/>
    <col min="26" max="26" width="12.5546875" style="30" bestFit="1" customWidth="1"/>
    <col min="27" max="31" width="14.6640625" style="30" bestFit="1" customWidth="1"/>
    <col min="32" max="34" width="13.6640625" style="30" bestFit="1" customWidth="1"/>
    <col min="35" max="36" width="12.5546875" style="30" bestFit="1" customWidth="1"/>
    <col min="37" max="37" width="13.6640625" style="30" bestFit="1" customWidth="1"/>
    <col min="38" max="16384" width="8.88671875" style="30"/>
  </cols>
  <sheetData>
    <row r="1" spans="1:23" ht="31.5" customHeight="1">
      <c r="B1" s="199" t="s">
        <v>200</v>
      </c>
      <c r="C1" s="183"/>
      <c r="D1" s="183"/>
      <c r="E1" s="183"/>
      <c r="F1" s="183"/>
      <c r="G1" s="183"/>
      <c r="H1" s="183"/>
      <c r="I1" s="183"/>
      <c r="J1" s="183"/>
      <c r="K1" s="183"/>
      <c r="L1" s="183"/>
      <c r="M1" s="357" t="s">
        <v>255</v>
      </c>
      <c r="N1" s="357"/>
      <c r="O1" s="183"/>
      <c r="P1" s="183"/>
      <c r="Q1" s="183"/>
      <c r="R1" s="183"/>
      <c r="S1" s="183"/>
      <c r="T1" s="183"/>
      <c r="U1" s="183"/>
      <c r="V1" s="183"/>
      <c r="W1" s="183"/>
    </row>
    <row r="2" spans="1:23" s="124" customFormat="1" ht="18" customHeight="1">
      <c r="A2" s="279"/>
      <c r="B2" s="277" t="s">
        <v>507</v>
      </c>
      <c r="C2" s="278"/>
      <c r="D2" s="278"/>
      <c r="E2" s="278"/>
      <c r="F2" s="278"/>
      <c r="G2" s="278"/>
      <c r="H2" s="278"/>
      <c r="I2" s="278"/>
      <c r="J2" s="278"/>
      <c r="K2" s="278"/>
      <c r="L2" s="278"/>
      <c r="M2" s="280" t="s">
        <v>424</v>
      </c>
      <c r="N2" s="281"/>
    </row>
    <row r="3" spans="1:23" s="123" customFormat="1" ht="30.6">
      <c r="A3" s="123" t="s">
        <v>212</v>
      </c>
      <c r="B3" s="274" t="s">
        <v>737</v>
      </c>
      <c r="C3" s="274" t="s">
        <v>137</v>
      </c>
      <c r="D3" s="274" t="s">
        <v>738</v>
      </c>
      <c r="E3" s="274" t="s">
        <v>138</v>
      </c>
      <c r="F3" s="274" t="s">
        <v>739</v>
      </c>
      <c r="G3" s="274" t="s">
        <v>111</v>
      </c>
      <c r="H3" s="274" t="s">
        <v>740</v>
      </c>
      <c r="I3" s="274" t="s">
        <v>139</v>
      </c>
      <c r="J3" s="274" t="s">
        <v>306</v>
      </c>
      <c r="K3" s="274" t="s">
        <v>194</v>
      </c>
      <c r="L3" s="274" t="s">
        <v>195</v>
      </c>
      <c r="M3" s="274" t="s">
        <v>112</v>
      </c>
      <c r="N3" s="274" t="s">
        <v>113</v>
      </c>
      <c r="O3" s="275" t="s">
        <v>741</v>
      </c>
      <c r="P3" s="275" t="s">
        <v>114</v>
      </c>
      <c r="Q3" s="275" t="s">
        <v>742</v>
      </c>
      <c r="R3" s="275" t="s">
        <v>115</v>
      </c>
      <c r="S3" s="275" t="s">
        <v>116</v>
      </c>
      <c r="T3" s="275" t="s">
        <v>117</v>
      </c>
      <c r="U3" s="275" t="s">
        <v>118</v>
      </c>
      <c r="V3" s="275" t="s">
        <v>119</v>
      </c>
      <c r="W3" s="276" t="s">
        <v>305</v>
      </c>
    </row>
    <row r="4" spans="1:23">
      <c r="A4" s="123" t="s">
        <v>230</v>
      </c>
      <c r="B4" s="102">
        <v>72.319265623999996</v>
      </c>
      <c r="C4" s="102">
        <v>54.315858020999997</v>
      </c>
      <c r="D4" s="102">
        <v>13.303707149999999</v>
      </c>
      <c r="E4" s="102">
        <v>10.023391734</v>
      </c>
      <c r="F4" s="102">
        <v>3.4167923106</v>
      </c>
      <c r="G4" s="102">
        <v>0.45082375940000002</v>
      </c>
      <c r="H4" s="102">
        <v>0.61491398340000003</v>
      </c>
      <c r="I4" s="102">
        <v>0.1403724127</v>
      </c>
      <c r="J4" s="102">
        <v>10.656543457</v>
      </c>
      <c r="K4" s="102">
        <v>148.43023847000001</v>
      </c>
      <c r="L4" s="102">
        <v>1.4380984625</v>
      </c>
      <c r="M4" s="111">
        <v>49833</v>
      </c>
      <c r="N4" s="111">
        <v>381</v>
      </c>
      <c r="O4" s="111">
        <v>26333</v>
      </c>
      <c r="P4" s="111">
        <v>17441</v>
      </c>
      <c r="Q4" s="111">
        <v>3948</v>
      </c>
      <c r="R4" s="111">
        <v>2561</v>
      </c>
      <c r="S4" s="111">
        <v>1569</v>
      </c>
      <c r="T4" s="111">
        <v>239</v>
      </c>
      <c r="U4" s="111">
        <v>82</v>
      </c>
      <c r="V4" s="111">
        <v>15</v>
      </c>
      <c r="W4" s="88">
        <v>5188</v>
      </c>
    </row>
    <row r="5" spans="1:23">
      <c r="A5" s="123" t="s">
        <v>231</v>
      </c>
      <c r="B5" s="102">
        <v>69.568185579000001</v>
      </c>
      <c r="C5" s="102">
        <v>17.550033374000002</v>
      </c>
      <c r="D5" s="102">
        <v>12.425309789</v>
      </c>
      <c r="E5" s="102">
        <v>3.0411319127000001</v>
      </c>
      <c r="F5" s="102">
        <v>3.2184509047000001</v>
      </c>
      <c r="G5" s="102">
        <v>0.393586777</v>
      </c>
      <c r="H5" s="102">
        <v>0.51215439009999997</v>
      </c>
      <c r="I5" s="102">
        <v>5.24199375E-2</v>
      </c>
      <c r="J5" s="102">
        <v>6.2764576947000004</v>
      </c>
      <c r="K5" s="102">
        <v>100.61580735</v>
      </c>
      <c r="L5" s="102">
        <v>1.714616154</v>
      </c>
      <c r="M5" s="111">
        <v>31981</v>
      </c>
      <c r="N5" s="111">
        <v>512</v>
      </c>
      <c r="O5" s="111">
        <v>22701</v>
      </c>
      <c r="P5" s="111">
        <v>5812</v>
      </c>
      <c r="Q5" s="111">
        <v>3227</v>
      </c>
      <c r="R5" s="111">
        <v>787</v>
      </c>
      <c r="S5" s="111">
        <v>1467</v>
      </c>
      <c r="T5" s="111">
        <v>82</v>
      </c>
      <c r="U5" s="111">
        <v>76</v>
      </c>
      <c r="V5" s="111">
        <v>7</v>
      </c>
      <c r="W5" s="88">
        <v>3663</v>
      </c>
    </row>
    <row r="6" spans="1:23">
      <c r="A6" s="123" t="s">
        <v>232</v>
      </c>
      <c r="B6" s="102">
        <v>16.366856241000001</v>
      </c>
      <c r="C6" s="102">
        <v>6.8617638013000004</v>
      </c>
      <c r="D6" s="102">
        <v>15.542775410999999</v>
      </c>
      <c r="E6" s="102">
        <v>4.6710971438</v>
      </c>
      <c r="F6" s="102">
        <v>2.5981810932</v>
      </c>
      <c r="G6" s="102">
        <v>0.26769188150000001</v>
      </c>
      <c r="H6" s="102">
        <v>1.2460140955000001</v>
      </c>
      <c r="I6" s="102">
        <v>0.19156608720000001</v>
      </c>
      <c r="J6" s="102">
        <v>4.9279683622999997</v>
      </c>
      <c r="K6" s="102">
        <v>40.815332523000002</v>
      </c>
      <c r="L6" s="102">
        <v>2.5235868007</v>
      </c>
      <c r="M6" s="111">
        <v>21480</v>
      </c>
      <c r="N6" s="111">
        <v>882</v>
      </c>
      <c r="O6" s="111">
        <v>13597</v>
      </c>
      <c r="P6" s="111">
        <v>3432</v>
      </c>
      <c r="Q6" s="111">
        <v>4485</v>
      </c>
      <c r="R6" s="111">
        <v>895</v>
      </c>
      <c r="S6" s="111">
        <v>2129</v>
      </c>
      <c r="T6" s="111">
        <v>189</v>
      </c>
      <c r="U6" s="111">
        <v>227</v>
      </c>
      <c r="V6" s="111">
        <v>32</v>
      </c>
      <c r="W6" s="88">
        <v>3641</v>
      </c>
    </row>
    <row r="7" spans="1:23">
      <c r="A7" s="200" t="s">
        <v>233</v>
      </c>
      <c r="B7" s="201">
        <v>39.845833405999997</v>
      </c>
      <c r="C7" s="201">
        <v>16.838332360999999</v>
      </c>
      <c r="D7" s="201">
        <v>30.466857117</v>
      </c>
      <c r="E7" s="201">
        <v>7.2994654703000004</v>
      </c>
      <c r="F7" s="201">
        <v>9.3413178316999996</v>
      </c>
      <c r="G7" s="201">
        <v>2.4564386091000001</v>
      </c>
      <c r="H7" s="201">
        <v>1.7699611689999999</v>
      </c>
      <c r="I7" s="201">
        <v>0.56428177440000005</v>
      </c>
      <c r="J7" s="201">
        <v>8.6421137053999999</v>
      </c>
      <c r="K7" s="201">
        <v>83.945761841999996</v>
      </c>
      <c r="L7" s="201">
        <v>10.349537033000001</v>
      </c>
      <c r="M7" s="202">
        <v>23721</v>
      </c>
      <c r="N7" s="202">
        <v>2980</v>
      </c>
      <c r="O7" s="202">
        <v>11774</v>
      </c>
      <c r="P7" s="202">
        <v>6150</v>
      </c>
      <c r="Q7" s="202">
        <v>7305</v>
      </c>
      <c r="R7" s="202">
        <v>1510</v>
      </c>
      <c r="S7" s="202">
        <v>3861</v>
      </c>
      <c r="T7" s="202">
        <v>1202</v>
      </c>
      <c r="U7" s="202">
        <v>265</v>
      </c>
      <c r="V7" s="202">
        <v>131</v>
      </c>
      <c r="W7" s="202">
        <v>5092</v>
      </c>
    </row>
    <row r="8" spans="1:23">
      <c r="A8" s="123" t="s">
        <v>223</v>
      </c>
      <c r="B8" s="102">
        <v>80.485062178000007</v>
      </c>
      <c r="C8" s="102">
        <v>71.043513345999997</v>
      </c>
      <c r="D8" s="102">
        <v>44.015724290999998</v>
      </c>
      <c r="E8" s="102">
        <v>36.706202050000002</v>
      </c>
      <c r="F8" s="102">
        <v>20.957172513</v>
      </c>
      <c r="G8" s="102">
        <v>22.162017244000001</v>
      </c>
      <c r="H8" s="102">
        <v>2.2517560215999999</v>
      </c>
      <c r="I8" s="102">
        <v>3.7969786560999998</v>
      </c>
      <c r="J8" s="102">
        <v>14.833685051</v>
      </c>
      <c r="K8" s="102">
        <v>181.2160543</v>
      </c>
      <c r="L8" s="102">
        <v>50.948526989000001</v>
      </c>
      <c r="M8" s="111">
        <v>47711</v>
      </c>
      <c r="N8" s="111">
        <v>12884</v>
      </c>
      <c r="O8" s="111">
        <v>20739</v>
      </c>
      <c r="P8" s="111">
        <v>21033</v>
      </c>
      <c r="Q8" s="111">
        <v>10415</v>
      </c>
      <c r="R8" s="111">
        <v>8435</v>
      </c>
      <c r="S8" s="111">
        <v>5901</v>
      </c>
      <c r="T8" s="111">
        <v>6899</v>
      </c>
      <c r="U8" s="111">
        <v>292</v>
      </c>
      <c r="V8" s="111">
        <v>560</v>
      </c>
      <c r="W8" s="88">
        <v>8427</v>
      </c>
    </row>
    <row r="9" spans="1:23">
      <c r="A9" s="123" t="s">
        <v>224</v>
      </c>
      <c r="B9" s="102">
        <v>257.70337833999997</v>
      </c>
      <c r="C9" s="102">
        <v>521.05997372000002</v>
      </c>
      <c r="D9" s="102">
        <v>130.53717349999999</v>
      </c>
      <c r="E9" s="102">
        <v>85.250744689000001</v>
      </c>
      <c r="F9" s="102">
        <v>36.304113127999997</v>
      </c>
      <c r="G9" s="102">
        <v>75.073485036999998</v>
      </c>
      <c r="H9" s="102">
        <v>2.7710954726999999</v>
      </c>
      <c r="I9" s="102">
        <v>8.8836387788</v>
      </c>
      <c r="J9" s="102">
        <v>12.412519465999999</v>
      </c>
      <c r="K9" s="102">
        <v>715.05279698000004</v>
      </c>
      <c r="L9" s="102">
        <v>279.28324385000002</v>
      </c>
      <c r="M9" s="111">
        <v>139544</v>
      </c>
      <c r="N9" s="111">
        <v>51387</v>
      </c>
      <c r="O9" s="111">
        <v>49265</v>
      </c>
      <c r="P9" s="111">
        <v>101509</v>
      </c>
      <c r="Q9" s="111">
        <v>24351</v>
      </c>
      <c r="R9" s="111">
        <v>15856</v>
      </c>
      <c r="S9" s="111">
        <v>6455</v>
      </c>
      <c r="T9" s="111">
        <v>14068</v>
      </c>
      <c r="U9" s="111">
        <v>218</v>
      </c>
      <c r="V9" s="111">
        <v>951</v>
      </c>
      <c r="W9" s="88">
        <v>6580</v>
      </c>
    </row>
    <row r="10" spans="1:23">
      <c r="A10" s="123" t="s">
        <v>225</v>
      </c>
      <c r="B10" s="102">
        <v>646.54092602000003</v>
      </c>
      <c r="C10" s="102">
        <v>2049.9543530000001</v>
      </c>
      <c r="D10" s="102">
        <v>204.17047337</v>
      </c>
      <c r="E10" s="102">
        <v>144.62983342999999</v>
      </c>
      <c r="F10" s="102">
        <v>68.896931093000006</v>
      </c>
      <c r="G10" s="102">
        <v>117.5961405</v>
      </c>
      <c r="H10" s="102">
        <v>6.0724093175</v>
      </c>
      <c r="I10" s="102">
        <v>8.0672883720000002</v>
      </c>
      <c r="J10" s="102">
        <v>20.501448143000001</v>
      </c>
      <c r="K10" s="102">
        <v>2376.5841707</v>
      </c>
      <c r="L10" s="102">
        <v>668.11699673999999</v>
      </c>
      <c r="M10" s="111">
        <v>351700</v>
      </c>
      <c r="N10" s="111">
        <v>87718</v>
      </c>
      <c r="O10" s="111">
        <v>100174</v>
      </c>
      <c r="P10" s="111">
        <v>288722</v>
      </c>
      <c r="Q10" s="111">
        <v>30504</v>
      </c>
      <c r="R10" s="111">
        <v>20118</v>
      </c>
      <c r="S10" s="111">
        <v>7867</v>
      </c>
      <c r="T10" s="111">
        <v>14501</v>
      </c>
      <c r="U10" s="111">
        <v>465</v>
      </c>
      <c r="V10" s="111">
        <v>705</v>
      </c>
      <c r="W10" s="88">
        <v>10503</v>
      </c>
    </row>
    <row r="11" spans="1:23">
      <c r="A11" s="123" t="s">
        <v>234</v>
      </c>
      <c r="B11" s="102">
        <v>1730.3776323</v>
      </c>
      <c r="C11" s="102">
        <v>3130.1528800999999</v>
      </c>
      <c r="D11" s="102">
        <v>529.31543005000003</v>
      </c>
      <c r="E11" s="102">
        <v>117.86586239</v>
      </c>
      <c r="F11" s="102">
        <v>231.48301678999999</v>
      </c>
      <c r="G11" s="102">
        <v>23.761834982</v>
      </c>
      <c r="H11" s="102">
        <v>21.900555091000001</v>
      </c>
      <c r="I11" s="102">
        <v>1.9126808977</v>
      </c>
      <c r="J11" s="102">
        <v>34.880691204999998</v>
      </c>
      <c r="K11" s="102">
        <v>4937.1864550999999</v>
      </c>
      <c r="L11" s="102">
        <v>555.02518396999994</v>
      </c>
      <c r="M11" s="111">
        <v>587842</v>
      </c>
      <c r="N11" s="111">
        <v>63439</v>
      </c>
      <c r="O11" s="111">
        <v>221178</v>
      </c>
      <c r="P11" s="111">
        <v>355750</v>
      </c>
      <c r="Q11" s="111">
        <v>63596</v>
      </c>
      <c r="R11" s="111">
        <v>12300</v>
      </c>
      <c r="S11" s="111">
        <v>14595</v>
      </c>
      <c r="T11" s="111">
        <v>2399</v>
      </c>
      <c r="U11" s="111">
        <v>881</v>
      </c>
      <c r="V11" s="111">
        <v>151</v>
      </c>
      <c r="W11" s="88">
        <v>17487</v>
      </c>
    </row>
    <row r="12" spans="1:23">
      <c r="A12" s="123" t="s">
        <v>235</v>
      </c>
      <c r="B12" s="102">
        <v>2954.1804393000002</v>
      </c>
      <c r="C12" s="102">
        <v>7473.2064555999996</v>
      </c>
      <c r="D12" s="102">
        <v>988.94196817</v>
      </c>
      <c r="E12" s="102">
        <v>370.06846784999999</v>
      </c>
      <c r="F12" s="102">
        <v>338.90522304000001</v>
      </c>
      <c r="G12" s="102">
        <v>107.24826813</v>
      </c>
      <c r="H12" s="102">
        <v>36.997607344000002</v>
      </c>
      <c r="I12" s="102">
        <v>7.2716797973</v>
      </c>
      <c r="J12" s="102">
        <v>74.352317047</v>
      </c>
      <c r="K12" s="102">
        <v>10268.477209000001</v>
      </c>
      <c r="L12" s="102">
        <v>1393.5703286999999</v>
      </c>
      <c r="M12" s="111">
        <v>1047185</v>
      </c>
      <c r="N12" s="111">
        <v>116504</v>
      </c>
      <c r="O12" s="111">
        <v>319218</v>
      </c>
      <c r="P12" s="111">
        <v>740756</v>
      </c>
      <c r="Q12" s="111">
        <v>84509</v>
      </c>
      <c r="R12" s="111">
        <v>29591</v>
      </c>
      <c r="S12" s="111">
        <v>15833</v>
      </c>
      <c r="T12" s="111">
        <v>7714</v>
      </c>
      <c r="U12" s="111">
        <v>1214</v>
      </c>
      <c r="V12" s="111">
        <v>402</v>
      </c>
      <c r="W12" s="88">
        <v>33751</v>
      </c>
    </row>
    <row r="13" spans="1:23">
      <c r="A13" s="123" t="s">
        <v>356</v>
      </c>
      <c r="B13" s="102">
        <v>3886.3588844999999</v>
      </c>
      <c r="C13" s="102">
        <v>2313.7240845000001</v>
      </c>
      <c r="D13" s="102">
        <v>1692.977016</v>
      </c>
      <c r="E13" s="102">
        <v>373.61128912999999</v>
      </c>
      <c r="F13" s="102">
        <v>543.33389626999997</v>
      </c>
      <c r="G13" s="102">
        <v>95.161155176999998</v>
      </c>
      <c r="H13" s="102">
        <v>55.853304459999997</v>
      </c>
      <c r="I13" s="102">
        <v>5.0417187038</v>
      </c>
      <c r="J13" s="102">
        <v>62.531916654</v>
      </c>
      <c r="K13" s="102">
        <v>4835.1945392999996</v>
      </c>
      <c r="L13" s="102">
        <v>2728.3294526</v>
      </c>
      <c r="M13" s="111">
        <v>485334</v>
      </c>
      <c r="N13" s="111">
        <v>186042</v>
      </c>
      <c r="O13" s="111">
        <v>364550</v>
      </c>
      <c r="P13" s="111">
        <v>218818</v>
      </c>
      <c r="Q13" s="111">
        <v>108256</v>
      </c>
      <c r="R13" s="111">
        <v>27297</v>
      </c>
      <c r="S13" s="111">
        <v>16033</v>
      </c>
      <c r="T13" s="111">
        <v>5624</v>
      </c>
      <c r="U13" s="111">
        <v>1481</v>
      </c>
      <c r="V13" s="111">
        <v>308</v>
      </c>
      <c r="W13" s="88">
        <v>24705</v>
      </c>
    </row>
    <row r="14" spans="1:23">
      <c r="A14" s="123" t="s">
        <v>769</v>
      </c>
      <c r="B14" s="102">
        <v>6635.2601946000004</v>
      </c>
      <c r="C14" s="102">
        <v>287.24020668999998</v>
      </c>
      <c r="D14" s="102">
        <v>4100.7724847999998</v>
      </c>
      <c r="E14" s="102">
        <v>82.348765693999994</v>
      </c>
      <c r="F14" s="102">
        <v>1205.0925050999999</v>
      </c>
      <c r="G14" s="102">
        <v>25.422458095</v>
      </c>
      <c r="H14" s="102">
        <v>110.75429954000001</v>
      </c>
      <c r="I14" s="102">
        <v>1.8016331952</v>
      </c>
      <c r="J14" s="102">
        <v>102.68603529000001</v>
      </c>
      <c r="K14" s="102">
        <v>5385.5593492999997</v>
      </c>
      <c r="L14" s="102">
        <v>5335.7354825000002</v>
      </c>
      <c r="M14" s="111">
        <v>442733</v>
      </c>
      <c r="N14" s="111">
        <v>288886</v>
      </c>
      <c r="O14" s="111">
        <v>515574</v>
      </c>
      <c r="P14" s="111">
        <v>32898</v>
      </c>
      <c r="Q14" s="111">
        <v>207897</v>
      </c>
      <c r="R14" s="111">
        <v>6865</v>
      </c>
      <c r="S14" s="111">
        <v>25972</v>
      </c>
      <c r="T14" s="111">
        <v>1487</v>
      </c>
      <c r="U14" s="111">
        <v>2805</v>
      </c>
      <c r="V14" s="111">
        <v>96</v>
      </c>
      <c r="W14" s="88">
        <v>34962</v>
      </c>
    </row>
    <row r="15" spans="1:23">
      <c r="A15" s="203" t="s">
        <v>770</v>
      </c>
      <c r="B15" s="102">
        <v>709.06852633999995</v>
      </c>
      <c r="C15" s="102">
        <v>7.4507372399999994E-2</v>
      </c>
      <c r="D15" s="102">
        <v>463.84046102999997</v>
      </c>
      <c r="E15" s="102">
        <v>5.4797253999999997E-3</v>
      </c>
      <c r="F15" s="102">
        <v>99.825847206000006</v>
      </c>
      <c r="G15" s="102">
        <v>6.9304713800000001E-2</v>
      </c>
      <c r="H15" s="102">
        <v>3.7357200504999999</v>
      </c>
      <c r="I15" s="102">
        <v>0</v>
      </c>
      <c r="J15" s="102">
        <v>6.0145929679999997</v>
      </c>
      <c r="K15" s="102">
        <v>540.46256428000004</v>
      </c>
      <c r="L15" s="102">
        <v>545.07015109999998</v>
      </c>
      <c r="M15" s="111">
        <v>61638</v>
      </c>
      <c r="N15" s="111">
        <v>41893</v>
      </c>
      <c r="O15" s="111">
        <v>80643</v>
      </c>
      <c r="P15" s="111">
        <v>135</v>
      </c>
      <c r="Q15" s="111">
        <v>33683</v>
      </c>
      <c r="R15" s="111">
        <v>17</v>
      </c>
      <c r="S15" s="111">
        <v>4621</v>
      </c>
      <c r="T15" s="111">
        <v>25</v>
      </c>
      <c r="U15" s="111">
        <v>220</v>
      </c>
      <c r="V15" s="111">
        <v>0</v>
      </c>
      <c r="W15" s="88">
        <v>7153</v>
      </c>
    </row>
    <row r="16" spans="1:23">
      <c r="A16" s="203"/>
      <c r="B16" s="102"/>
      <c r="C16" s="102"/>
      <c r="D16" s="102"/>
      <c r="E16" s="102"/>
      <c r="F16" s="102"/>
      <c r="G16" s="102"/>
      <c r="H16" s="102"/>
      <c r="I16" s="102"/>
      <c r="J16" s="102"/>
      <c r="K16" s="102"/>
      <c r="L16" s="102"/>
      <c r="M16" s="111"/>
      <c r="N16" s="111"/>
      <c r="O16" s="111"/>
      <c r="P16" s="111"/>
      <c r="Q16" s="111"/>
      <c r="R16" s="111"/>
      <c r="S16" s="111"/>
      <c r="T16" s="111"/>
      <c r="U16" s="111"/>
      <c r="V16" s="111"/>
      <c r="W16" s="320"/>
    </row>
    <row r="17" spans="1:23">
      <c r="B17" s="41"/>
      <c r="C17" s="41"/>
      <c r="D17" s="41"/>
      <c r="E17" s="41"/>
      <c r="F17" s="41"/>
      <c r="G17" s="41"/>
      <c r="H17" s="41"/>
      <c r="I17" s="41"/>
      <c r="J17" s="41"/>
      <c r="K17" s="41"/>
      <c r="L17" s="41"/>
      <c r="M17" s="172" t="s">
        <v>554</v>
      </c>
      <c r="N17" s="72"/>
      <c r="O17" s="72"/>
      <c r="P17" s="72"/>
      <c r="Q17" s="72"/>
      <c r="R17" s="72"/>
      <c r="S17" s="72"/>
      <c r="T17" s="72"/>
      <c r="U17" s="72"/>
      <c r="V17" s="72"/>
      <c r="W17" s="176"/>
    </row>
    <row r="18" spans="1:23">
      <c r="M18" s="204"/>
    </row>
    <row r="19" spans="1:23" s="123" customFormat="1" ht="10.199999999999999">
      <c r="B19" s="277" t="s">
        <v>508</v>
      </c>
      <c r="C19" s="278"/>
      <c r="D19" s="278"/>
      <c r="E19" s="278"/>
      <c r="F19" s="278"/>
      <c r="K19" s="277" t="s">
        <v>104</v>
      </c>
      <c r="P19" s="278"/>
      <c r="Q19" s="278"/>
      <c r="R19" s="124"/>
      <c r="S19" s="124"/>
      <c r="T19" s="124"/>
    </row>
    <row r="20" spans="1:23" s="123" customFormat="1" ht="20.399999999999999">
      <c r="A20" s="123" t="s">
        <v>212</v>
      </c>
      <c r="B20" s="274" t="s">
        <v>743</v>
      </c>
      <c r="C20" s="274" t="s">
        <v>136</v>
      </c>
      <c r="D20" s="274" t="s">
        <v>94</v>
      </c>
      <c r="E20" s="274" t="s">
        <v>95</v>
      </c>
      <c r="F20" s="274" t="s">
        <v>96</v>
      </c>
      <c r="G20" s="275" t="s">
        <v>367</v>
      </c>
      <c r="H20" s="275" t="s">
        <v>209</v>
      </c>
      <c r="I20" s="275" t="s">
        <v>482</v>
      </c>
      <c r="J20" s="275" t="s">
        <v>483</v>
      </c>
      <c r="K20" s="275" t="s">
        <v>140</v>
      </c>
      <c r="L20" s="275" t="s">
        <v>141</v>
      </c>
      <c r="M20" s="275" t="s">
        <v>142</v>
      </c>
      <c r="N20" s="275" t="s">
        <v>143</v>
      </c>
      <c r="O20" s="275" t="s">
        <v>109</v>
      </c>
      <c r="P20" s="275" t="s">
        <v>110</v>
      </c>
      <c r="Q20" s="275" t="s">
        <v>744</v>
      </c>
      <c r="R20" s="275" t="s">
        <v>103</v>
      </c>
      <c r="S20" s="275" t="s">
        <v>745</v>
      </c>
      <c r="T20" s="275" t="s">
        <v>105</v>
      </c>
      <c r="U20" s="275" t="s">
        <v>307</v>
      </c>
    </row>
    <row r="21" spans="1:23" s="123" customFormat="1" ht="10.199999999999999">
      <c r="A21" s="123" t="s">
        <v>230</v>
      </c>
      <c r="B21" s="112">
        <f t="shared" ref="B21:B32" si="0">B4+D4</f>
        <v>85.62297277399999</v>
      </c>
      <c r="C21" s="112">
        <f t="shared" ref="C21:C32" si="1">C4+E4</f>
        <v>64.339249754999997</v>
      </c>
      <c r="D21" s="112">
        <f t="shared" ref="D21:D32" si="2">F4+G4</f>
        <v>3.86761607</v>
      </c>
      <c r="E21" s="112">
        <f t="shared" ref="E21:E32" si="3">H4+I4</f>
        <v>0.75528639610000003</v>
      </c>
      <c r="F21" s="112">
        <f t="shared" ref="F21:F32" si="4">J4</f>
        <v>10.656543457</v>
      </c>
    </row>
    <row r="22" spans="1:23" s="123" customFormat="1" ht="10.199999999999999">
      <c r="A22" s="123" t="s">
        <v>231</v>
      </c>
      <c r="B22" s="112">
        <f t="shared" si="0"/>
        <v>81.993495367999998</v>
      </c>
      <c r="C22" s="112">
        <f t="shared" si="1"/>
        <v>20.591165286700001</v>
      </c>
      <c r="D22" s="112">
        <f t="shared" si="2"/>
        <v>3.6120376816999999</v>
      </c>
      <c r="E22" s="112">
        <f t="shared" si="3"/>
        <v>0.56457432759999993</v>
      </c>
      <c r="F22" s="112">
        <f t="shared" si="4"/>
        <v>6.2764576947000004</v>
      </c>
    </row>
    <row r="23" spans="1:23">
      <c r="A23" s="123" t="s">
        <v>232</v>
      </c>
      <c r="B23" s="112">
        <f t="shared" si="0"/>
        <v>31.909631652000002</v>
      </c>
      <c r="C23" s="112">
        <f t="shared" si="1"/>
        <v>11.532860945100001</v>
      </c>
      <c r="D23" s="112">
        <f t="shared" si="2"/>
        <v>2.8658729747000002</v>
      </c>
      <c r="E23" s="112">
        <f t="shared" si="3"/>
        <v>1.4375801827000001</v>
      </c>
      <c r="F23" s="112">
        <f t="shared" si="4"/>
        <v>4.9279683622999997</v>
      </c>
      <c r="G23" s="123"/>
      <c r="H23" s="123"/>
    </row>
    <row r="24" spans="1:23">
      <c r="A24" s="123" t="s">
        <v>233</v>
      </c>
      <c r="B24" s="112">
        <f t="shared" si="0"/>
        <v>70.312690523000001</v>
      </c>
      <c r="C24" s="112">
        <f t="shared" si="1"/>
        <v>24.137797831299999</v>
      </c>
      <c r="D24" s="112">
        <f t="shared" si="2"/>
        <v>11.797756440800001</v>
      </c>
      <c r="E24" s="112">
        <f t="shared" si="3"/>
        <v>2.3342429434</v>
      </c>
      <c r="F24" s="112">
        <f t="shared" si="4"/>
        <v>8.6421137053999999</v>
      </c>
      <c r="G24" s="78">
        <f>D24/SUM(D$24:D$32)</f>
        <v>3.9025474096505749E-3</v>
      </c>
      <c r="H24" s="78">
        <f t="shared" ref="G24:H26" si="5">E24/SUM(E$24:E$32)</f>
        <v>8.353090970568005E-3</v>
      </c>
      <c r="I24" s="78">
        <f t="shared" ref="I24:I32" si="6">(S7+T7)/SUM(S$7:T$15)</f>
        <v>3.2652508432382932E-2</v>
      </c>
      <c r="J24" s="78">
        <f t="shared" ref="J24:J32" si="7">(U7+V7)/SUM(U$7:V$15)</f>
        <v>3.5531628532974431E-2</v>
      </c>
      <c r="K24" s="113">
        <f t="shared" ref="K24:N31" si="8">B7/O7*1000000</f>
        <v>3384.2223038899269</v>
      </c>
      <c r="L24" s="113">
        <f t="shared" si="8"/>
        <v>2737.9402213008125</v>
      </c>
      <c r="M24" s="113">
        <f t="shared" si="8"/>
        <v>4170.6854369609864</v>
      </c>
      <c r="N24" s="113">
        <f t="shared" si="8"/>
        <v>4834.0830929139074</v>
      </c>
      <c r="O24" s="113">
        <f t="shared" ref="O24:P31" si="9">K7/M7*1000000</f>
        <v>3538.8795515366128</v>
      </c>
      <c r="P24" s="113">
        <f t="shared" si="9"/>
        <v>3472.9990043624161</v>
      </c>
      <c r="Q24" s="113">
        <f t="shared" ref="Q24:U31" si="10">F7/S7*1000000</f>
        <v>2419.4037378140379</v>
      </c>
      <c r="R24" s="113">
        <f t="shared" si="10"/>
        <v>2043.6261306988351</v>
      </c>
      <c r="S24" s="113">
        <f t="shared" si="10"/>
        <v>6679.0987509433953</v>
      </c>
      <c r="T24" s="113">
        <f t="shared" si="10"/>
        <v>4307.4944610687025</v>
      </c>
      <c r="U24" s="113">
        <f t="shared" si="10"/>
        <v>1697.194364768264</v>
      </c>
    </row>
    <row r="25" spans="1:23">
      <c r="A25" s="123" t="s">
        <v>223</v>
      </c>
      <c r="B25" s="112">
        <f t="shared" si="0"/>
        <v>124.500786469</v>
      </c>
      <c r="C25" s="112">
        <f t="shared" si="1"/>
        <v>107.749715396</v>
      </c>
      <c r="D25" s="112">
        <f t="shared" si="2"/>
        <v>43.119189757000001</v>
      </c>
      <c r="E25" s="112">
        <f t="shared" si="3"/>
        <v>6.0487346776999997</v>
      </c>
      <c r="F25" s="112">
        <f t="shared" si="4"/>
        <v>14.833685051</v>
      </c>
      <c r="G25" s="78">
        <f t="shared" si="5"/>
        <v>1.4263278203512508E-2</v>
      </c>
      <c r="H25" s="78">
        <f t="shared" si="5"/>
        <v>2.164540377535128E-2</v>
      </c>
      <c r="I25" s="78">
        <f t="shared" si="6"/>
        <v>8.2550287958621668E-2</v>
      </c>
      <c r="J25" s="78">
        <f t="shared" si="7"/>
        <v>7.6446837146702556E-2</v>
      </c>
      <c r="K25" s="113">
        <f t="shared" si="8"/>
        <v>3880.855498240031</v>
      </c>
      <c r="L25" s="113">
        <f t="shared" si="8"/>
        <v>3377.7166046688535</v>
      </c>
      <c r="M25" s="113">
        <f t="shared" si="8"/>
        <v>4226.1857216514636</v>
      </c>
      <c r="N25" s="113">
        <f t="shared" si="8"/>
        <v>4351.6540663900414</v>
      </c>
      <c r="O25" s="113">
        <f t="shared" si="9"/>
        <v>3798.2028106725911</v>
      </c>
      <c r="P25" s="113">
        <f t="shared" si="9"/>
        <v>3954.4029019714376</v>
      </c>
      <c r="Q25" s="113">
        <f t="shared" si="10"/>
        <v>3551.461195221149</v>
      </c>
      <c r="R25" s="113">
        <f t="shared" si="10"/>
        <v>3212.3521153790402</v>
      </c>
      <c r="S25" s="113">
        <f t="shared" si="10"/>
        <v>7711.4932246575336</v>
      </c>
      <c r="T25" s="113">
        <f t="shared" si="10"/>
        <v>6780.3190287500001</v>
      </c>
      <c r="U25" s="113">
        <f t="shared" si="10"/>
        <v>1760.25691835766</v>
      </c>
    </row>
    <row r="26" spans="1:23">
      <c r="A26" s="123" t="s">
        <v>224</v>
      </c>
      <c r="B26" s="112">
        <f t="shared" si="0"/>
        <v>388.24055183999997</v>
      </c>
      <c r="C26" s="112">
        <f t="shared" si="1"/>
        <v>606.31071840900006</v>
      </c>
      <c r="D26" s="112">
        <f t="shared" si="2"/>
        <v>111.37759816499999</v>
      </c>
      <c r="E26" s="112">
        <f t="shared" si="3"/>
        <v>11.654734251499999</v>
      </c>
      <c r="F26" s="112">
        <f t="shared" si="4"/>
        <v>12.412519465999999</v>
      </c>
      <c r="G26" s="78">
        <f t="shared" si="5"/>
        <v>3.6842289412651198E-2</v>
      </c>
      <c r="H26" s="78">
        <f t="shared" si="5"/>
        <v>4.1706479488708349E-2</v>
      </c>
      <c r="I26" s="78">
        <f t="shared" si="6"/>
        <v>0.13235777810740568</v>
      </c>
      <c r="J26" s="78">
        <f t="shared" si="7"/>
        <v>0.10489008524001794</v>
      </c>
      <c r="K26" s="113">
        <f t="shared" si="8"/>
        <v>5230.9627187658571</v>
      </c>
      <c r="L26" s="113">
        <f t="shared" si="8"/>
        <v>5133.1406448689277</v>
      </c>
      <c r="M26" s="113">
        <f t="shared" si="8"/>
        <v>5360.6493983819964</v>
      </c>
      <c r="N26" s="113">
        <f t="shared" si="8"/>
        <v>5376.5605883577191</v>
      </c>
      <c r="O26" s="113">
        <f t="shared" si="9"/>
        <v>5124.2102632861324</v>
      </c>
      <c r="P26" s="113">
        <f t="shared" si="9"/>
        <v>5434.9007307295624</v>
      </c>
      <c r="Q26" s="113">
        <f t="shared" si="10"/>
        <v>5624.184837800155</v>
      </c>
      <c r="R26" s="113">
        <f t="shared" si="10"/>
        <v>5336.4717825561556</v>
      </c>
      <c r="S26" s="113">
        <f t="shared" si="10"/>
        <v>12711.447122477064</v>
      </c>
      <c r="T26" s="113">
        <f t="shared" si="10"/>
        <v>9341.3656980021024</v>
      </c>
      <c r="U26" s="113">
        <f t="shared" si="10"/>
        <v>1886.4011346504558</v>
      </c>
    </row>
    <row r="27" spans="1:23">
      <c r="A27" s="123" t="s">
        <v>225</v>
      </c>
      <c r="B27" s="112">
        <f t="shared" si="0"/>
        <v>850.71139939</v>
      </c>
      <c r="C27" s="112">
        <f t="shared" si="1"/>
        <v>2194.58418643</v>
      </c>
      <c r="D27" s="112">
        <f t="shared" si="2"/>
        <v>186.49307159300002</v>
      </c>
      <c r="E27" s="112">
        <f t="shared" si="3"/>
        <v>14.1396976895</v>
      </c>
      <c r="F27" s="112">
        <f t="shared" si="4"/>
        <v>20.501448143000001</v>
      </c>
      <c r="G27" s="78">
        <f t="shared" ref="G27:G32" si="11">D27/SUM(D$24:D$32)</f>
        <v>6.168953030307598E-2</v>
      </c>
      <c r="H27" s="78">
        <f t="shared" ref="H27:H32" si="12">E27/SUM(E$24:E$32)</f>
        <v>5.0598923916928454E-2</v>
      </c>
      <c r="I27" s="78">
        <f t="shared" si="6"/>
        <v>0.14425662820769136</v>
      </c>
      <c r="J27" s="78">
        <f t="shared" si="7"/>
        <v>0.10497981157469717</v>
      </c>
      <c r="K27" s="113">
        <f t="shared" si="8"/>
        <v>6454.1789887595587</v>
      </c>
      <c r="L27" s="113">
        <f t="shared" si="8"/>
        <v>7100.0975090225202</v>
      </c>
      <c r="M27" s="113">
        <f t="shared" si="8"/>
        <v>6693.2360795305531</v>
      </c>
      <c r="N27" s="113">
        <f t="shared" si="8"/>
        <v>7189.07612237797</v>
      </c>
      <c r="O27" s="113">
        <f t="shared" si="9"/>
        <v>6757.4187395507533</v>
      </c>
      <c r="P27" s="113">
        <f t="shared" si="9"/>
        <v>7616.6464892040403</v>
      </c>
      <c r="Q27" s="113">
        <f t="shared" si="10"/>
        <v>8757.7133714249394</v>
      </c>
      <c r="R27" s="113">
        <f t="shared" si="10"/>
        <v>8109.519377973932</v>
      </c>
      <c r="S27" s="113">
        <f t="shared" si="10"/>
        <v>13058.944768817204</v>
      </c>
      <c r="T27" s="113">
        <f t="shared" si="10"/>
        <v>11442.962229787234</v>
      </c>
      <c r="U27" s="113">
        <f t="shared" si="10"/>
        <v>1951.9611675711701</v>
      </c>
    </row>
    <row r="28" spans="1:23">
      <c r="A28" s="123" t="s">
        <v>234</v>
      </c>
      <c r="B28" s="112">
        <f t="shared" si="0"/>
        <v>2259.6930623500002</v>
      </c>
      <c r="C28" s="112">
        <f t="shared" si="1"/>
        <v>3248.01874249</v>
      </c>
      <c r="D28" s="112">
        <f t="shared" si="2"/>
        <v>255.244851772</v>
      </c>
      <c r="E28" s="112">
        <f t="shared" si="3"/>
        <v>23.813235988700001</v>
      </c>
      <c r="F28" s="112">
        <f t="shared" si="4"/>
        <v>34.880691204999998</v>
      </c>
      <c r="G28" s="78">
        <f t="shared" si="11"/>
        <v>8.4431742603589308E-2</v>
      </c>
      <c r="H28" s="78">
        <f t="shared" si="12"/>
        <v>8.5215691485600764E-2</v>
      </c>
      <c r="I28" s="78">
        <f t="shared" si="6"/>
        <v>0.1095984057475638</v>
      </c>
      <c r="J28" s="78">
        <f t="shared" si="7"/>
        <v>9.2597577388963667E-2</v>
      </c>
      <c r="K28" s="113">
        <f t="shared" si="8"/>
        <v>7823.4617923120741</v>
      </c>
      <c r="L28" s="113">
        <f t="shared" si="8"/>
        <v>8798.7431626141952</v>
      </c>
      <c r="M28" s="113">
        <f t="shared" si="8"/>
        <v>8323.0931198503058</v>
      </c>
      <c r="N28" s="113">
        <f t="shared" si="8"/>
        <v>9582.5904382113822</v>
      </c>
      <c r="O28" s="113">
        <f t="shared" si="9"/>
        <v>8398.8324330347259</v>
      </c>
      <c r="P28" s="113">
        <f t="shared" si="9"/>
        <v>8748.958589668815</v>
      </c>
      <c r="Q28" s="113">
        <f t="shared" si="10"/>
        <v>15860.43280507023</v>
      </c>
      <c r="R28" s="113">
        <f t="shared" si="10"/>
        <v>9904.8916140058373</v>
      </c>
      <c r="S28" s="113">
        <f t="shared" si="10"/>
        <v>24858.745846765043</v>
      </c>
      <c r="T28" s="113">
        <f t="shared" si="10"/>
        <v>12666.76091192053</v>
      </c>
      <c r="U28" s="113">
        <f t="shared" si="10"/>
        <v>1994.6641050494654</v>
      </c>
    </row>
    <row r="29" spans="1:23">
      <c r="A29" s="123" t="s">
        <v>235</v>
      </c>
      <c r="B29" s="112">
        <f t="shared" si="0"/>
        <v>3943.1224074700003</v>
      </c>
      <c r="C29" s="112">
        <f t="shared" si="1"/>
        <v>7843.2749234499997</v>
      </c>
      <c r="D29" s="112">
        <f t="shared" si="2"/>
        <v>446.15349117</v>
      </c>
      <c r="E29" s="112">
        <f t="shared" si="3"/>
        <v>44.269287141300005</v>
      </c>
      <c r="F29" s="112">
        <f t="shared" si="4"/>
        <v>74.352317047</v>
      </c>
      <c r="G29" s="78">
        <f t="shared" si="11"/>
        <v>0.14758188643823014</v>
      </c>
      <c r="H29" s="78">
        <f t="shared" si="12"/>
        <v>0.15841769329924812</v>
      </c>
      <c r="I29" s="78">
        <f t="shared" si="6"/>
        <v>0.15186028363763004</v>
      </c>
      <c r="J29" s="78">
        <f t="shared" si="7"/>
        <v>0.14499775684163302</v>
      </c>
      <c r="K29" s="113">
        <f t="shared" si="8"/>
        <v>9254.4293846211676</v>
      </c>
      <c r="L29" s="113">
        <f t="shared" si="8"/>
        <v>10088.620889469676</v>
      </c>
      <c r="M29" s="113">
        <f t="shared" si="8"/>
        <v>11702.208855506513</v>
      </c>
      <c r="N29" s="113">
        <f t="shared" si="8"/>
        <v>12506.115638200805</v>
      </c>
      <c r="O29" s="113">
        <f t="shared" si="9"/>
        <v>9805.7909624373915</v>
      </c>
      <c r="P29" s="113">
        <f t="shared" si="9"/>
        <v>11961.5663728284</v>
      </c>
      <c r="Q29" s="113">
        <f t="shared" si="10"/>
        <v>21404.991033916504</v>
      </c>
      <c r="R29" s="113">
        <f t="shared" si="10"/>
        <v>13903.068204563131</v>
      </c>
      <c r="S29" s="113">
        <f t="shared" si="10"/>
        <v>30475.78858649094</v>
      </c>
      <c r="T29" s="113">
        <f t="shared" si="10"/>
        <v>18088.755714676619</v>
      </c>
      <c r="U29" s="113">
        <f t="shared" si="10"/>
        <v>2202.9663431305739</v>
      </c>
    </row>
    <row r="30" spans="1:23">
      <c r="A30" s="123" t="s">
        <v>356</v>
      </c>
      <c r="B30" s="112">
        <f t="shared" si="0"/>
        <v>5579.3359005000002</v>
      </c>
      <c r="C30" s="112">
        <f t="shared" si="1"/>
        <v>2687.33537363</v>
      </c>
      <c r="D30" s="112">
        <f t="shared" si="2"/>
        <v>638.49505144699992</v>
      </c>
      <c r="E30" s="112">
        <f t="shared" si="3"/>
        <v>60.895023163799998</v>
      </c>
      <c r="F30" s="112">
        <f t="shared" si="4"/>
        <v>62.531916654</v>
      </c>
      <c r="G30" s="78">
        <f t="shared" si="11"/>
        <v>0.21120602222995502</v>
      </c>
      <c r="H30" s="78">
        <f t="shared" si="12"/>
        <v>0.21791290815735032</v>
      </c>
      <c r="I30" s="78">
        <f t="shared" si="6"/>
        <v>0.1396712176812398</v>
      </c>
      <c r="J30" s="78">
        <f t="shared" si="7"/>
        <v>0.16052041274113951</v>
      </c>
      <c r="K30" s="113">
        <f t="shared" si="8"/>
        <v>10660.701918804005</v>
      </c>
      <c r="L30" s="113">
        <f t="shared" si="8"/>
        <v>10573.73746446819</v>
      </c>
      <c r="M30" s="113">
        <f t="shared" si="8"/>
        <v>15638.643733372744</v>
      </c>
      <c r="N30" s="113">
        <f t="shared" si="8"/>
        <v>13686.899261090963</v>
      </c>
      <c r="O30" s="113">
        <f t="shared" si="9"/>
        <v>9962.6124262878766</v>
      </c>
      <c r="P30" s="113">
        <f t="shared" si="9"/>
        <v>14665.126437041099</v>
      </c>
      <c r="Q30" s="113">
        <f t="shared" si="10"/>
        <v>33888.473540198342</v>
      </c>
      <c r="R30" s="113">
        <f t="shared" si="10"/>
        <v>16920.546795341394</v>
      </c>
      <c r="S30" s="113">
        <f t="shared" si="10"/>
        <v>37713.237312626603</v>
      </c>
      <c r="T30" s="113">
        <f t="shared" si="10"/>
        <v>16369.216570779221</v>
      </c>
      <c r="U30" s="113">
        <f t="shared" si="10"/>
        <v>2531.1441673345475</v>
      </c>
    </row>
    <row r="31" spans="1:23">
      <c r="A31" s="123" t="s">
        <v>769</v>
      </c>
      <c r="B31" s="112">
        <f t="shared" si="0"/>
        <v>10736.032679399999</v>
      </c>
      <c r="C31" s="112">
        <f t="shared" si="1"/>
        <v>369.58897238399999</v>
      </c>
      <c r="D31" s="112">
        <f t="shared" si="2"/>
        <v>1230.5149631949998</v>
      </c>
      <c r="E31" s="112">
        <f t="shared" si="3"/>
        <v>112.5559327352</v>
      </c>
      <c r="F31" s="112">
        <f t="shared" si="4"/>
        <v>102.68603529000001</v>
      </c>
      <c r="G31" s="78">
        <f t="shared" si="11"/>
        <v>0.40703866080382378</v>
      </c>
      <c r="H31" s="78">
        <f t="shared" si="12"/>
        <v>0.40278153054831634</v>
      </c>
      <c r="I31" s="78">
        <f t="shared" si="6"/>
        <v>0.17708971539498378</v>
      </c>
      <c r="J31" s="78">
        <f t="shared" si="7"/>
        <v>0.26029609690444144</v>
      </c>
      <c r="K31" s="113">
        <f t="shared" si="8"/>
        <v>12869.656333717372</v>
      </c>
      <c r="L31" s="113">
        <f t="shared" si="8"/>
        <v>8731.2361447504409</v>
      </c>
      <c r="M31" s="113">
        <f t="shared" si="8"/>
        <v>19725.02000894674</v>
      </c>
      <c r="N31" s="113">
        <f t="shared" si="8"/>
        <v>11995.450210342316</v>
      </c>
      <c r="O31" s="113">
        <f t="shared" si="9"/>
        <v>12164.350408259605</v>
      </c>
      <c r="P31" s="113">
        <f t="shared" si="9"/>
        <v>18470.038293652171</v>
      </c>
      <c r="Q31" s="113">
        <f t="shared" si="10"/>
        <v>46399.680621438471</v>
      </c>
      <c r="R31" s="113">
        <f t="shared" si="10"/>
        <v>17096.47484532616</v>
      </c>
      <c r="S31" s="113">
        <f t="shared" si="10"/>
        <v>39484.598766488416</v>
      </c>
      <c r="T31" s="113">
        <f t="shared" si="10"/>
        <v>18767.012449999998</v>
      </c>
      <c r="U31" s="113">
        <f t="shared" si="10"/>
        <v>2937.075547451519</v>
      </c>
    </row>
    <row r="32" spans="1:23">
      <c r="A32" s="203" t="s">
        <v>770</v>
      </c>
      <c r="B32" s="112">
        <f t="shared" si="0"/>
        <v>1172.90898737</v>
      </c>
      <c r="C32" s="112">
        <f t="shared" si="1"/>
        <v>7.998709779999999E-2</v>
      </c>
      <c r="D32" s="112">
        <f t="shared" si="2"/>
        <v>99.8951519198</v>
      </c>
      <c r="E32" s="112">
        <f t="shared" si="3"/>
        <v>3.7357200504999999</v>
      </c>
      <c r="F32" s="112">
        <f t="shared" si="4"/>
        <v>6.0145929679999997</v>
      </c>
      <c r="G32" s="78">
        <f t="shared" si="11"/>
        <v>3.3044042595511566E-2</v>
      </c>
      <c r="H32" s="78">
        <f t="shared" si="12"/>
        <v>1.3368278357928441E-2</v>
      </c>
      <c r="I32" s="78">
        <f t="shared" si="6"/>
        <v>2.9963174832480958E-2</v>
      </c>
      <c r="J32" s="78">
        <f t="shared" si="7"/>
        <v>1.9739793629430239E-2</v>
      </c>
      <c r="K32" s="113">
        <f t="shared" ref="K32" si="13">B15/O15*1000000</f>
        <v>8792.6853705839312</v>
      </c>
      <c r="L32" s="113">
        <f t="shared" ref="L32" si="14">C15/P15*1000000</f>
        <v>551.90646222222222</v>
      </c>
      <c r="M32" s="113">
        <f t="shared" ref="M32" si="15">D15/Q15*1000000</f>
        <v>13770.758573464358</v>
      </c>
      <c r="N32" s="113">
        <f t="shared" ref="N32" si="16">E15/R15*1000000</f>
        <v>322.33678823529408</v>
      </c>
      <c r="O32" s="113">
        <f t="shared" ref="O32" si="17">K15/M15*1000000</f>
        <v>8768.3338894837598</v>
      </c>
      <c r="P32" s="113">
        <f t="shared" ref="P32" si="18">L15/N15*1000000</f>
        <v>13011.007831857351</v>
      </c>
      <c r="Q32" s="113">
        <f t="shared" ref="Q32" si="19">F15/S15*1000000</f>
        <v>21602.650336723655</v>
      </c>
      <c r="R32" s="113">
        <f t="shared" ref="R32" si="20">G15/T15*1000000</f>
        <v>2772.1885520000001</v>
      </c>
      <c r="S32" s="113">
        <f t="shared" ref="S32" si="21">H15/U15*1000000</f>
        <v>16980.54568409091</v>
      </c>
      <c r="T32" s="113" t="e">
        <f t="shared" ref="T32" si="22">I15/V15*1000000</f>
        <v>#DIV/0!</v>
      </c>
      <c r="U32" s="113">
        <f t="shared" ref="U32" si="23">J15/W15*1000000</f>
        <v>840.84900992590519</v>
      </c>
    </row>
    <row r="33" spans="1:37">
      <c r="F33" s="123"/>
      <c r="G33" s="205"/>
      <c r="H33" s="205"/>
      <c r="I33" s="205"/>
      <c r="J33" s="205"/>
    </row>
    <row r="34" spans="1:37">
      <c r="A34" s="43"/>
      <c r="I34" s="206"/>
    </row>
    <row r="36" spans="1:37">
      <c r="P36" s="207"/>
      <c r="Q36" s="207"/>
      <c r="R36" s="207"/>
      <c r="S36" s="207"/>
      <c r="T36" s="207"/>
      <c r="U36" s="207"/>
      <c r="V36" s="207"/>
      <c r="W36" s="207"/>
      <c r="X36" s="207"/>
      <c r="Y36" s="207"/>
      <c r="Z36" s="207"/>
      <c r="AA36" s="207"/>
      <c r="AB36" s="207"/>
      <c r="AC36" s="207"/>
      <c r="AD36" s="207"/>
      <c r="AE36" s="207"/>
      <c r="AF36" s="207"/>
      <c r="AG36" s="207"/>
      <c r="AH36" s="207"/>
      <c r="AI36" s="207"/>
      <c r="AJ36" s="207"/>
      <c r="AK36" s="207"/>
    </row>
    <row r="37" spans="1:37">
      <c r="P37" s="207"/>
      <c r="Q37" s="207"/>
      <c r="R37" s="207"/>
      <c r="S37" s="207"/>
      <c r="T37" s="207"/>
      <c r="U37" s="207"/>
      <c r="V37" s="207"/>
      <c r="W37" s="207"/>
      <c r="X37" s="207"/>
      <c r="Y37" s="207"/>
      <c r="Z37" s="207"/>
      <c r="AA37" s="207"/>
      <c r="AB37" s="207"/>
      <c r="AC37" s="207"/>
      <c r="AD37" s="207"/>
      <c r="AE37" s="207"/>
      <c r="AF37" s="207"/>
      <c r="AG37" s="207"/>
      <c r="AH37" s="207"/>
      <c r="AI37" s="207"/>
      <c r="AJ37" s="207"/>
      <c r="AK37" s="207"/>
    </row>
    <row r="38" spans="1:37">
      <c r="P38" s="207"/>
      <c r="Q38" s="207"/>
      <c r="R38" s="207"/>
      <c r="S38" s="207"/>
      <c r="T38" s="207"/>
      <c r="U38" s="207"/>
      <c r="V38" s="207"/>
      <c r="W38" s="207"/>
      <c r="X38" s="207"/>
      <c r="Y38" s="207"/>
      <c r="Z38" s="207"/>
      <c r="AA38" s="207"/>
      <c r="AB38" s="207"/>
      <c r="AC38" s="207"/>
      <c r="AD38" s="207"/>
      <c r="AE38" s="207"/>
      <c r="AF38" s="207"/>
      <c r="AG38" s="207"/>
      <c r="AH38" s="207"/>
      <c r="AI38" s="207"/>
      <c r="AJ38" s="207"/>
      <c r="AK38" s="207"/>
    </row>
    <row r="39" spans="1:37">
      <c r="P39" s="207"/>
      <c r="Q39" s="207"/>
      <c r="R39" s="207"/>
      <c r="S39" s="207"/>
      <c r="T39" s="207"/>
      <c r="U39" s="207"/>
      <c r="V39" s="207"/>
      <c r="W39" s="207"/>
      <c r="X39" s="207"/>
      <c r="Y39" s="207"/>
      <c r="Z39" s="207"/>
      <c r="AA39" s="207"/>
      <c r="AB39" s="207"/>
      <c r="AC39" s="207"/>
      <c r="AD39" s="207"/>
      <c r="AE39" s="207"/>
      <c r="AF39" s="207"/>
      <c r="AG39" s="207"/>
      <c r="AH39" s="207"/>
      <c r="AI39" s="207"/>
      <c r="AJ39" s="207"/>
      <c r="AK39" s="207"/>
    </row>
    <row r="40" spans="1:37">
      <c r="P40" s="207"/>
      <c r="Q40" s="207"/>
      <c r="R40" s="207"/>
      <c r="S40" s="207"/>
      <c r="T40" s="207"/>
      <c r="U40" s="207"/>
      <c r="V40" s="207"/>
      <c r="W40" s="207"/>
      <c r="X40" s="207"/>
      <c r="Y40" s="207"/>
      <c r="Z40" s="207"/>
      <c r="AA40" s="207"/>
      <c r="AB40" s="207"/>
      <c r="AC40" s="207"/>
      <c r="AD40" s="207"/>
      <c r="AE40" s="207"/>
      <c r="AF40" s="207"/>
      <c r="AG40" s="207"/>
      <c r="AH40" s="207"/>
      <c r="AI40" s="207"/>
      <c r="AJ40" s="207"/>
      <c r="AK40" s="207"/>
    </row>
    <row r="41" spans="1:37">
      <c r="P41" s="207"/>
      <c r="Q41" s="207"/>
      <c r="R41" s="207"/>
      <c r="S41" s="207"/>
      <c r="T41" s="207"/>
      <c r="U41" s="207"/>
      <c r="V41" s="207"/>
      <c r="W41" s="207"/>
      <c r="X41" s="207"/>
      <c r="Y41" s="207"/>
      <c r="Z41" s="207"/>
      <c r="AA41" s="207"/>
      <c r="AB41" s="207"/>
      <c r="AC41" s="207"/>
      <c r="AD41" s="207"/>
      <c r="AE41" s="207"/>
      <c r="AF41" s="207"/>
      <c r="AG41" s="207"/>
      <c r="AH41" s="207"/>
      <c r="AI41" s="207"/>
      <c r="AJ41" s="207"/>
      <c r="AK41" s="207"/>
    </row>
    <row r="42" spans="1:37">
      <c r="P42" s="207"/>
      <c r="Q42" s="207"/>
      <c r="R42" s="207"/>
      <c r="S42" s="207"/>
      <c r="T42" s="207"/>
      <c r="U42" s="207"/>
      <c r="V42" s="207"/>
      <c r="W42" s="207"/>
      <c r="X42" s="207"/>
      <c r="Y42" s="207"/>
      <c r="Z42" s="207"/>
      <c r="AA42" s="207"/>
      <c r="AB42" s="207"/>
      <c r="AC42" s="207"/>
      <c r="AD42" s="207"/>
      <c r="AE42" s="207"/>
      <c r="AF42" s="207"/>
      <c r="AG42" s="207"/>
      <c r="AH42" s="207"/>
      <c r="AI42" s="207"/>
      <c r="AJ42" s="207"/>
      <c r="AK42" s="207"/>
    </row>
    <row r="43" spans="1:37">
      <c r="P43" s="207"/>
      <c r="Q43" s="207"/>
      <c r="R43" s="207"/>
      <c r="S43" s="207"/>
      <c r="T43" s="207"/>
      <c r="U43" s="207"/>
      <c r="V43" s="207"/>
      <c r="W43" s="207"/>
      <c r="X43" s="207"/>
      <c r="Y43" s="207"/>
      <c r="Z43" s="207"/>
      <c r="AA43" s="207"/>
      <c r="AB43" s="207"/>
      <c r="AC43" s="207"/>
      <c r="AD43" s="207"/>
      <c r="AE43" s="207"/>
      <c r="AF43" s="207"/>
      <c r="AG43" s="207"/>
      <c r="AH43" s="207"/>
      <c r="AI43" s="207"/>
      <c r="AJ43" s="207"/>
      <c r="AK43" s="207"/>
    </row>
    <row r="44" spans="1:37">
      <c r="P44" s="207"/>
      <c r="Q44" s="207"/>
      <c r="R44" s="207"/>
      <c r="S44" s="207"/>
      <c r="T44" s="207"/>
      <c r="U44" s="207"/>
      <c r="V44" s="207"/>
      <c r="W44" s="207"/>
      <c r="X44" s="207"/>
      <c r="Y44" s="207"/>
      <c r="Z44" s="207"/>
      <c r="AA44" s="207"/>
      <c r="AB44" s="207"/>
      <c r="AC44" s="207"/>
      <c r="AD44" s="207"/>
      <c r="AE44" s="207"/>
      <c r="AF44" s="207"/>
      <c r="AG44" s="207"/>
      <c r="AH44" s="207"/>
      <c r="AI44" s="207"/>
      <c r="AJ44" s="207"/>
      <c r="AK44" s="207"/>
    </row>
    <row r="45" spans="1:37">
      <c r="P45" s="207"/>
      <c r="Q45" s="207"/>
      <c r="R45" s="207"/>
      <c r="S45" s="207"/>
      <c r="T45" s="207"/>
      <c r="U45" s="207"/>
      <c r="V45" s="207"/>
      <c r="W45" s="207"/>
      <c r="X45" s="207"/>
      <c r="Y45" s="207"/>
      <c r="Z45" s="207"/>
      <c r="AA45" s="207"/>
      <c r="AB45" s="207"/>
      <c r="AC45" s="207"/>
      <c r="AD45" s="207"/>
      <c r="AE45" s="207"/>
      <c r="AF45" s="207"/>
      <c r="AG45" s="207"/>
      <c r="AH45" s="207"/>
      <c r="AI45" s="207"/>
      <c r="AJ45" s="207"/>
      <c r="AK45" s="207"/>
    </row>
    <row r="46" spans="1:37">
      <c r="P46" s="207"/>
      <c r="Q46" s="207"/>
      <c r="R46" s="207"/>
      <c r="S46" s="207"/>
      <c r="T46" s="207"/>
      <c r="U46" s="207"/>
      <c r="V46" s="207"/>
      <c r="W46" s="207"/>
      <c r="X46" s="207"/>
      <c r="Y46" s="207"/>
      <c r="Z46" s="207"/>
      <c r="AA46" s="207"/>
      <c r="AB46" s="207"/>
      <c r="AC46" s="207"/>
      <c r="AD46" s="207"/>
      <c r="AE46" s="207"/>
      <c r="AF46" s="207"/>
      <c r="AG46" s="207"/>
      <c r="AH46" s="207"/>
      <c r="AI46" s="207"/>
      <c r="AJ46" s="207"/>
      <c r="AK46" s="207"/>
    </row>
    <row r="52" spans="7:7">
      <c r="G52" s="123"/>
    </row>
    <row r="54" spans="7:7">
      <c r="G54" s="132"/>
    </row>
    <row r="85" spans="7:7">
      <c r="G85" s="83"/>
    </row>
    <row r="98" spans="7:7">
      <c r="G98" s="83"/>
    </row>
  </sheetData>
  <mergeCells count="1">
    <mergeCell ref="M1:N1"/>
  </mergeCells>
  <phoneticPr fontId="0" type="noConversion"/>
  <hyperlinks>
    <hyperlink ref="M1:N1" location="Contents!A1" display="Back to Contents"/>
  </hyperlinks>
  <pageMargins left="0.75" right="0.75" top="1" bottom="1" header="0.5" footer="0.5"/>
  <pageSetup paperSize="9"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54"/>
  <sheetViews>
    <sheetView zoomScaleNormal="100" workbookViewId="0">
      <selection activeCell="L39" sqref="L39"/>
    </sheetView>
  </sheetViews>
  <sheetFormatPr defaultColWidth="8.88671875" defaultRowHeight="13.2"/>
  <cols>
    <col min="1" max="1" width="8.88671875" customWidth="1"/>
    <col min="2" max="2" width="10" customWidth="1"/>
    <col min="3" max="3" width="11.44140625" customWidth="1"/>
    <col min="4" max="4" width="9.5546875" bestFit="1" customWidth="1"/>
  </cols>
  <sheetData>
    <row r="1" spans="1:12" ht="26.25" customHeight="1">
      <c r="B1" s="20" t="s">
        <v>661</v>
      </c>
      <c r="C1" s="20"/>
      <c r="D1" s="20"/>
      <c r="E1" s="20"/>
      <c r="F1" s="20"/>
      <c r="G1" s="20"/>
      <c r="K1" s="351" t="s">
        <v>255</v>
      </c>
      <c r="L1" s="351"/>
    </row>
    <row r="2" spans="1:12" ht="20.399999999999999">
      <c r="A2" s="105" t="s">
        <v>25</v>
      </c>
      <c r="B2" s="105" t="s">
        <v>144</v>
      </c>
      <c r="C2" s="105" t="s">
        <v>145</v>
      </c>
      <c r="D2" s="105" t="s">
        <v>213</v>
      </c>
    </row>
    <row r="3" spans="1:12">
      <c r="A3" s="70" t="s">
        <v>771</v>
      </c>
      <c r="B3" s="114">
        <v>2892.9301331000001</v>
      </c>
      <c r="C3" s="114">
        <v>3583.8222283999999</v>
      </c>
      <c r="D3" s="114">
        <v>2982.3642688</v>
      </c>
    </row>
    <row r="4" spans="1:12">
      <c r="A4" s="70" t="s">
        <v>297</v>
      </c>
      <c r="B4" s="114">
        <v>3055.3859275999998</v>
      </c>
      <c r="C4" s="114">
        <v>3853.1244895999998</v>
      </c>
      <c r="D4" s="114">
        <v>3153.8309912999998</v>
      </c>
    </row>
    <row r="5" spans="1:12">
      <c r="A5" s="70" t="s">
        <v>232</v>
      </c>
      <c r="B5" s="114">
        <v>1364.0624840999999</v>
      </c>
      <c r="C5" s="114">
        <v>3757.2253820000001</v>
      </c>
      <c r="D5" s="114">
        <v>1938.6180819000001</v>
      </c>
    </row>
    <row r="6" spans="1:12">
      <c r="A6" s="70">
        <v>1980</v>
      </c>
      <c r="B6" s="114">
        <v>3377.1545503000002</v>
      </c>
      <c r="C6" s="114">
        <v>4532.6479880999996</v>
      </c>
      <c r="D6" s="114">
        <v>3701.5542260000002</v>
      </c>
    </row>
    <row r="7" spans="1:12">
      <c r="A7" s="70">
        <v>1981</v>
      </c>
      <c r="B7" s="114">
        <v>3095.0522231999998</v>
      </c>
      <c r="C7" s="114">
        <v>5020.3673595999999</v>
      </c>
      <c r="D7" s="114">
        <v>3665.5620021</v>
      </c>
    </row>
    <row r="8" spans="1:12">
      <c r="A8" s="70">
        <v>1982</v>
      </c>
      <c r="B8" s="114">
        <v>3243.1597848000001</v>
      </c>
      <c r="C8" s="114">
        <v>4411.7379512999996</v>
      </c>
      <c r="D8" s="114">
        <v>3642.5472593999998</v>
      </c>
    </row>
    <row r="9" spans="1:12">
      <c r="A9" s="70">
        <v>1983</v>
      </c>
      <c r="B9" s="114">
        <v>3153.2577824</v>
      </c>
      <c r="C9" s="114">
        <v>3899.0183981999999</v>
      </c>
      <c r="D9" s="114">
        <v>3412.4709017</v>
      </c>
    </row>
    <row r="10" spans="1:12">
      <c r="A10" s="70">
        <v>1984</v>
      </c>
      <c r="B10" s="114">
        <v>2967.5727437999999</v>
      </c>
      <c r="C10" s="114">
        <v>3915.6030916</v>
      </c>
      <c r="D10" s="114">
        <v>3316.5025565999999</v>
      </c>
    </row>
    <row r="11" spans="1:12">
      <c r="A11" s="70">
        <v>1985</v>
      </c>
      <c r="B11" s="114">
        <v>3085.9494583999999</v>
      </c>
      <c r="C11" s="114">
        <v>3878.8609336</v>
      </c>
      <c r="D11" s="114">
        <v>3379.9210621000002</v>
      </c>
    </row>
    <row r="12" spans="1:12">
      <c r="A12" s="70">
        <v>1986</v>
      </c>
      <c r="B12" s="114">
        <v>3175.8236148000001</v>
      </c>
      <c r="C12" s="114">
        <v>4040.8843617000002</v>
      </c>
      <c r="D12" s="114">
        <v>3453.903871</v>
      </c>
    </row>
    <row r="13" spans="1:12">
      <c r="A13" s="70">
        <v>1987</v>
      </c>
      <c r="B13" s="114">
        <v>3566.3881906000001</v>
      </c>
      <c r="C13" s="114">
        <v>4238.1966295000002</v>
      </c>
      <c r="D13" s="114">
        <v>3763.4780006000001</v>
      </c>
    </row>
    <row r="14" spans="1:12">
      <c r="A14" s="70">
        <v>1988</v>
      </c>
      <c r="B14" s="114">
        <v>3712.8613604000002</v>
      </c>
      <c r="C14" s="114">
        <v>4383.3525578999997</v>
      </c>
      <c r="D14" s="114">
        <v>3923.0932518</v>
      </c>
    </row>
    <row r="15" spans="1:12">
      <c r="A15" s="70">
        <v>1989</v>
      </c>
      <c r="B15" s="114">
        <v>3972.4279216999998</v>
      </c>
      <c r="C15" s="114">
        <v>4545.6677872</v>
      </c>
      <c r="D15" s="114">
        <v>4139.0183317999999</v>
      </c>
    </row>
    <row r="16" spans="1:12">
      <c r="A16" s="70">
        <v>1990</v>
      </c>
      <c r="B16" s="114">
        <v>4314.6578907000003</v>
      </c>
      <c r="C16" s="114">
        <v>4903.7145395999996</v>
      </c>
      <c r="D16" s="114">
        <v>4483.4343257999999</v>
      </c>
    </row>
    <row r="17" spans="1:4">
      <c r="A17" s="70">
        <v>1991</v>
      </c>
      <c r="B17" s="114">
        <v>4737.6932311999999</v>
      </c>
      <c r="C17" s="114">
        <v>5081.9165200999996</v>
      </c>
      <c r="D17" s="114">
        <v>4817.6979414999996</v>
      </c>
    </row>
    <row r="18" spans="1:4">
      <c r="A18" s="70">
        <v>1992</v>
      </c>
      <c r="B18" s="114">
        <v>4985.5164445</v>
      </c>
      <c r="C18" s="114">
        <v>5501.5410435000003</v>
      </c>
      <c r="D18" s="114">
        <v>5091.1506523999997</v>
      </c>
    </row>
    <row r="19" spans="1:4">
      <c r="A19" s="70">
        <v>1993</v>
      </c>
      <c r="B19" s="114">
        <v>5409.4302711999999</v>
      </c>
      <c r="C19" s="114">
        <v>5522.8581320000003</v>
      </c>
      <c r="D19" s="114">
        <v>5432.1293111000005</v>
      </c>
    </row>
    <row r="20" spans="1:4">
      <c r="A20" s="70">
        <v>1994</v>
      </c>
      <c r="B20" s="114">
        <v>5715.2529888999998</v>
      </c>
      <c r="C20" s="114">
        <v>5762.0116049999997</v>
      </c>
      <c r="D20" s="114">
        <v>5723.1677456999996</v>
      </c>
    </row>
    <row r="21" spans="1:4">
      <c r="A21" s="70">
        <v>1995</v>
      </c>
      <c r="B21" s="114">
        <v>6218.1568768999996</v>
      </c>
      <c r="C21" s="114">
        <v>6250.1157716999996</v>
      </c>
      <c r="D21" s="114">
        <v>6222.4474165000001</v>
      </c>
    </row>
    <row r="22" spans="1:4">
      <c r="A22" s="70">
        <v>1996</v>
      </c>
      <c r="B22" s="114">
        <v>6844.5298261999997</v>
      </c>
      <c r="C22" s="114">
        <v>6420.9246799000002</v>
      </c>
      <c r="D22" s="114">
        <v>6801.9897708999997</v>
      </c>
    </row>
    <row r="23" spans="1:4">
      <c r="A23" s="70">
        <v>1997</v>
      </c>
      <c r="B23" s="114">
        <v>6981.1697014000001</v>
      </c>
      <c r="C23" s="114">
        <v>6864.0963579999998</v>
      </c>
      <c r="D23" s="114">
        <v>6968.2717388999999</v>
      </c>
    </row>
    <row r="24" spans="1:4">
      <c r="A24" s="70">
        <v>1998</v>
      </c>
      <c r="B24" s="114">
        <v>7168.7597764000002</v>
      </c>
      <c r="C24" s="114">
        <v>7191.1180710999997</v>
      </c>
      <c r="D24" s="114">
        <v>7171.2014030999999</v>
      </c>
    </row>
    <row r="25" spans="1:4">
      <c r="A25" s="70">
        <v>1999</v>
      </c>
      <c r="B25" s="114">
        <v>7305.3351485000003</v>
      </c>
      <c r="C25" s="114">
        <v>7627.2799369000004</v>
      </c>
      <c r="D25" s="114">
        <v>7347.4051504999998</v>
      </c>
    </row>
    <row r="26" spans="1:4">
      <c r="A26" s="70">
        <v>2000</v>
      </c>
      <c r="B26" s="114">
        <v>7607.8877178000002</v>
      </c>
      <c r="C26" s="114">
        <v>7823.3255236000005</v>
      </c>
      <c r="D26" s="114">
        <v>7634.9558700999996</v>
      </c>
    </row>
    <row r="27" spans="1:4">
      <c r="A27" s="70">
        <v>2001</v>
      </c>
      <c r="B27" s="114">
        <v>7911.7741814000001</v>
      </c>
      <c r="C27" s="114">
        <v>7988.3199009999998</v>
      </c>
      <c r="D27" s="114">
        <v>7920.9732907999996</v>
      </c>
    </row>
    <row r="28" spans="1:4">
      <c r="A28" s="70">
        <v>2002</v>
      </c>
      <c r="B28" s="114">
        <v>8072.0789733000001</v>
      </c>
      <c r="C28" s="114">
        <v>8330.7027410999999</v>
      </c>
      <c r="D28" s="114">
        <v>8104.1840548999999</v>
      </c>
    </row>
    <row r="29" spans="1:4">
      <c r="A29" s="70">
        <v>2003</v>
      </c>
      <c r="B29" s="114">
        <v>8197.8465347000001</v>
      </c>
      <c r="C29" s="114">
        <v>8684.9973910000008</v>
      </c>
      <c r="D29" s="114">
        <v>8267.3061335999992</v>
      </c>
    </row>
    <row r="30" spans="1:4">
      <c r="A30" s="70">
        <v>2004</v>
      </c>
      <c r="B30" s="114">
        <v>9325.0465917000001</v>
      </c>
      <c r="C30" s="114">
        <v>9325.2936575999993</v>
      </c>
      <c r="D30" s="114">
        <v>9325.0692445999994</v>
      </c>
    </row>
    <row r="31" spans="1:4">
      <c r="A31" s="70">
        <v>2005</v>
      </c>
      <c r="B31" s="114">
        <v>9662.5716782</v>
      </c>
      <c r="C31" s="114">
        <v>10606.048038999999</v>
      </c>
      <c r="D31" s="114">
        <v>9739.3828642000008</v>
      </c>
    </row>
    <row r="32" spans="1:4">
      <c r="A32" s="70">
        <v>2006</v>
      </c>
      <c r="B32" s="114">
        <v>9860.8024547999994</v>
      </c>
      <c r="C32" s="114">
        <v>11402.065747000001</v>
      </c>
      <c r="D32" s="114">
        <v>9987.1969824000007</v>
      </c>
    </row>
    <row r="33" spans="1:19">
      <c r="A33" s="70">
        <v>2007</v>
      </c>
      <c r="B33" s="114">
        <v>9892.9204229999996</v>
      </c>
      <c r="C33" s="114">
        <v>12032.097277999999</v>
      </c>
      <c r="D33" s="114">
        <v>10095.883754</v>
      </c>
    </row>
    <row r="34" spans="1:19">
      <c r="A34" s="70">
        <v>2008</v>
      </c>
      <c r="B34" s="114">
        <v>9974.7090497000008</v>
      </c>
      <c r="C34" s="114">
        <v>12530.847648999999</v>
      </c>
      <c r="D34" s="114">
        <v>10286.729348999999</v>
      </c>
    </row>
    <row r="35" spans="1:19">
      <c r="A35" s="70">
        <v>2009</v>
      </c>
      <c r="B35" s="114">
        <v>9826.9441222999994</v>
      </c>
      <c r="C35" s="114">
        <v>13046.586089</v>
      </c>
      <c r="D35" s="114">
        <v>10214.871861</v>
      </c>
    </row>
    <row r="36" spans="1:19">
      <c r="A36" s="70">
        <v>2010</v>
      </c>
      <c r="B36" s="114">
        <v>10171.015192000001</v>
      </c>
      <c r="C36" s="114">
        <v>13405.058213</v>
      </c>
      <c r="D36" s="114">
        <v>10624.975359</v>
      </c>
    </row>
    <row r="37" spans="1:19">
      <c r="A37" s="70">
        <v>2011</v>
      </c>
      <c r="B37" s="114">
        <v>10236.798679</v>
      </c>
      <c r="C37" s="114">
        <v>14317.936444000001</v>
      </c>
      <c r="D37" s="114">
        <v>10928.969282</v>
      </c>
    </row>
    <row r="38" spans="1:19">
      <c r="A38" s="70">
        <v>2012</v>
      </c>
      <c r="B38" s="114">
        <v>10704.678792999999</v>
      </c>
      <c r="C38" s="114">
        <v>15029.289671</v>
      </c>
      <c r="D38" s="114">
        <v>11482.938527</v>
      </c>
    </row>
    <row r="39" spans="1:19">
      <c r="A39" s="70">
        <v>2013</v>
      </c>
      <c r="B39" s="114">
        <v>10888.196574</v>
      </c>
      <c r="C39" s="114">
        <v>15912.946637999999</v>
      </c>
      <c r="D39" s="114">
        <v>11972.059309</v>
      </c>
    </row>
    <row r="40" spans="1:19">
      <c r="A40" s="70">
        <v>2014</v>
      </c>
      <c r="B40" s="170">
        <v>11172.572738000001</v>
      </c>
      <c r="C40" s="170">
        <v>16486.462135999998</v>
      </c>
      <c r="D40" s="170">
        <v>12420.541212</v>
      </c>
    </row>
    <row r="41" spans="1:19">
      <c r="A41" s="70">
        <v>2015</v>
      </c>
      <c r="B41" s="114">
        <v>10837.838351</v>
      </c>
      <c r="C41" s="114">
        <v>17255.350270999999</v>
      </c>
      <c r="D41" s="114">
        <v>12423.353653</v>
      </c>
    </row>
    <row r="42" spans="1:19">
      <c r="A42" s="70">
        <v>2016</v>
      </c>
      <c r="B42" s="114">
        <v>11699.367999</v>
      </c>
      <c r="C42" s="114">
        <v>18147.036413000002</v>
      </c>
      <c r="D42" s="114">
        <v>13436.249938000001</v>
      </c>
    </row>
    <row r="43" spans="1:19">
      <c r="A43" s="70">
        <v>2017</v>
      </c>
      <c r="B43" s="114">
        <v>12940.551371</v>
      </c>
      <c r="C43" s="114">
        <v>20235.489279000001</v>
      </c>
      <c r="D43" s="114">
        <v>15048.798307999999</v>
      </c>
    </row>
    <row r="44" spans="1:19">
      <c r="A44" s="70">
        <v>2018</v>
      </c>
      <c r="B44" s="114">
        <v>14005.162361999999</v>
      </c>
      <c r="C44" s="114">
        <v>21092.235326999999</v>
      </c>
      <c r="D44" s="114">
        <v>16138.755191</v>
      </c>
    </row>
    <row r="45" spans="1:19">
      <c r="A45" s="70">
        <v>2019</v>
      </c>
      <c r="B45" s="114">
        <v>13657.723931</v>
      </c>
      <c r="C45" s="114">
        <v>19982.373907000001</v>
      </c>
      <c r="D45" s="114">
        <v>15543.405826</v>
      </c>
    </row>
    <row r="46" spans="1:19">
      <c r="A46" s="70">
        <v>2020</v>
      </c>
      <c r="B46" s="114">
        <v>8780.8592955000004</v>
      </c>
      <c r="C46" s="114">
        <v>13766.677307</v>
      </c>
      <c r="D46" s="114">
        <v>10248.726848</v>
      </c>
    </row>
    <row r="47" spans="1:19">
      <c r="A47" s="70"/>
      <c r="B47" s="114"/>
      <c r="C47" s="114"/>
      <c r="D47" s="114"/>
    </row>
    <row r="48" spans="1:19">
      <c r="A48" s="169" t="s">
        <v>799</v>
      </c>
      <c r="B48" s="166"/>
      <c r="C48" s="166"/>
      <c r="D48" s="166"/>
      <c r="E48" s="166"/>
      <c r="F48" s="166"/>
      <c r="G48" s="166"/>
      <c r="H48" s="166"/>
      <c r="I48" s="166"/>
      <c r="J48" s="166"/>
      <c r="K48" s="166"/>
      <c r="L48" s="166"/>
      <c r="M48" s="166"/>
      <c r="N48" s="166"/>
      <c r="O48" s="166"/>
      <c r="P48" s="166"/>
      <c r="Q48" s="166"/>
      <c r="R48" s="166"/>
      <c r="S48" s="166"/>
    </row>
    <row r="49" spans="2:4">
      <c r="B49" s="3"/>
      <c r="C49" s="3"/>
      <c r="D49" s="3"/>
    </row>
    <row r="50" spans="2:4">
      <c r="B50" s="3"/>
      <c r="C50" s="3"/>
      <c r="D50" s="3"/>
    </row>
    <row r="51" spans="2:4">
      <c r="B51" s="3"/>
      <c r="C51" s="3"/>
      <c r="D51" s="3"/>
    </row>
    <row r="52" spans="2:4">
      <c r="B52" s="3"/>
      <c r="C52" s="3"/>
      <c r="D52" s="3"/>
    </row>
    <row r="53" spans="2:4">
      <c r="B53" s="3"/>
      <c r="C53" s="3"/>
      <c r="D53" s="3"/>
    </row>
    <row r="54" spans="2:4">
      <c r="B54" s="3"/>
      <c r="C54" s="3"/>
      <c r="D54" s="3"/>
    </row>
  </sheetData>
  <mergeCells count="1">
    <mergeCell ref="K1:L1"/>
  </mergeCells>
  <phoneticPr fontId="0" type="noConversion"/>
  <hyperlinks>
    <hyperlink ref="K1:L1" location="Contents!A1" display="Back to Contents"/>
  </hyperlinks>
  <pageMargins left="0.75" right="0.75" top="1" bottom="1" header="0.5" footer="0.5"/>
  <pageSetup paperSize="9"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Y25"/>
  <sheetViews>
    <sheetView workbookViewId="0"/>
  </sheetViews>
  <sheetFormatPr defaultColWidth="8.88671875" defaultRowHeight="13.2"/>
  <cols>
    <col min="1" max="1" width="8.88671875" style="30" customWidth="1"/>
    <col min="2" max="6" width="7.6640625" style="30" customWidth="1"/>
    <col min="7" max="7" width="8.6640625" style="30" customWidth="1"/>
    <col min="8" max="11" width="7.6640625" style="30" customWidth="1"/>
    <col min="12" max="12" width="5.5546875" style="30" customWidth="1"/>
    <col min="13" max="13" width="9" style="30" customWidth="1"/>
    <col min="14" max="14" width="10.33203125" style="30" customWidth="1"/>
    <col min="15" max="15" width="5.6640625" style="30" customWidth="1"/>
    <col min="16" max="20" width="7.6640625" style="30" customWidth="1"/>
    <col min="21" max="21" width="5.6640625" style="30" customWidth="1"/>
    <col min="22" max="22" width="10.33203125" style="30" bestFit="1" customWidth="1"/>
    <col min="23" max="16384" width="8.88671875" style="30"/>
  </cols>
  <sheetData>
    <row r="1" spans="1:25" ht="24" customHeight="1">
      <c r="B1" s="199" t="s">
        <v>593</v>
      </c>
      <c r="C1" s="184"/>
      <c r="D1" s="184"/>
      <c r="E1" s="184"/>
      <c r="F1" s="184"/>
      <c r="G1" s="184"/>
      <c r="H1" s="184"/>
      <c r="I1" s="358" t="s">
        <v>255</v>
      </c>
      <c r="J1" s="358"/>
      <c r="K1" s="184"/>
      <c r="M1" s="199" t="s">
        <v>238</v>
      </c>
      <c r="N1" s="184"/>
      <c r="P1" s="199" t="s">
        <v>594</v>
      </c>
      <c r="Q1" s="184"/>
      <c r="R1" s="184"/>
      <c r="S1" s="184"/>
      <c r="T1" s="184"/>
      <c r="V1" s="184"/>
      <c r="W1" s="184"/>
      <c r="X1" s="184"/>
      <c r="Y1" s="184"/>
    </row>
    <row r="2" spans="1:25" ht="20.399999999999999">
      <c r="A2" s="116" t="s">
        <v>218</v>
      </c>
      <c r="B2" s="116" t="s">
        <v>259</v>
      </c>
      <c r="C2" s="116" t="s">
        <v>256</v>
      </c>
      <c r="D2" s="116" t="s">
        <v>257</v>
      </c>
      <c r="E2" s="116" t="s">
        <v>258</v>
      </c>
      <c r="F2" s="116" t="s">
        <v>13</v>
      </c>
      <c r="G2" s="116" t="s">
        <v>14</v>
      </c>
      <c r="H2" s="116" t="s">
        <v>15</v>
      </c>
      <c r="I2" s="116" t="s">
        <v>16</v>
      </c>
      <c r="J2" s="116" t="s">
        <v>17</v>
      </c>
      <c r="K2" s="116" t="s">
        <v>18</v>
      </c>
      <c r="L2" s="116"/>
      <c r="M2" s="218" t="s">
        <v>476</v>
      </c>
      <c r="N2" s="218" t="s">
        <v>477</v>
      </c>
      <c r="O2" s="116"/>
      <c r="P2" s="116" t="s">
        <v>19</v>
      </c>
      <c r="Q2" s="116" t="s">
        <v>20</v>
      </c>
      <c r="R2" s="116" t="s">
        <v>21</v>
      </c>
      <c r="S2" s="116" t="s">
        <v>22</v>
      </c>
      <c r="T2" s="116" t="s">
        <v>23</v>
      </c>
      <c r="U2" s="116"/>
      <c r="V2" s="107" t="s">
        <v>97</v>
      </c>
      <c r="W2" s="107" t="s">
        <v>98</v>
      </c>
      <c r="X2" s="107" t="s">
        <v>478</v>
      </c>
      <c r="Y2" s="136" t="s">
        <v>484</v>
      </c>
    </row>
    <row r="3" spans="1:25" ht="21" customHeight="1">
      <c r="A3" s="88">
        <v>2001</v>
      </c>
      <c r="B3" s="111">
        <v>3120.2831772</v>
      </c>
      <c r="C3" s="111">
        <v>6168.4154391000002</v>
      </c>
      <c r="D3" s="111">
        <v>10223.200327</v>
      </c>
      <c r="E3" s="111">
        <v>5877.5714808000002</v>
      </c>
      <c r="F3" s="111">
        <v>3420.0340387000001</v>
      </c>
      <c r="G3" s="111">
        <v>129.5278228</v>
      </c>
      <c r="H3" s="111">
        <v>198.55334382999999</v>
      </c>
      <c r="I3" s="111">
        <v>932.37012721999997</v>
      </c>
      <c r="J3" s="111">
        <v>3465.7736316999999</v>
      </c>
      <c r="K3" s="111">
        <v>459.04306398</v>
      </c>
      <c r="L3" s="111"/>
      <c r="M3" s="219">
        <v>1743769</v>
      </c>
      <c r="N3" s="219">
        <v>944884</v>
      </c>
      <c r="O3" s="111"/>
      <c r="P3" s="111">
        <f t="shared" ref="P3:P20" si="0">B3+G3</f>
        <v>3249.8110000000001</v>
      </c>
      <c r="Q3" s="111">
        <f t="shared" ref="Q3:Q20" si="1">C3+H3</f>
        <v>6366.9687829300001</v>
      </c>
      <c r="R3" s="111">
        <f t="shared" ref="R3:R20" si="2">D3+I3</f>
        <v>11155.57045422</v>
      </c>
      <c r="S3" s="111">
        <f t="shared" ref="S3:S20" si="3">E3+J3</f>
        <v>9343.3451124999992</v>
      </c>
      <c r="T3" s="111">
        <f t="shared" ref="T3:T20" si="4">F3+K3</f>
        <v>3879.0771026800003</v>
      </c>
      <c r="U3" s="111"/>
      <c r="V3" s="77">
        <f t="shared" ref="V3:V20" si="5">SUM(P3:R3)</f>
        <v>20772.35023715</v>
      </c>
      <c r="W3" s="77">
        <f t="shared" ref="W3:W20" si="6">SUM(S3:T3)</f>
        <v>13222.422215179999</v>
      </c>
      <c r="X3" s="118">
        <f>W3/(V3+W3)</f>
        <v>0.38895457334569494</v>
      </c>
      <c r="Y3" s="118">
        <f t="shared" ref="Y3:Y20" si="7">N3/(M3+N3)</f>
        <v>0.35143397083967326</v>
      </c>
    </row>
    <row r="4" spans="1:25">
      <c r="A4" s="88">
        <v>2002</v>
      </c>
      <c r="B4" s="111">
        <v>2911.6505283000001</v>
      </c>
      <c r="C4" s="111">
        <v>6280.7931673000003</v>
      </c>
      <c r="D4" s="111">
        <v>10646.661762</v>
      </c>
      <c r="E4" s="111">
        <v>6282.0437449000001</v>
      </c>
      <c r="F4" s="111">
        <v>3683.6761864999999</v>
      </c>
      <c r="G4" s="111">
        <v>117.01456706</v>
      </c>
      <c r="H4" s="111">
        <v>172.59745637</v>
      </c>
      <c r="I4" s="111">
        <v>874.80554346999998</v>
      </c>
      <c r="J4" s="111">
        <v>3629.2182286000002</v>
      </c>
      <c r="K4" s="111">
        <v>489.48860481000003</v>
      </c>
      <c r="L4" s="111"/>
      <c r="M4" s="219">
        <v>1772891</v>
      </c>
      <c r="N4" s="219">
        <v>1013137</v>
      </c>
      <c r="O4" s="111"/>
      <c r="P4" s="111">
        <f t="shared" si="0"/>
        <v>3028.6650953600001</v>
      </c>
      <c r="Q4" s="111">
        <f t="shared" si="1"/>
        <v>6453.3906236700004</v>
      </c>
      <c r="R4" s="111">
        <f t="shared" si="2"/>
        <v>11521.46730547</v>
      </c>
      <c r="S4" s="111">
        <f t="shared" si="3"/>
        <v>9911.2619735000007</v>
      </c>
      <c r="T4" s="111">
        <f t="shared" si="4"/>
        <v>4173.1647913099996</v>
      </c>
      <c r="U4" s="111"/>
      <c r="V4" s="77">
        <f t="shared" si="5"/>
        <v>21003.523024499998</v>
      </c>
      <c r="W4" s="77">
        <f t="shared" si="6"/>
        <v>14084.426764809999</v>
      </c>
      <c r="X4" s="118">
        <f t="shared" ref="X4:X9" si="8">W4/(V4+W4)</f>
        <v>0.40140352597919537</v>
      </c>
      <c r="Y4" s="118">
        <f t="shared" si="7"/>
        <v>0.36364925262775538</v>
      </c>
    </row>
    <row r="5" spans="1:25">
      <c r="A5" s="88">
        <v>2003</v>
      </c>
      <c r="B5" s="111">
        <v>2752.6631447999998</v>
      </c>
      <c r="C5" s="111">
        <v>6288.5586095999997</v>
      </c>
      <c r="D5" s="111">
        <v>10935.184380000001</v>
      </c>
      <c r="E5" s="111">
        <v>6772.2589422000001</v>
      </c>
      <c r="F5" s="111">
        <v>4006.7998395999998</v>
      </c>
      <c r="G5" s="111">
        <v>104.62227953999999</v>
      </c>
      <c r="H5" s="111">
        <v>156.20437369000001</v>
      </c>
      <c r="I5" s="111">
        <v>812.46446121999998</v>
      </c>
      <c r="J5" s="111">
        <v>3816.2868426</v>
      </c>
      <c r="K5" s="111">
        <v>507.73926060000002</v>
      </c>
      <c r="L5" s="111"/>
      <c r="M5" s="219">
        <v>1810027</v>
      </c>
      <c r="N5" s="219">
        <v>1098521</v>
      </c>
      <c r="O5" s="111"/>
      <c r="P5" s="111">
        <f t="shared" si="0"/>
        <v>2857.2854243399997</v>
      </c>
      <c r="Q5" s="111">
        <f t="shared" si="1"/>
        <v>6444.7629832900002</v>
      </c>
      <c r="R5" s="111">
        <f t="shared" si="2"/>
        <v>11747.648841220001</v>
      </c>
      <c r="S5" s="111">
        <f t="shared" si="3"/>
        <v>10588.545784800001</v>
      </c>
      <c r="T5" s="111">
        <f t="shared" si="4"/>
        <v>4514.5391001999997</v>
      </c>
      <c r="U5" s="111"/>
      <c r="V5" s="77">
        <f t="shared" si="5"/>
        <v>21049.697248850003</v>
      </c>
      <c r="W5" s="77">
        <f t="shared" si="6"/>
        <v>15103.084885</v>
      </c>
      <c r="X5" s="118">
        <f t="shared" si="8"/>
        <v>0.41775719581091147</v>
      </c>
      <c r="Y5" s="118">
        <f t="shared" si="7"/>
        <v>0.3776870796012306</v>
      </c>
    </row>
    <row r="6" spans="1:25">
      <c r="A6" s="88">
        <v>2004</v>
      </c>
      <c r="B6" s="111">
        <v>2585.5455412000001</v>
      </c>
      <c r="C6" s="111">
        <v>6214.0609383000001</v>
      </c>
      <c r="D6" s="111">
        <v>11079.251727999999</v>
      </c>
      <c r="E6" s="111">
        <v>7299.0967307999999</v>
      </c>
      <c r="F6" s="111">
        <v>4372.0108318000002</v>
      </c>
      <c r="G6" s="111">
        <v>91.762807600000002</v>
      </c>
      <c r="H6" s="111">
        <v>135.07251317000001</v>
      </c>
      <c r="I6" s="111">
        <v>741.68133909000005</v>
      </c>
      <c r="J6" s="111">
        <v>4045.5830618999998</v>
      </c>
      <c r="K6" s="111">
        <v>547.48097099999995</v>
      </c>
      <c r="L6" s="111"/>
      <c r="M6" s="219">
        <v>1838334</v>
      </c>
      <c r="N6" s="219">
        <v>1191681</v>
      </c>
      <c r="O6" s="111"/>
      <c r="P6" s="111">
        <f t="shared" si="0"/>
        <v>2677.3083488000002</v>
      </c>
      <c r="Q6" s="111">
        <f t="shared" si="1"/>
        <v>6349.1334514700002</v>
      </c>
      <c r="R6" s="111">
        <f t="shared" si="2"/>
        <v>11820.93306709</v>
      </c>
      <c r="S6" s="111">
        <f t="shared" si="3"/>
        <v>11344.679792700001</v>
      </c>
      <c r="T6" s="111">
        <f t="shared" si="4"/>
        <v>4919.4918028000002</v>
      </c>
      <c r="U6" s="111"/>
      <c r="V6" s="77">
        <f t="shared" si="5"/>
        <v>20847.374867359998</v>
      </c>
      <c r="W6" s="77">
        <f t="shared" si="6"/>
        <v>16264.1715955</v>
      </c>
      <c r="X6" s="118">
        <f t="shared" si="8"/>
        <v>0.43825097969917909</v>
      </c>
      <c r="Y6" s="118">
        <f t="shared" si="7"/>
        <v>0.39329211241528506</v>
      </c>
    </row>
    <row r="7" spans="1:25">
      <c r="A7" s="88">
        <v>2005</v>
      </c>
      <c r="B7" s="111">
        <v>2427.5320135000002</v>
      </c>
      <c r="C7" s="111">
        <v>6041.2087160999999</v>
      </c>
      <c r="D7" s="111">
        <v>11029.967135999999</v>
      </c>
      <c r="E7" s="111">
        <v>7610.2087216</v>
      </c>
      <c r="F7" s="111">
        <v>4622.6977169000002</v>
      </c>
      <c r="G7" s="111">
        <v>82.191728562999998</v>
      </c>
      <c r="H7" s="111">
        <v>120.54413397</v>
      </c>
      <c r="I7" s="111">
        <v>669.53079489000004</v>
      </c>
      <c r="J7" s="111">
        <v>4212.4659385000004</v>
      </c>
      <c r="K7" s="111">
        <v>578.48930199999995</v>
      </c>
      <c r="L7" s="111"/>
      <c r="M7" s="219">
        <v>1868543</v>
      </c>
      <c r="N7" s="219">
        <v>1276460</v>
      </c>
      <c r="O7" s="111"/>
      <c r="P7" s="111">
        <f t="shared" si="0"/>
        <v>2509.7237420630004</v>
      </c>
      <c r="Q7" s="111">
        <f t="shared" si="1"/>
        <v>6161.75285007</v>
      </c>
      <c r="R7" s="111">
        <f t="shared" si="2"/>
        <v>11699.49793089</v>
      </c>
      <c r="S7" s="111">
        <f t="shared" si="3"/>
        <v>11822.674660100001</v>
      </c>
      <c r="T7" s="111">
        <f t="shared" si="4"/>
        <v>5201.1870189000001</v>
      </c>
      <c r="U7" s="111"/>
      <c r="V7" s="77">
        <f t="shared" si="5"/>
        <v>20370.974523023</v>
      </c>
      <c r="W7" s="77">
        <f t="shared" si="6"/>
        <v>17023.861679000001</v>
      </c>
      <c r="X7" s="118">
        <f t="shared" si="8"/>
        <v>0.4552463229690264</v>
      </c>
      <c r="Y7" s="118">
        <f t="shared" si="7"/>
        <v>0.405869247183548</v>
      </c>
    </row>
    <row r="8" spans="1:25">
      <c r="A8" s="88">
        <v>2006</v>
      </c>
      <c r="B8" s="111">
        <v>2307.8704403000002</v>
      </c>
      <c r="C8" s="111">
        <v>5866.2942644000004</v>
      </c>
      <c r="D8" s="111">
        <v>10883.374016</v>
      </c>
      <c r="E8" s="111">
        <v>7759.7600667999995</v>
      </c>
      <c r="F8" s="111">
        <v>4724.1827653999999</v>
      </c>
      <c r="G8" s="111">
        <v>73.160232531000005</v>
      </c>
      <c r="H8" s="111">
        <v>106.00420801999999</v>
      </c>
      <c r="I8" s="111">
        <v>605.18620537000004</v>
      </c>
      <c r="J8" s="111">
        <v>4367.8274260999997</v>
      </c>
      <c r="K8" s="111">
        <v>604.61822752</v>
      </c>
      <c r="L8" s="111"/>
      <c r="M8" s="219">
        <v>1879219</v>
      </c>
      <c r="N8" s="219">
        <v>1338180</v>
      </c>
      <c r="O8" s="111"/>
      <c r="P8" s="111">
        <f t="shared" si="0"/>
        <v>2381.0306728310002</v>
      </c>
      <c r="Q8" s="111">
        <f t="shared" si="1"/>
        <v>5972.2984724200005</v>
      </c>
      <c r="R8" s="111">
        <f t="shared" si="2"/>
        <v>11488.56022137</v>
      </c>
      <c r="S8" s="111">
        <f t="shared" si="3"/>
        <v>12127.587492899998</v>
      </c>
      <c r="T8" s="111">
        <f t="shared" si="4"/>
        <v>5328.8009929199998</v>
      </c>
      <c r="U8" s="111"/>
      <c r="V8" s="77">
        <f t="shared" si="5"/>
        <v>19841.889366620999</v>
      </c>
      <c r="W8" s="77">
        <f t="shared" si="6"/>
        <v>17456.388485819996</v>
      </c>
      <c r="X8" s="118">
        <f t="shared" si="8"/>
        <v>0.46802129993456409</v>
      </c>
      <c r="Y8" s="118">
        <f t="shared" si="7"/>
        <v>0.41591981597557531</v>
      </c>
    </row>
    <row r="9" spans="1:25">
      <c r="A9" s="88">
        <v>2007</v>
      </c>
      <c r="B9" s="111">
        <v>2263.0900243999999</v>
      </c>
      <c r="C9" s="111">
        <v>5770.6962652000002</v>
      </c>
      <c r="D9" s="111">
        <v>10906.183440000001</v>
      </c>
      <c r="E9" s="111">
        <v>8061.8001963999995</v>
      </c>
      <c r="F9" s="111">
        <v>4901.2212232000002</v>
      </c>
      <c r="G9" s="111">
        <v>64.244214339999999</v>
      </c>
      <c r="H9" s="111">
        <v>94.384174621</v>
      </c>
      <c r="I9" s="111">
        <v>565.49963473000003</v>
      </c>
      <c r="J9" s="111">
        <v>4570.2294467000002</v>
      </c>
      <c r="K9" s="111">
        <v>640.29523185999994</v>
      </c>
      <c r="L9" s="111"/>
      <c r="M9" s="219">
        <v>1884224</v>
      </c>
      <c r="N9" s="219">
        <v>1397974</v>
      </c>
      <c r="O9" s="111"/>
      <c r="P9" s="111">
        <f t="shared" si="0"/>
        <v>2327.3342387399998</v>
      </c>
      <c r="Q9" s="111">
        <f t="shared" si="1"/>
        <v>5865.0804398210003</v>
      </c>
      <c r="R9" s="111">
        <f t="shared" si="2"/>
        <v>11471.683074730001</v>
      </c>
      <c r="S9" s="111">
        <f t="shared" si="3"/>
        <v>12632.029643099999</v>
      </c>
      <c r="T9" s="111">
        <f t="shared" si="4"/>
        <v>5541.5164550600002</v>
      </c>
      <c r="U9" s="111"/>
      <c r="V9" s="77">
        <f t="shared" si="5"/>
        <v>19664.097753291</v>
      </c>
      <c r="W9" s="77">
        <f t="shared" si="6"/>
        <v>18173.546098159997</v>
      </c>
      <c r="X9" s="118">
        <f t="shared" si="8"/>
        <v>0.4803033235766101</v>
      </c>
      <c r="Y9" s="118">
        <f t="shared" si="7"/>
        <v>0.42592616289449936</v>
      </c>
    </row>
    <row r="10" spans="1:25">
      <c r="A10" s="88">
        <v>2008</v>
      </c>
      <c r="B10" s="111">
        <v>2224.3634889999998</v>
      </c>
      <c r="C10" s="111">
        <v>5617.2459225000002</v>
      </c>
      <c r="D10" s="111">
        <v>10548.825326</v>
      </c>
      <c r="E10" s="111">
        <v>7978.1212352000002</v>
      </c>
      <c r="F10" s="111">
        <v>4839.3168988999996</v>
      </c>
      <c r="G10" s="111">
        <v>58.585532694999998</v>
      </c>
      <c r="H10" s="111">
        <v>85.937811517</v>
      </c>
      <c r="I10" s="111">
        <v>530.74840889999996</v>
      </c>
      <c r="J10" s="111">
        <v>4690.8858426999996</v>
      </c>
      <c r="K10" s="111">
        <v>657.72817173999999</v>
      </c>
      <c r="L10" s="111"/>
      <c r="M10" s="219">
        <v>1872566</v>
      </c>
      <c r="N10" s="219">
        <v>1433451</v>
      </c>
      <c r="O10" s="111"/>
      <c r="P10" s="111">
        <f t="shared" si="0"/>
        <v>2282.9490216949998</v>
      </c>
      <c r="Q10" s="111">
        <f t="shared" si="1"/>
        <v>5703.1837340170005</v>
      </c>
      <c r="R10" s="111">
        <f t="shared" si="2"/>
        <v>11079.573734900001</v>
      </c>
      <c r="S10" s="111">
        <f t="shared" si="3"/>
        <v>12669.0070779</v>
      </c>
      <c r="T10" s="111">
        <f t="shared" si="4"/>
        <v>5497.0450706399997</v>
      </c>
      <c r="U10" s="111"/>
      <c r="V10" s="77">
        <f t="shared" si="5"/>
        <v>19065.706490611999</v>
      </c>
      <c r="W10" s="77">
        <f t="shared" si="6"/>
        <v>18166.052148539999</v>
      </c>
      <c r="X10" s="118">
        <f t="shared" ref="X10:X14" si="9">W10/(V10+W10)</f>
        <v>0.48791818631519129</v>
      </c>
      <c r="Y10" s="118">
        <f t="shared" si="7"/>
        <v>0.43358851451762043</v>
      </c>
    </row>
    <row r="11" spans="1:25">
      <c r="A11" s="88">
        <v>2009</v>
      </c>
      <c r="B11" s="111">
        <v>2212.9474642</v>
      </c>
      <c r="C11" s="111">
        <v>5619.3369509000004</v>
      </c>
      <c r="D11" s="111">
        <v>10494.248589000001</v>
      </c>
      <c r="E11" s="111">
        <v>8084.1216397999997</v>
      </c>
      <c r="F11" s="111">
        <v>4884.5790150000003</v>
      </c>
      <c r="G11" s="111">
        <v>52.803322176000002</v>
      </c>
      <c r="H11" s="111">
        <v>79.494083485000004</v>
      </c>
      <c r="I11" s="111">
        <v>504.60462517000002</v>
      </c>
      <c r="J11" s="111">
        <v>4718.4144249999999</v>
      </c>
      <c r="K11" s="111">
        <v>662.65759455</v>
      </c>
      <c r="L11" s="111"/>
      <c r="M11" s="219">
        <v>1839696</v>
      </c>
      <c r="N11" s="219">
        <v>1438531</v>
      </c>
      <c r="O11" s="111"/>
      <c r="P11" s="111">
        <f t="shared" si="0"/>
        <v>2265.7507863760002</v>
      </c>
      <c r="Q11" s="111">
        <f t="shared" si="1"/>
        <v>5698.8310343850007</v>
      </c>
      <c r="R11" s="111">
        <f t="shared" si="2"/>
        <v>10998.853214170002</v>
      </c>
      <c r="S11" s="111">
        <f t="shared" si="3"/>
        <v>12802.536064799999</v>
      </c>
      <c r="T11" s="111">
        <f t="shared" si="4"/>
        <v>5547.2366095500001</v>
      </c>
      <c r="U11" s="111"/>
      <c r="V11" s="77">
        <f t="shared" si="5"/>
        <v>18963.435034931004</v>
      </c>
      <c r="W11" s="77">
        <f t="shared" si="6"/>
        <v>18349.772674349999</v>
      </c>
      <c r="X11" s="118">
        <f t="shared" si="9"/>
        <v>0.49177687475488241</v>
      </c>
      <c r="Y11" s="118">
        <f t="shared" si="7"/>
        <v>0.4388137246139453</v>
      </c>
    </row>
    <row r="12" spans="1:25">
      <c r="A12" s="88">
        <v>2010</v>
      </c>
      <c r="B12" s="111">
        <v>2224.5074319</v>
      </c>
      <c r="C12" s="111">
        <v>5668.4962256999997</v>
      </c>
      <c r="D12" s="111">
        <v>10418.765557999999</v>
      </c>
      <c r="E12" s="111">
        <v>8112.9219480000002</v>
      </c>
      <c r="F12" s="111">
        <v>4802.7794655999996</v>
      </c>
      <c r="G12" s="111">
        <v>47.695751442999999</v>
      </c>
      <c r="H12" s="111">
        <v>74.649802168999997</v>
      </c>
      <c r="I12" s="111">
        <v>490.00760221000002</v>
      </c>
      <c r="J12" s="111">
        <v>4791.8183680000002</v>
      </c>
      <c r="K12" s="111">
        <v>650.29373248000002</v>
      </c>
      <c r="L12" s="111"/>
      <c r="M12" s="219">
        <v>1838562</v>
      </c>
      <c r="N12" s="219">
        <v>1462512</v>
      </c>
      <c r="O12" s="111"/>
      <c r="P12" s="111">
        <f t="shared" si="0"/>
        <v>2272.2031833430001</v>
      </c>
      <c r="Q12" s="111">
        <f t="shared" si="1"/>
        <v>5743.1460278690001</v>
      </c>
      <c r="R12" s="111">
        <f t="shared" si="2"/>
        <v>10908.773160209999</v>
      </c>
      <c r="S12" s="111">
        <f t="shared" si="3"/>
        <v>12904.740315999999</v>
      </c>
      <c r="T12" s="111">
        <f t="shared" si="4"/>
        <v>5453.0731980799992</v>
      </c>
      <c r="U12" s="111"/>
      <c r="V12" s="77">
        <f t="shared" si="5"/>
        <v>18924.122371422</v>
      </c>
      <c r="W12" s="77">
        <f t="shared" si="6"/>
        <v>18357.81351408</v>
      </c>
      <c r="X12" s="118">
        <f t="shared" si="9"/>
        <v>0.49240505027580639</v>
      </c>
      <c r="Y12" s="118">
        <f t="shared" si="7"/>
        <v>0.44304126475201705</v>
      </c>
    </row>
    <row r="13" spans="1:25">
      <c r="A13" s="88">
        <v>2011</v>
      </c>
      <c r="B13" s="111">
        <v>2234.8060343000002</v>
      </c>
      <c r="C13" s="111">
        <v>5654.5373833000003</v>
      </c>
      <c r="D13" s="111">
        <v>10177.074462</v>
      </c>
      <c r="E13" s="111">
        <v>8059.7692014000004</v>
      </c>
      <c r="F13" s="111">
        <v>4621.2001566999998</v>
      </c>
      <c r="G13" s="111">
        <v>43.457726575999999</v>
      </c>
      <c r="H13" s="111">
        <v>70.554471126999999</v>
      </c>
      <c r="I13" s="111">
        <v>480.28050023999998</v>
      </c>
      <c r="J13" s="111">
        <v>4858.1175534000004</v>
      </c>
      <c r="K13" s="111">
        <v>626.70699838999997</v>
      </c>
      <c r="L13" s="111"/>
      <c r="M13" s="219">
        <v>1837606</v>
      </c>
      <c r="N13" s="219">
        <v>1486564</v>
      </c>
      <c r="O13" s="111"/>
      <c r="P13" s="111">
        <f t="shared" si="0"/>
        <v>2278.2637608760001</v>
      </c>
      <c r="Q13" s="111">
        <f t="shared" si="1"/>
        <v>5725.0918544270007</v>
      </c>
      <c r="R13" s="111">
        <f t="shared" si="2"/>
        <v>10657.354962240001</v>
      </c>
      <c r="S13" s="111">
        <f t="shared" si="3"/>
        <v>12917.886754800002</v>
      </c>
      <c r="T13" s="111">
        <f t="shared" si="4"/>
        <v>5247.9071550899998</v>
      </c>
      <c r="U13" s="111"/>
      <c r="V13" s="77">
        <f t="shared" si="5"/>
        <v>18660.710577543003</v>
      </c>
      <c r="W13" s="77">
        <f t="shared" si="6"/>
        <v>18165.793909890002</v>
      </c>
      <c r="X13" s="118">
        <f t="shared" si="9"/>
        <v>0.4932804283960498</v>
      </c>
      <c r="Y13" s="118">
        <f t="shared" si="7"/>
        <v>0.44719854881068055</v>
      </c>
    </row>
    <row r="14" spans="1:25">
      <c r="A14" s="88">
        <v>2012</v>
      </c>
      <c r="B14" s="111">
        <v>2285.9690950999998</v>
      </c>
      <c r="C14" s="111">
        <v>5686.7484274999997</v>
      </c>
      <c r="D14" s="111">
        <v>10048.445674000001</v>
      </c>
      <c r="E14" s="111">
        <v>8171.9414748999998</v>
      </c>
      <c r="F14" s="111">
        <v>4524.4260113</v>
      </c>
      <c r="G14" s="111">
        <v>42.537454668999999</v>
      </c>
      <c r="H14" s="111">
        <v>68.141989992999996</v>
      </c>
      <c r="I14" s="111">
        <v>501.24070002000002</v>
      </c>
      <c r="J14" s="111">
        <v>4899.9893076999997</v>
      </c>
      <c r="K14" s="111">
        <v>672.67505224000001</v>
      </c>
      <c r="L14" s="111"/>
      <c r="M14" s="219">
        <v>1836850</v>
      </c>
      <c r="N14" s="219">
        <v>1500851</v>
      </c>
      <c r="O14" s="111"/>
      <c r="P14" s="111">
        <f t="shared" si="0"/>
        <v>2328.5065497689998</v>
      </c>
      <c r="Q14" s="111">
        <f t="shared" si="1"/>
        <v>5754.8904174929994</v>
      </c>
      <c r="R14" s="111">
        <f t="shared" si="2"/>
        <v>10549.686374020001</v>
      </c>
      <c r="S14" s="111">
        <f t="shared" si="3"/>
        <v>13071.9307826</v>
      </c>
      <c r="T14" s="111">
        <f t="shared" si="4"/>
        <v>5197.1010635399998</v>
      </c>
      <c r="U14" s="111"/>
      <c r="V14" s="77">
        <f t="shared" si="5"/>
        <v>18633.083341281999</v>
      </c>
      <c r="W14" s="77">
        <f t="shared" si="6"/>
        <v>18269.031846140002</v>
      </c>
      <c r="X14" s="118">
        <f t="shared" si="9"/>
        <v>0.49506733566229172</v>
      </c>
      <c r="Y14" s="118">
        <f t="shared" si="7"/>
        <v>0.44966610250588651</v>
      </c>
    </row>
    <row r="15" spans="1:25">
      <c r="A15" s="88">
        <v>2013</v>
      </c>
      <c r="B15" s="111">
        <v>2381.8903817</v>
      </c>
      <c r="C15" s="111">
        <v>5823.0284756999999</v>
      </c>
      <c r="D15" s="111">
        <v>10044.43687</v>
      </c>
      <c r="E15" s="111">
        <v>8329.9020779000002</v>
      </c>
      <c r="F15" s="111">
        <v>4426.4028089000003</v>
      </c>
      <c r="G15" s="111">
        <v>43.084897994999999</v>
      </c>
      <c r="H15" s="111">
        <v>65.310195890000003</v>
      </c>
      <c r="I15" s="111">
        <v>539.72675568</v>
      </c>
      <c r="J15" s="111">
        <v>5018.7622529</v>
      </c>
      <c r="K15" s="111">
        <v>778.20314886000006</v>
      </c>
      <c r="L15" s="111"/>
      <c r="M15" s="219">
        <v>1873024</v>
      </c>
      <c r="N15" s="219">
        <v>1540671</v>
      </c>
      <c r="O15" s="111"/>
      <c r="P15" s="111">
        <f t="shared" si="0"/>
        <v>2424.9752796950002</v>
      </c>
      <c r="Q15" s="111">
        <f t="shared" si="1"/>
        <v>5888.3386715899996</v>
      </c>
      <c r="R15" s="111">
        <f t="shared" si="2"/>
        <v>10584.163625679999</v>
      </c>
      <c r="S15" s="111">
        <f t="shared" si="3"/>
        <v>13348.6643308</v>
      </c>
      <c r="T15" s="111">
        <f t="shared" si="4"/>
        <v>5204.6059577600008</v>
      </c>
      <c r="U15" s="111"/>
      <c r="V15" s="77">
        <f t="shared" si="5"/>
        <v>18897.477576965</v>
      </c>
      <c r="W15" s="77">
        <f t="shared" si="6"/>
        <v>18553.270288560001</v>
      </c>
      <c r="X15" s="118">
        <f t="shared" ref="X15:X16" si="10">W15/(V15+W15)</f>
        <v>0.49540453384748218</v>
      </c>
      <c r="Y15" s="118">
        <f t="shared" si="7"/>
        <v>0.45132063643647136</v>
      </c>
    </row>
    <row r="16" spans="1:25">
      <c r="A16" s="88">
        <v>2014</v>
      </c>
      <c r="B16" s="111">
        <v>2525.9061701000001</v>
      </c>
      <c r="C16" s="111">
        <v>5999.4844672999998</v>
      </c>
      <c r="D16" s="111">
        <v>10117.625038</v>
      </c>
      <c r="E16" s="111">
        <v>8554.3887097999996</v>
      </c>
      <c r="F16" s="111">
        <v>4368.8943160999997</v>
      </c>
      <c r="G16" s="111">
        <v>41.737423677000002</v>
      </c>
      <c r="H16" s="111">
        <v>63.576422649999998</v>
      </c>
      <c r="I16" s="111">
        <v>585.43810083999995</v>
      </c>
      <c r="J16" s="111">
        <v>5177.1612146999996</v>
      </c>
      <c r="K16" s="111">
        <v>939.05193427999995</v>
      </c>
      <c r="L16" s="111"/>
      <c r="M16" s="219">
        <v>1933409</v>
      </c>
      <c r="N16" s="219">
        <v>1598728</v>
      </c>
      <c r="O16" s="111"/>
      <c r="P16" s="111">
        <f t="shared" si="0"/>
        <v>2567.6435937770002</v>
      </c>
      <c r="Q16" s="111">
        <f t="shared" si="1"/>
        <v>6063.0608899499994</v>
      </c>
      <c r="R16" s="111">
        <f t="shared" si="2"/>
        <v>10703.06313884</v>
      </c>
      <c r="S16" s="111">
        <f t="shared" si="3"/>
        <v>13731.549924499999</v>
      </c>
      <c r="T16" s="111">
        <f t="shared" si="4"/>
        <v>5307.9462503799996</v>
      </c>
      <c r="U16" s="111"/>
      <c r="V16" s="77">
        <f t="shared" si="5"/>
        <v>19333.767622567</v>
      </c>
      <c r="W16" s="77">
        <f t="shared" si="6"/>
        <v>19039.496174879998</v>
      </c>
      <c r="X16" s="118">
        <f t="shared" si="10"/>
        <v>0.49616567085301483</v>
      </c>
      <c r="Y16" s="118">
        <f t="shared" si="7"/>
        <v>0.45262344014402611</v>
      </c>
    </row>
    <row r="17" spans="1:25">
      <c r="A17" s="88">
        <v>2015</v>
      </c>
      <c r="B17" s="111">
        <v>2689.1140252</v>
      </c>
      <c r="C17" s="111">
        <v>6211.4661779999997</v>
      </c>
      <c r="D17" s="111">
        <v>10358.930147999999</v>
      </c>
      <c r="E17" s="111">
        <v>8919.7095262000003</v>
      </c>
      <c r="F17" s="111">
        <v>4399.0609782000001</v>
      </c>
      <c r="G17" s="111">
        <v>41.921937264</v>
      </c>
      <c r="H17" s="111">
        <v>66.801719629999994</v>
      </c>
      <c r="I17" s="111">
        <v>636.55121154999995</v>
      </c>
      <c r="J17" s="111">
        <v>5382.2159029000004</v>
      </c>
      <c r="K17" s="111">
        <v>1115.2713163000001</v>
      </c>
      <c r="L17" s="111"/>
      <c r="M17" s="219">
        <v>1999332</v>
      </c>
      <c r="N17" s="219">
        <v>1666606</v>
      </c>
      <c r="O17" s="111"/>
      <c r="P17" s="111">
        <f t="shared" si="0"/>
        <v>2731.035962464</v>
      </c>
      <c r="Q17" s="111">
        <f t="shared" si="1"/>
        <v>6278.2678976299994</v>
      </c>
      <c r="R17" s="111">
        <f t="shared" si="2"/>
        <v>10995.48135955</v>
      </c>
      <c r="S17" s="111">
        <f t="shared" si="3"/>
        <v>14301.9254291</v>
      </c>
      <c r="T17" s="111">
        <f t="shared" si="4"/>
        <v>5514.3322945</v>
      </c>
      <c r="U17" s="111"/>
      <c r="V17" s="77">
        <f t="shared" si="5"/>
        <v>20004.785219644</v>
      </c>
      <c r="W17" s="77">
        <f t="shared" si="6"/>
        <v>19816.2577236</v>
      </c>
      <c r="X17" s="118">
        <f t="shared" ref="X17" si="11">W17/(V17+W17)</f>
        <v>0.49763281569103168</v>
      </c>
      <c r="Y17" s="118">
        <f t="shared" si="7"/>
        <v>0.45461925433545247</v>
      </c>
    </row>
    <row r="18" spans="1:25">
      <c r="A18" s="88">
        <v>2016</v>
      </c>
      <c r="B18" s="111">
        <v>2864.6955480000001</v>
      </c>
      <c r="C18" s="111">
        <v>6485.8827597999998</v>
      </c>
      <c r="D18" s="111">
        <v>10719.050451999999</v>
      </c>
      <c r="E18" s="111">
        <v>9386.3551183</v>
      </c>
      <c r="F18" s="111">
        <v>4454.4000702000003</v>
      </c>
      <c r="G18" s="111">
        <v>42.722470051999998</v>
      </c>
      <c r="H18" s="111">
        <v>73.570661764999997</v>
      </c>
      <c r="I18" s="111">
        <v>696.62224550999997</v>
      </c>
      <c r="J18" s="111">
        <v>5677.1927503999996</v>
      </c>
      <c r="K18" s="111">
        <v>1320.6640895</v>
      </c>
      <c r="L18" s="111"/>
      <c r="M18" s="219">
        <v>2070062</v>
      </c>
      <c r="N18" s="219">
        <v>1740342</v>
      </c>
      <c r="O18" s="111"/>
      <c r="P18" s="111">
        <f t="shared" si="0"/>
        <v>2907.4180180520002</v>
      </c>
      <c r="Q18" s="111">
        <f t="shared" si="1"/>
        <v>6559.4534215650001</v>
      </c>
      <c r="R18" s="111">
        <f t="shared" si="2"/>
        <v>11415.672697509999</v>
      </c>
      <c r="S18" s="111">
        <f t="shared" si="3"/>
        <v>15063.5478687</v>
      </c>
      <c r="T18" s="111">
        <f t="shared" si="4"/>
        <v>5775.0641597000003</v>
      </c>
      <c r="U18" s="111"/>
      <c r="V18" s="77">
        <f t="shared" si="5"/>
        <v>20882.544137126999</v>
      </c>
      <c r="W18" s="77">
        <f t="shared" si="6"/>
        <v>20838.612028399999</v>
      </c>
      <c r="X18" s="118">
        <f t="shared" ref="X18" si="12">W18/(V18+W18)</f>
        <v>0.49947350322037215</v>
      </c>
      <c r="Y18" s="118">
        <f t="shared" si="7"/>
        <v>0.45673424655233408</v>
      </c>
    </row>
    <row r="19" spans="1:25">
      <c r="A19" s="88">
        <v>2017</v>
      </c>
      <c r="B19" s="111">
        <v>3001.6282786000002</v>
      </c>
      <c r="C19" s="111">
        <v>6672.6689923000004</v>
      </c>
      <c r="D19" s="111">
        <v>10964.814103000001</v>
      </c>
      <c r="E19" s="111">
        <v>9726.6381715000007</v>
      </c>
      <c r="F19" s="111">
        <v>4375.5428381000002</v>
      </c>
      <c r="G19" s="111">
        <v>44.116576516000002</v>
      </c>
      <c r="H19" s="111">
        <v>82.594001950000006</v>
      </c>
      <c r="I19" s="111">
        <v>761.90257179000002</v>
      </c>
      <c r="J19" s="111">
        <v>5983.9598415</v>
      </c>
      <c r="K19" s="111">
        <v>1529.8079611999999</v>
      </c>
      <c r="L19" s="111"/>
      <c r="M19" s="219">
        <v>2158321</v>
      </c>
      <c r="N19" s="219">
        <v>1829652</v>
      </c>
      <c r="O19" s="111"/>
      <c r="P19" s="111">
        <f t="shared" si="0"/>
        <v>3045.7448551160001</v>
      </c>
      <c r="Q19" s="111">
        <f t="shared" si="1"/>
        <v>6755.2629942500007</v>
      </c>
      <c r="R19" s="111">
        <f t="shared" si="2"/>
        <v>11726.716674790001</v>
      </c>
      <c r="S19" s="111">
        <f t="shared" si="3"/>
        <v>15710.598013000001</v>
      </c>
      <c r="T19" s="111">
        <f t="shared" si="4"/>
        <v>5905.3507993000003</v>
      </c>
      <c r="U19" s="111"/>
      <c r="V19" s="77">
        <f t="shared" si="5"/>
        <v>21527.724524156001</v>
      </c>
      <c r="W19" s="77">
        <f t="shared" si="6"/>
        <v>21615.948812300001</v>
      </c>
      <c r="X19" s="118">
        <f t="shared" ref="X19:X20" si="13">W19/(V19+W19)</f>
        <v>0.50102244757250936</v>
      </c>
      <c r="Y19" s="118">
        <f t="shared" si="7"/>
        <v>0.45879247427201741</v>
      </c>
    </row>
    <row r="20" spans="1:25">
      <c r="A20" s="88">
        <v>2018</v>
      </c>
      <c r="B20" s="111">
        <v>3193.1056681999999</v>
      </c>
      <c r="C20" s="111">
        <v>6801.4225647000003</v>
      </c>
      <c r="D20" s="111">
        <v>11143.557022999999</v>
      </c>
      <c r="E20" s="111">
        <v>9919.5948095000003</v>
      </c>
      <c r="F20" s="111">
        <v>4240.3088981000001</v>
      </c>
      <c r="G20" s="111">
        <v>45.384869717999997</v>
      </c>
      <c r="H20" s="111">
        <v>89.752300040999998</v>
      </c>
      <c r="I20" s="111">
        <v>816.96443360000001</v>
      </c>
      <c r="J20" s="111">
        <v>6313.4787661999999</v>
      </c>
      <c r="K20" s="111">
        <v>1727.9575741000001</v>
      </c>
      <c r="L20" s="111"/>
      <c r="M20" s="219">
        <v>2228269</v>
      </c>
      <c r="N20" s="219">
        <v>1893114</v>
      </c>
      <c r="O20" s="111"/>
      <c r="P20" s="111">
        <f t="shared" si="0"/>
        <v>3238.490537918</v>
      </c>
      <c r="Q20" s="111">
        <f t="shared" si="1"/>
        <v>6891.1748647410004</v>
      </c>
      <c r="R20" s="111">
        <f t="shared" si="2"/>
        <v>11960.5214566</v>
      </c>
      <c r="S20" s="111">
        <f t="shared" si="3"/>
        <v>16233.0735757</v>
      </c>
      <c r="T20" s="111">
        <f t="shared" si="4"/>
        <v>5968.2664722</v>
      </c>
      <c r="U20" s="111"/>
      <c r="V20" s="77">
        <f t="shared" si="5"/>
        <v>22090.186859259</v>
      </c>
      <c r="W20" s="77">
        <f t="shared" si="6"/>
        <v>22201.340047900001</v>
      </c>
      <c r="X20" s="118">
        <f t="shared" si="13"/>
        <v>0.50125479066090894</v>
      </c>
      <c r="Y20" s="118">
        <f t="shared" si="7"/>
        <v>0.45933949841594435</v>
      </c>
    </row>
    <row r="21" spans="1:25">
      <c r="A21" s="88">
        <v>2019</v>
      </c>
      <c r="B21" s="111">
        <v>3280.0680355999998</v>
      </c>
      <c r="C21" s="111">
        <v>6700.8209546999997</v>
      </c>
      <c r="D21" s="111">
        <v>11078.761630999999</v>
      </c>
      <c r="E21" s="111">
        <v>9680.3928926999997</v>
      </c>
      <c r="F21" s="111">
        <v>3998.1165703000001</v>
      </c>
      <c r="G21" s="111">
        <v>44.389080309999997</v>
      </c>
      <c r="H21" s="111">
        <v>95.433160717000007</v>
      </c>
      <c r="I21" s="111">
        <v>861.95161945999996</v>
      </c>
      <c r="J21" s="111">
        <v>6516.4168658999997</v>
      </c>
      <c r="K21" s="111">
        <v>1834.4282313000001</v>
      </c>
      <c r="L21" s="111"/>
      <c r="M21" s="219">
        <v>2290044</v>
      </c>
      <c r="N21" s="219">
        <v>1931048</v>
      </c>
      <c r="O21" s="111"/>
      <c r="P21" s="111">
        <f t="shared" ref="P21:P22" si="14">B21+G21</f>
        <v>3324.4571159099996</v>
      </c>
      <c r="Q21" s="111">
        <f t="shared" ref="Q21:Q22" si="15">C21+H21</f>
        <v>6796.2541154169994</v>
      </c>
      <c r="R21" s="111">
        <f t="shared" ref="R21:R22" si="16">D21+I21</f>
        <v>11940.713250459999</v>
      </c>
      <c r="S21" s="111">
        <f t="shared" ref="S21:S22" si="17">E21+J21</f>
        <v>16196.8097586</v>
      </c>
      <c r="T21" s="111">
        <f t="shared" ref="T21:T22" si="18">F21+K21</f>
        <v>5832.5448016</v>
      </c>
      <c r="U21" s="111"/>
      <c r="V21" s="77">
        <f t="shared" ref="V21:V22" si="19">SUM(P21:R21)</f>
        <v>22061.424481786999</v>
      </c>
      <c r="W21" s="77">
        <f t="shared" ref="W21:W22" si="20">SUM(S21:T21)</f>
        <v>22029.354560200001</v>
      </c>
      <c r="X21" s="118">
        <f t="shared" ref="X21:X22" si="21">W21/(V21+W21)</f>
        <v>0.4996363194041496</v>
      </c>
      <c r="Y21" s="118">
        <f t="shared" ref="Y21:Y22" si="22">N21/(M21+N21)</f>
        <v>0.45747593276810833</v>
      </c>
    </row>
    <row r="22" spans="1:25">
      <c r="A22" s="320">
        <v>2020</v>
      </c>
      <c r="B22" s="111">
        <v>3183.3974447999999</v>
      </c>
      <c r="C22" s="111">
        <v>6403.0908067999999</v>
      </c>
      <c r="D22" s="111">
        <v>10604.066352</v>
      </c>
      <c r="E22" s="111">
        <v>9151.3648661000007</v>
      </c>
      <c r="F22" s="111">
        <v>3698.216919</v>
      </c>
      <c r="G22" s="111">
        <v>42.400557239999998</v>
      </c>
      <c r="H22" s="111">
        <v>100.10514318</v>
      </c>
      <c r="I22" s="111">
        <v>911.66333526000005</v>
      </c>
      <c r="J22" s="111">
        <v>6534.7823534999998</v>
      </c>
      <c r="K22" s="111">
        <v>1872.3757052999999</v>
      </c>
      <c r="L22" s="111"/>
      <c r="M22" s="219">
        <v>2306605</v>
      </c>
      <c r="N22" s="219">
        <v>1946536</v>
      </c>
      <c r="O22" s="111"/>
      <c r="P22" s="111">
        <f t="shared" si="14"/>
        <v>3225.79800204</v>
      </c>
      <c r="Q22" s="111">
        <f t="shared" si="15"/>
        <v>6503.1959499799996</v>
      </c>
      <c r="R22" s="111">
        <f t="shared" si="16"/>
        <v>11515.72968726</v>
      </c>
      <c r="S22" s="111">
        <f t="shared" si="17"/>
        <v>15686.1472196</v>
      </c>
      <c r="T22" s="111">
        <f t="shared" si="18"/>
        <v>5570.5926242999994</v>
      </c>
      <c r="U22" s="111"/>
      <c r="V22" s="77">
        <f t="shared" si="19"/>
        <v>21244.723639279997</v>
      </c>
      <c r="W22" s="77">
        <f t="shared" si="20"/>
        <v>21256.739843899999</v>
      </c>
      <c r="X22" s="118">
        <f t="shared" si="21"/>
        <v>0.50014136224538197</v>
      </c>
      <c r="Y22" s="118">
        <f t="shared" si="22"/>
        <v>0.45767022536990898</v>
      </c>
    </row>
    <row r="23" spans="1:25">
      <c r="M23" s="215" t="s">
        <v>374</v>
      </c>
      <c r="N23" s="164"/>
      <c r="O23" s="165"/>
      <c r="P23" s="165"/>
      <c r="Q23" s="165"/>
      <c r="R23" s="165"/>
      <c r="S23" s="165"/>
      <c r="T23" s="165"/>
      <c r="U23" s="165"/>
      <c r="V23" s="216"/>
      <c r="W23" s="217"/>
    </row>
    <row r="24" spans="1:25" ht="18" customHeight="1">
      <c r="A24" s="187"/>
    </row>
    <row r="25" spans="1:25" ht="35.25" customHeight="1"/>
  </sheetData>
  <mergeCells count="1">
    <mergeCell ref="I1:J1"/>
  </mergeCells>
  <phoneticPr fontId="6" type="noConversion"/>
  <hyperlinks>
    <hyperlink ref="I1:J1" location="Contents!A1" display="Back to Content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M741"/>
  <sheetViews>
    <sheetView workbookViewId="0">
      <pane xSplit="1" ySplit="2" topLeftCell="B227" activePane="bottomRight" state="frozen"/>
      <selection pane="topRight" activeCell="B1" sqref="B1"/>
      <selection pane="bottomLeft" activeCell="A3" sqref="A3"/>
      <selection pane="bottomRight" activeCell="N247" sqref="N247"/>
    </sheetView>
  </sheetViews>
  <sheetFormatPr defaultColWidth="8.88671875" defaultRowHeight="13.2"/>
  <cols>
    <col min="1" max="1" width="8.88671875" style="1"/>
    <col min="2" max="8" width="10.33203125" style="1" customWidth="1"/>
    <col min="10" max="15" width="8.88671875" style="1"/>
  </cols>
  <sheetData>
    <row r="1" spans="1:39" ht="24.75" customHeight="1">
      <c r="B1" s="20" t="s">
        <v>590</v>
      </c>
      <c r="C1" s="22"/>
      <c r="D1" s="22"/>
      <c r="E1" s="22"/>
      <c r="F1" s="22"/>
      <c r="G1" s="175" t="s">
        <v>255</v>
      </c>
      <c r="H1" s="22"/>
      <c r="J1" s="180" t="s">
        <v>591</v>
      </c>
      <c r="K1" s="22"/>
      <c r="L1" s="22"/>
      <c r="M1" s="22"/>
      <c r="N1" s="22"/>
      <c r="O1" s="22"/>
      <c r="R1" s="359" t="s">
        <v>590</v>
      </c>
      <c r="S1" s="359"/>
      <c r="T1" s="359"/>
      <c r="U1" s="359"/>
      <c r="V1" s="359"/>
      <c r="W1" s="359"/>
      <c r="X1" s="359"/>
      <c r="Y1" s="359"/>
      <c r="Z1" s="312"/>
      <c r="AA1" s="180" t="s">
        <v>591</v>
      </c>
      <c r="AB1" s="22"/>
      <c r="AC1" s="22"/>
      <c r="AD1" s="22"/>
      <c r="AE1" s="22"/>
      <c r="AF1" s="22"/>
    </row>
    <row r="2" spans="1:39" ht="24.6" customHeight="1">
      <c r="A2" s="105" t="s">
        <v>220</v>
      </c>
      <c r="B2" s="105" t="s">
        <v>246</v>
      </c>
      <c r="C2" s="105" t="s">
        <v>247</v>
      </c>
      <c r="D2" s="105" t="s">
        <v>746</v>
      </c>
      <c r="E2" s="105" t="s">
        <v>248</v>
      </c>
      <c r="F2" s="105" t="s">
        <v>249</v>
      </c>
      <c r="G2" s="105" t="s">
        <v>747</v>
      </c>
      <c r="H2" s="142" t="s">
        <v>146</v>
      </c>
      <c r="J2" s="125" t="s">
        <v>211</v>
      </c>
      <c r="K2" s="125" t="s">
        <v>239</v>
      </c>
      <c r="L2" s="125" t="s">
        <v>240</v>
      </c>
      <c r="M2" s="125" t="s">
        <v>241</v>
      </c>
      <c r="N2" s="125" t="s">
        <v>354</v>
      </c>
      <c r="O2" s="125" t="s">
        <v>579</v>
      </c>
      <c r="R2" s="105" t="s">
        <v>220</v>
      </c>
      <c r="S2" s="105" t="s">
        <v>246</v>
      </c>
      <c r="T2" s="105" t="s">
        <v>247</v>
      </c>
      <c r="U2" s="105" t="s">
        <v>746</v>
      </c>
      <c r="V2" s="105" t="s">
        <v>248</v>
      </c>
      <c r="W2" s="105" t="s">
        <v>249</v>
      </c>
      <c r="X2" s="105" t="s">
        <v>747</v>
      </c>
      <c r="Y2" s="142" t="s">
        <v>146</v>
      </c>
      <c r="Z2" s="142"/>
      <c r="AA2" s="125" t="s">
        <v>211</v>
      </c>
      <c r="AB2" s="125" t="s">
        <v>239</v>
      </c>
      <c r="AC2" s="125" t="s">
        <v>240</v>
      </c>
      <c r="AD2" s="125" t="s">
        <v>241</v>
      </c>
      <c r="AE2" s="125" t="s">
        <v>354</v>
      </c>
      <c r="AF2" s="125" t="s">
        <v>579</v>
      </c>
    </row>
    <row r="3" spans="1:39">
      <c r="A3" s="198">
        <v>36526</v>
      </c>
      <c r="B3" s="108">
        <v>2012.2945774</v>
      </c>
      <c r="C3" s="108">
        <v>1901.9830062000001</v>
      </c>
      <c r="D3" s="108">
        <v>2068.0512872999998</v>
      </c>
      <c r="E3" s="108">
        <v>2544.3334135999999</v>
      </c>
      <c r="F3" s="108">
        <v>2494.4819044999999</v>
      </c>
      <c r="G3" s="108">
        <v>2637.7108011</v>
      </c>
      <c r="H3" s="108">
        <v>2071.296785</v>
      </c>
      <c r="J3" s="108">
        <v>360380</v>
      </c>
      <c r="K3" s="108">
        <v>490186</v>
      </c>
      <c r="L3" s="108">
        <v>784760</v>
      </c>
      <c r="M3" s="108">
        <v>564074</v>
      </c>
      <c r="N3" s="108">
        <v>167721</v>
      </c>
      <c r="O3" s="108">
        <v>101704</v>
      </c>
      <c r="R3" s="198">
        <v>36861</v>
      </c>
      <c r="S3" s="108">
        <v>2030.7718141</v>
      </c>
      <c r="T3" s="108">
        <v>1913.934919</v>
      </c>
      <c r="U3" s="108">
        <v>2096.2900393</v>
      </c>
      <c r="V3" s="108">
        <v>2566.5837624999999</v>
      </c>
      <c r="W3" s="108">
        <v>2516.3104238000001</v>
      </c>
      <c r="X3" s="108">
        <v>2656.2987969999999</v>
      </c>
      <c r="Y3" s="108">
        <v>2093.6188480000001</v>
      </c>
      <c r="Z3" s="108"/>
      <c r="AA3" s="108">
        <v>336273</v>
      </c>
      <c r="AB3" s="108">
        <v>503359</v>
      </c>
      <c r="AC3" s="108">
        <v>804022</v>
      </c>
      <c r="AD3" s="108">
        <v>590959</v>
      </c>
      <c r="AE3" s="108">
        <v>177041</v>
      </c>
      <c r="AF3" s="108">
        <v>101698</v>
      </c>
      <c r="AH3" s="108"/>
      <c r="AI3" s="108"/>
      <c r="AJ3" s="108"/>
      <c r="AK3" s="108"/>
      <c r="AL3" s="108"/>
      <c r="AM3" s="108"/>
    </row>
    <row r="4" spans="1:39">
      <c r="A4" s="198">
        <v>36557</v>
      </c>
      <c r="B4" s="108">
        <v>2013.8121166999999</v>
      </c>
      <c r="C4" s="108">
        <v>1903.1999797999999</v>
      </c>
      <c r="D4" s="108">
        <v>2070.3495929000001</v>
      </c>
      <c r="E4" s="108">
        <v>2546.2398841999998</v>
      </c>
      <c r="F4" s="108">
        <v>2496.1216641999999</v>
      </c>
      <c r="G4" s="108">
        <v>2639.8195424999999</v>
      </c>
      <c r="H4" s="108">
        <v>2073.1680783000002</v>
      </c>
      <c r="J4" s="108">
        <v>358275</v>
      </c>
      <c r="K4" s="108">
        <v>491616</v>
      </c>
      <c r="L4" s="108">
        <v>786843</v>
      </c>
      <c r="M4" s="108">
        <v>566433</v>
      </c>
      <c r="N4" s="108">
        <v>168359</v>
      </c>
      <c r="O4" s="108">
        <v>101748</v>
      </c>
      <c r="R4" s="198">
        <v>37226</v>
      </c>
      <c r="S4" s="108">
        <v>2051.9980494000001</v>
      </c>
      <c r="T4" s="108">
        <v>1926.1158597000001</v>
      </c>
      <c r="U4" s="108">
        <v>2131.0239631999998</v>
      </c>
      <c r="V4" s="108">
        <v>2587.4914106000001</v>
      </c>
      <c r="W4" s="108">
        <v>2538.7907402999999</v>
      </c>
      <c r="X4" s="108">
        <v>2669.8814112999999</v>
      </c>
      <c r="Y4" s="108">
        <v>2117.3990890999999</v>
      </c>
      <c r="Z4" s="108"/>
      <c r="AA4" s="108">
        <v>314209</v>
      </c>
      <c r="AB4" s="108">
        <v>517597</v>
      </c>
      <c r="AC4" s="108">
        <v>833219</v>
      </c>
      <c r="AD4" s="108">
        <v>624960</v>
      </c>
      <c r="AE4" s="108">
        <v>188840</v>
      </c>
      <c r="AF4" s="108">
        <v>102757</v>
      </c>
      <c r="AH4" s="108"/>
      <c r="AI4" s="108"/>
      <c r="AJ4" s="108"/>
      <c r="AK4" s="108"/>
      <c r="AL4" s="108"/>
      <c r="AM4" s="108"/>
    </row>
    <row r="5" spans="1:39">
      <c r="A5" s="198">
        <v>36586</v>
      </c>
      <c r="B5" s="108">
        <v>2015.6925028000001</v>
      </c>
      <c r="C5" s="108">
        <v>1904.4114400000001</v>
      </c>
      <c r="D5" s="108">
        <v>2073.1972853000002</v>
      </c>
      <c r="E5" s="108">
        <v>2548.6401237999999</v>
      </c>
      <c r="F5" s="108">
        <v>2498.2689482999999</v>
      </c>
      <c r="G5" s="108">
        <v>2642.2126868</v>
      </c>
      <c r="H5" s="108">
        <v>2075.4974873000001</v>
      </c>
      <c r="J5" s="108">
        <v>355598</v>
      </c>
      <c r="K5" s="108">
        <v>492649</v>
      </c>
      <c r="L5" s="108">
        <v>788301</v>
      </c>
      <c r="M5" s="108">
        <v>568794</v>
      </c>
      <c r="N5" s="108">
        <v>169148</v>
      </c>
      <c r="O5" s="108">
        <v>101734</v>
      </c>
      <c r="R5" s="198">
        <v>37591</v>
      </c>
      <c r="S5" s="108">
        <v>2075.2220349999998</v>
      </c>
      <c r="T5" s="108">
        <v>1938.8671463000001</v>
      </c>
      <c r="U5" s="108">
        <v>2169.5300904000001</v>
      </c>
      <c r="V5" s="108">
        <v>2616.0218556</v>
      </c>
      <c r="W5" s="108">
        <v>2574.2394448</v>
      </c>
      <c r="X5" s="108">
        <v>2684.4141417999999</v>
      </c>
      <c r="Y5" s="108">
        <v>2144.3916061999998</v>
      </c>
      <c r="Z5" s="108"/>
      <c r="AA5" s="108">
        <v>296851</v>
      </c>
      <c r="AB5" s="108">
        <v>528154</v>
      </c>
      <c r="AC5" s="108">
        <v>861777</v>
      </c>
      <c r="AD5" s="108">
        <v>669567</v>
      </c>
      <c r="AE5" s="108">
        <v>203755</v>
      </c>
      <c r="AF5" s="108">
        <v>106107</v>
      </c>
      <c r="AH5" s="108"/>
      <c r="AI5" s="108"/>
      <c r="AJ5" s="108"/>
      <c r="AK5" s="108"/>
      <c r="AL5" s="108"/>
      <c r="AM5" s="108"/>
    </row>
    <row r="6" spans="1:39">
      <c r="A6" s="198">
        <v>36617</v>
      </c>
      <c r="B6" s="108">
        <v>2017.6187989</v>
      </c>
      <c r="C6" s="108">
        <v>1905.6780461000001</v>
      </c>
      <c r="D6" s="108">
        <v>2076.0365385999999</v>
      </c>
      <c r="E6" s="108">
        <v>2550.7326315</v>
      </c>
      <c r="F6" s="108">
        <v>2500.3454412000001</v>
      </c>
      <c r="G6" s="108">
        <v>2643.7797378</v>
      </c>
      <c r="H6" s="108">
        <v>2077.7427373999999</v>
      </c>
      <c r="J6" s="108">
        <v>353580</v>
      </c>
      <c r="K6" s="108">
        <v>494374</v>
      </c>
      <c r="L6" s="108">
        <v>790824</v>
      </c>
      <c r="M6" s="108">
        <v>571758</v>
      </c>
      <c r="N6" s="108">
        <v>170340</v>
      </c>
      <c r="O6" s="108">
        <v>101839</v>
      </c>
      <c r="R6" s="198">
        <v>37956</v>
      </c>
      <c r="S6" s="108">
        <v>2100.9624662000001</v>
      </c>
      <c r="T6" s="108">
        <v>1952.2255579</v>
      </c>
      <c r="U6" s="108">
        <v>2213.5493609999999</v>
      </c>
      <c r="V6" s="108">
        <v>2649.8627940000001</v>
      </c>
      <c r="W6" s="108">
        <v>2621.1469573999998</v>
      </c>
      <c r="X6" s="108">
        <v>2696.7085907000001</v>
      </c>
      <c r="Y6" s="108">
        <v>2174.7705412999999</v>
      </c>
      <c r="Z6" s="108"/>
      <c r="AA6" s="108">
        <v>285082</v>
      </c>
      <c r="AB6" s="108">
        <v>537508</v>
      </c>
      <c r="AC6" s="108">
        <v>894788</v>
      </c>
      <c r="AD6" s="108">
        <v>725515</v>
      </c>
      <c r="AE6" s="108">
        <v>224363</v>
      </c>
      <c r="AF6" s="108">
        <v>112119</v>
      </c>
      <c r="AH6" s="108"/>
      <c r="AI6" s="108"/>
      <c r="AJ6" s="108"/>
      <c r="AK6" s="108"/>
      <c r="AL6" s="108"/>
      <c r="AM6" s="108"/>
    </row>
    <row r="7" spans="1:39">
      <c r="A7" s="198">
        <v>36647</v>
      </c>
      <c r="B7" s="108">
        <v>2019.1308615999999</v>
      </c>
      <c r="C7" s="108">
        <v>1906.9004477000001</v>
      </c>
      <c r="D7" s="108">
        <v>2078.3139267000001</v>
      </c>
      <c r="E7" s="108">
        <v>2552.7976413000001</v>
      </c>
      <c r="F7" s="108">
        <v>2502.4552878</v>
      </c>
      <c r="G7" s="108">
        <v>2645.6156575999998</v>
      </c>
      <c r="H7" s="108">
        <v>2079.6180783999998</v>
      </c>
      <c r="J7" s="108">
        <v>351304</v>
      </c>
      <c r="K7" s="108">
        <v>495234</v>
      </c>
      <c r="L7" s="108">
        <v>792284</v>
      </c>
      <c r="M7" s="108">
        <v>573873</v>
      </c>
      <c r="N7" s="108">
        <v>170932</v>
      </c>
      <c r="O7" s="108">
        <v>101849</v>
      </c>
      <c r="R7" s="198">
        <v>38322</v>
      </c>
      <c r="S7" s="108">
        <v>2128.0691095000002</v>
      </c>
      <c r="T7" s="108">
        <v>1969.1121221000001</v>
      </c>
      <c r="U7" s="108">
        <v>2257.6304525</v>
      </c>
      <c r="V7" s="108">
        <v>2678.9825737000001</v>
      </c>
      <c r="W7" s="108">
        <v>2661.2701333999998</v>
      </c>
      <c r="X7" s="108">
        <v>2707.0986834</v>
      </c>
      <c r="Y7" s="108">
        <v>2205.3240602999999</v>
      </c>
      <c r="Z7" s="108"/>
      <c r="AA7" s="108">
        <v>275011</v>
      </c>
      <c r="AB7" s="108">
        <v>542189</v>
      </c>
      <c r="AC7" s="108">
        <v>920578</v>
      </c>
      <c r="AD7" s="108">
        <v>784564</v>
      </c>
      <c r="AE7" s="108">
        <v>248108</v>
      </c>
      <c r="AF7" s="108">
        <v>118257</v>
      </c>
      <c r="AH7" s="108"/>
      <c r="AI7" s="108"/>
      <c r="AJ7" s="108"/>
      <c r="AK7" s="108"/>
      <c r="AL7" s="108"/>
      <c r="AM7" s="108"/>
    </row>
    <row r="8" spans="1:39">
      <c r="A8" s="198">
        <v>36678</v>
      </c>
      <c r="B8" s="108">
        <v>2020.6605494999999</v>
      </c>
      <c r="C8" s="108">
        <v>1907.8844437</v>
      </c>
      <c r="D8" s="108">
        <v>2080.7502718000001</v>
      </c>
      <c r="E8" s="108">
        <v>2555.0999443999999</v>
      </c>
      <c r="F8" s="108">
        <v>2504.7550142999999</v>
      </c>
      <c r="G8" s="108">
        <v>2647.6450027999999</v>
      </c>
      <c r="H8" s="108">
        <v>2081.5989337000001</v>
      </c>
      <c r="J8" s="108">
        <v>348890</v>
      </c>
      <c r="K8" s="108">
        <v>496422</v>
      </c>
      <c r="L8" s="108">
        <v>794433</v>
      </c>
      <c r="M8" s="108">
        <v>576614</v>
      </c>
      <c r="N8" s="108">
        <v>171643</v>
      </c>
      <c r="O8" s="108">
        <v>101805</v>
      </c>
      <c r="R8" s="198">
        <v>38687</v>
      </c>
      <c r="S8" s="108">
        <v>2149.0957159</v>
      </c>
      <c r="T8" s="108">
        <v>1981.5133123000001</v>
      </c>
      <c r="U8" s="108">
        <v>2294.0933556</v>
      </c>
      <c r="V8" s="108">
        <v>2703.5240551000002</v>
      </c>
      <c r="W8" s="108">
        <v>2697.5907320000001</v>
      </c>
      <c r="X8" s="108">
        <v>2712.4101980999999</v>
      </c>
      <c r="Y8" s="108">
        <v>2229.8894905000002</v>
      </c>
      <c r="Z8" s="108"/>
      <c r="AA8" s="108">
        <v>267468</v>
      </c>
      <c r="AB8" s="108">
        <v>546084</v>
      </c>
      <c r="AC8" s="108">
        <v>946525</v>
      </c>
      <c r="AD8" s="108">
        <v>839406</v>
      </c>
      <c r="AE8" s="108">
        <v>268893</v>
      </c>
      <c r="AF8" s="108">
        <v>123310</v>
      </c>
      <c r="AH8" s="108"/>
      <c r="AI8" s="108"/>
      <c r="AJ8" s="108"/>
      <c r="AK8" s="108"/>
      <c r="AL8" s="108"/>
      <c r="AM8" s="108"/>
    </row>
    <row r="9" spans="1:39">
      <c r="A9" s="198">
        <v>36708</v>
      </c>
      <c r="B9" s="108">
        <v>2022.3872219</v>
      </c>
      <c r="C9" s="108">
        <v>1909.1477394000001</v>
      </c>
      <c r="D9" s="108">
        <v>2083.3267587</v>
      </c>
      <c r="E9" s="108">
        <v>2557.4476631000002</v>
      </c>
      <c r="F9" s="108">
        <v>2507.1744957000001</v>
      </c>
      <c r="G9" s="108">
        <v>2649.5964786999998</v>
      </c>
      <c r="H9" s="108">
        <v>2083.7409874</v>
      </c>
      <c r="J9" s="108">
        <v>346562</v>
      </c>
      <c r="K9" s="108">
        <v>497469</v>
      </c>
      <c r="L9" s="108">
        <v>796162</v>
      </c>
      <c r="M9" s="108">
        <v>579112</v>
      </c>
      <c r="N9" s="108">
        <v>172414</v>
      </c>
      <c r="O9" s="108">
        <v>101888</v>
      </c>
      <c r="R9" s="198">
        <v>39052</v>
      </c>
      <c r="S9" s="108">
        <v>2165.2609821000001</v>
      </c>
      <c r="T9" s="108">
        <v>1988.5411738</v>
      </c>
      <c r="U9" s="108">
        <v>2323.5925696999998</v>
      </c>
      <c r="V9" s="108">
        <v>2719.1414494999999</v>
      </c>
      <c r="W9" s="108">
        <v>2725.460051</v>
      </c>
      <c r="X9" s="108">
        <v>2710.5386177</v>
      </c>
      <c r="Y9" s="108">
        <v>2248.0187943999999</v>
      </c>
      <c r="Z9" s="108"/>
      <c r="AA9" s="108">
        <v>263646</v>
      </c>
      <c r="AB9" s="108">
        <v>545906</v>
      </c>
      <c r="AC9" s="108">
        <v>958204</v>
      </c>
      <c r="AD9" s="108">
        <v>877790</v>
      </c>
      <c r="AE9" s="108">
        <v>284065</v>
      </c>
      <c r="AF9" s="108">
        <v>126888</v>
      </c>
      <c r="AH9" s="108"/>
      <c r="AI9" s="108"/>
      <c r="AJ9" s="108"/>
      <c r="AK9" s="108"/>
      <c r="AL9" s="108"/>
      <c r="AM9" s="108"/>
    </row>
    <row r="10" spans="1:39">
      <c r="A10" s="198">
        <v>36739</v>
      </c>
      <c r="B10" s="108">
        <v>2023.9563657000001</v>
      </c>
      <c r="C10" s="108">
        <v>1910.0694779</v>
      </c>
      <c r="D10" s="108">
        <v>2085.8233509000002</v>
      </c>
      <c r="E10" s="108">
        <v>2559.2445440000001</v>
      </c>
      <c r="F10" s="108">
        <v>2509.3138184999998</v>
      </c>
      <c r="G10" s="108">
        <v>2650.5851254999998</v>
      </c>
      <c r="H10" s="108">
        <v>2085.6352354999999</v>
      </c>
      <c r="J10" s="108">
        <v>344401</v>
      </c>
      <c r="K10" s="108">
        <v>498356</v>
      </c>
      <c r="L10" s="108">
        <v>797636</v>
      </c>
      <c r="M10" s="108">
        <v>581185</v>
      </c>
      <c r="N10" s="108">
        <v>173174</v>
      </c>
      <c r="O10" s="108">
        <v>101813</v>
      </c>
      <c r="R10" s="198">
        <v>39417</v>
      </c>
      <c r="S10" s="108">
        <v>2181.9903822000001</v>
      </c>
      <c r="T10" s="108">
        <v>1999.2891866</v>
      </c>
      <c r="U10" s="108">
        <v>2350.5444209000002</v>
      </c>
      <c r="V10" s="108">
        <v>2734.7561344000001</v>
      </c>
      <c r="W10" s="108">
        <v>2750.7826402000001</v>
      </c>
      <c r="X10" s="108">
        <v>2715.3578904999999</v>
      </c>
      <c r="Y10" s="108">
        <v>2266.5638861000002</v>
      </c>
      <c r="Z10" s="108"/>
      <c r="AA10" s="108">
        <v>261318</v>
      </c>
      <c r="AB10" s="108">
        <v>543986</v>
      </c>
      <c r="AC10" s="108">
        <v>964084</v>
      </c>
      <c r="AD10" s="108">
        <v>915938</v>
      </c>
      <c r="AE10" s="108">
        <v>298601</v>
      </c>
      <c r="AF10" s="108">
        <v>131678</v>
      </c>
      <c r="AH10" s="108"/>
      <c r="AI10" s="108"/>
      <c r="AJ10" s="108"/>
      <c r="AK10" s="108"/>
      <c r="AL10" s="108"/>
      <c r="AM10" s="108"/>
    </row>
    <row r="11" spans="1:39">
      <c r="A11" s="198">
        <v>36770</v>
      </c>
      <c r="B11" s="108">
        <v>2025.8395717000001</v>
      </c>
      <c r="C11" s="108">
        <v>1911.0710650000001</v>
      </c>
      <c r="D11" s="108">
        <v>2088.7595213</v>
      </c>
      <c r="E11" s="108">
        <v>2561.5482858999999</v>
      </c>
      <c r="F11" s="108">
        <v>2511.6822873000001</v>
      </c>
      <c r="G11" s="108">
        <v>2652.1658782999998</v>
      </c>
      <c r="H11" s="108">
        <v>2087.9473653</v>
      </c>
      <c r="J11" s="108">
        <v>341582</v>
      </c>
      <c r="K11" s="108">
        <v>499495</v>
      </c>
      <c r="L11" s="108">
        <v>798860</v>
      </c>
      <c r="M11" s="108">
        <v>583531</v>
      </c>
      <c r="N11" s="108">
        <v>174036</v>
      </c>
      <c r="O11" s="108">
        <v>101733</v>
      </c>
      <c r="R11" s="198">
        <v>39783</v>
      </c>
      <c r="S11" s="108">
        <v>2193.8998359000002</v>
      </c>
      <c r="T11" s="108">
        <v>2008.0908608</v>
      </c>
      <c r="U11" s="108">
        <v>2367.0186921999998</v>
      </c>
      <c r="V11" s="108">
        <v>2741.8601116</v>
      </c>
      <c r="W11" s="108">
        <v>2771.1612638000001</v>
      </c>
      <c r="X11" s="108">
        <v>2711.0285106000001</v>
      </c>
      <c r="Y11" s="108">
        <v>2279.2563727000002</v>
      </c>
      <c r="Z11" s="108"/>
      <c r="AA11" s="108">
        <v>258808</v>
      </c>
      <c r="AB11" s="108">
        <v>542859</v>
      </c>
      <c r="AC11" s="108">
        <v>957172</v>
      </c>
      <c r="AD11" s="108">
        <v>935376</v>
      </c>
      <c r="AE11" s="108">
        <v>307170</v>
      </c>
      <c r="AF11" s="108">
        <v>135007</v>
      </c>
      <c r="AH11" s="108"/>
      <c r="AI11" s="108"/>
      <c r="AJ11" s="108"/>
      <c r="AK11" s="108"/>
      <c r="AL11" s="108"/>
      <c r="AM11" s="108"/>
    </row>
    <row r="12" spans="1:39">
      <c r="A12" s="198">
        <v>36800</v>
      </c>
      <c r="B12" s="108">
        <v>2027.2592053000001</v>
      </c>
      <c r="C12" s="108">
        <v>1912.1036200999999</v>
      </c>
      <c r="D12" s="108">
        <v>2090.8090682000002</v>
      </c>
      <c r="E12" s="108">
        <v>2562.8091042999999</v>
      </c>
      <c r="F12" s="108">
        <v>2513.2404462</v>
      </c>
      <c r="G12" s="108">
        <v>2652.5574975999998</v>
      </c>
      <c r="H12" s="108">
        <v>2089.5504655</v>
      </c>
      <c r="J12" s="108">
        <v>339924</v>
      </c>
      <c r="K12" s="108">
        <v>501052</v>
      </c>
      <c r="L12" s="108">
        <v>800542</v>
      </c>
      <c r="M12" s="108">
        <v>585602</v>
      </c>
      <c r="N12" s="108">
        <v>175001</v>
      </c>
      <c r="O12" s="108">
        <v>101631</v>
      </c>
      <c r="R12" s="198">
        <v>40148</v>
      </c>
      <c r="S12" s="108">
        <v>2200.5034922999998</v>
      </c>
      <c r="T12" s="108">
        <v>2010.698478</v>
      </c>
      <c r="U12" s="108">
        <v>2378.3298857999998</v>
      </c>
      <c r="V12" s="108">
        <v>2742.9570266999999</v>
      </c>
      <c r="W12" s="108">
        <v>2786.6256443000002</v>
      </c>
      <c r="X12" s="108">
        <v>2702.0743631999999</v>
      </c>
      <c r="Y12" s="108">
        <v>2285.9554171999998</v>
      </c>
      <c r="Z12" s="108"/>
      <c r="AA12" s="108">
        <v>257086</v>
      </c>
      <c r="AB12" s="108">
        <v>540102</v>
      </c>
      <c r="AC12" s="108">
        <v>944016</v>
      </c>
      <c r="AD12" s="108">
        <v>941257</v>
      </c>
      <c r="AE12" s="108">
        <v>310121</v>
      </c>
      <c r="AF12" s="108">
        <v>135649</v>
      </c>
      <c r="AH12" s="108"/>
      <c r="AI12" s="108"/>
      <c r="AJ12" s="108"/>
      <c r="AK12" s="108"/>
      <c r="AL12" s="108"/>
      <c r="AM12" s="108"/>
    </row>
    <row r="13" spans="1:39">
      <c r="A13" s="198">
        <v>36831</v>
      </c>
      <c r="B13" s="108">
        <v>2028.8714336</v>
      </c>
      <c r="C13" s="108">
        <v>1912.9663978999999</v>
      </c>
      <c r="D13" s="108">
        <v>2093.3701437</v>
      </c>
      <c r="E13" s="108">
        <v>2564.4424023000001</v>
      </c>
      <c r="F13" s="108">
        <v>2514.6274693</v>
      </c>
      <c r="G13" s="108">
        <v>2654.1210824</v>
      </c>
      <c r="H13" s="108">
        <v>2091.3985496999999</v>
      </c>
      <c r="J13" s="108">
        <v>338006</v>
      </c>
      <c r="K13" s="108">
        <v>502419</v>
      </c>
      <c r="L13" s="108">
        <v>802284</v>
      </c>
      <c r="M13" s="108">
        <v>588031</v>
      </c>
      <c r="N13" s="108">
        <v>175890</v>
      </c>
      <c r="O13" s="108">
        <v>101642</v>
      </c>
      <c r="R13" s="198">
        <v>40513</v>
      </c>
      <c r="S13" s="108">
        <v>2205.4046883000001</v>
      </c>
      <c r="T13" s="108">
        <v>2014.3196839</v>
      </c>
      <c r="U13" s="108">
        <v>2387.0986339000001</v>
      </c>
      <c r="V13" s="108">
        <v>2743.4971909999999</v>
      </c>
      <c r="W13" s="108">
        <v>2802.4090938999998</v>
      </c>
      <c r="X13" s="108">
        <v>2695.0840354000002</v>
      </c>
      <c r="Y13" s="108">
        <v>2290.7046177000002</v>
      </c>
      <c r="Z13" s="108"/>
      <c r="AA13" s="108">
        <v>258080</v>
      </c>
      <c r="AB13" s="108">
        <v>542448</v>
      </c>
      <c r="AC13" s="108">
        <v>942589</v>
      </c>
      <c r="AD13" s="108">
        <v>959305</v>
      </c>
      <c r="AE13" s="108">
        <v>313197</v>
      </c>
      <c r="AF13" s="108">
        <v>137059</v>
      </c>
      <c r="AH13" s="108"/>
      <c r="AI13" s="108"/>
      <c r="AJ13" s="108"/>
      <c r="AK13" s="108"/>
      <c r="AL13" s="108"/>
      <c r="AM13" s="108"/>
    </row>
    <row r="14" spans="1:39">
      <c r="A14" s="198">
        <v>36861</v>
      </c>
      <c r="B14" s="108">
        <v>2030.7718141</v>
      </c>
      <c r="C14" s="108">
        <v>1913.934919</v>
      </c>
      <c r="D14" s="108">
        <v>2096.2900393</v>
      </c>
      <c r="E14" s="108">
        <v>2566.5837624999999</v>
      </c>
      <c r="F14" s="108">
        <v>2516.3104238000001</v>
      </c>
      <c r="G14" s="108">
        <v>2656.2987969999999</v>
      </c>
      <c r="H14" s="108">
        <v>2093.6188480000001</v>
      </c>
      <c r="J14" s="108">
        <v>336273</v>
      </c>
      <c r="K14" s="108">
        <v>503359</v>
      </c>
      <c r="L14" s="108">
        <v>804022</v>
      </c>
      <c r="M14" s="108">
        <v>590959</v>
      </c>
      <c r="N14" s="108">
        <v>177041</v>
      </c>
      <c r="O14" s="108">
        <v>101698</v>
      </c>
      <c r="R14" s="198">
        <v>40878</v>
      </c>
      <c r="S14" s="108">
        <v>2209.8843821</v>
      </c>
      <c r="T14" s="108">
        <v>2019.3791432999999</v>
      </c>
      <c r="U14" s="108">
        <v>2391.3084156999998</v>
      </c>
      <c r="V14" s="108">
        <v>2743.9646339999999</v>
      </c>
      <c r="W14" s="108">
        <v>2821.1784790000002</v>
      </c>
      <c r="X14" s="108">
        <v>2689.2075421999998</v>
      </c>
      <c r="Y14" s="108">
        <v>2295.7156610000002</v>
      </c>
      <c r="Z14" s="108"/>
      <c r="AA14" s="108">
        <v>259282</v>
      </c>
      <c r="AB14" s="108">
        <v>539950</v>
      </c>
      <c r="AC14" s="108">
        <v>928593</v>
      </c>
      <c r="AD14" s="108">
        <v>969676</v>
      </c>
      <c r="AE14" s="108">
        <v>313771</v>
      </c>
      <c r="AF14" s="108">
        <v>138159</v>
      </c>
      <c r="AH14" s="108"/>
      <c r="AI14" s="108"/>
      <c r="AJ14" s="108"/>
      <c r="AK14" s="108"/>
      <c r="AL14" s="108"/>
      <c r="AM14" s="108"/>
    </row>
    <row r="15" spans="1:39">
      <c r="A15" s="198">
        <v>36892</v>
      </c>
      <c r="B15" s="108">
        <v>2032.4065613</v>
      </c>
      <c r="C15" s="108">
        <v>1914.6174811000001</v>
      </c>
      <c r="D15" s="108">
        <v>2098.9933646999998</v>
      </c>
      <c r="E15" s="108">
        <v>2567.7751847999998</v>
      </c>
      <c r="F15" s="108">
        <v>2517.9367505</v>
      </c>
      <c r="G15" s="108">
        <v>2656.4732005999999</v>
      </c>
      <c r="H15" s="108">
        <v>2095.3632911999998</v>
      </c>
      <c r="J15" s="108">
        <v>334459</v>
      </c>
      <c r="K15" s="108">
        <v>504225</v>
      </c>
      <c r="L15" s="108">
        <v>805200</v>
      </c>
      <c r="M15" s="108">
        <v>592520</v>
      </c>
      <c r="N15" s="108">
        <v>177686</v>
      </c>
      <c r="O15" s="108">
        <v>101794</v>
      </c>
      <c r="R15" s="198">
        <v>41244</v>
      </c>
      <c r="S15" s="108">
        <v>2209.3743454999999</v>
      </c>
      <c r="T15" s="108">
        <v>2019.9954075000001</v>
      </c>
      <c r="U15" s="108">
        <v>2388.8015661999998</v>
      </c>
      <c r="V15" s="108">
        <v>2740.4184448000001</v>
      </c>
      <c r="W15" s="108">
        <v>2835.2365582000002</v>
      </c>
      <c r="X15" s="108">
        <v>2682.2001564000002</v>
      </c>
      <c r="Y15" s="108">
        <v>2296.4096184</v>
      </c>
      <c r="Z15" s="108"/>
      <c r="AA15" s="108">
        <v>265542</v>
      </c>
      <c r="AB15" s="108">
        <v>549832</v>
      </c>
      <c r="AC15" s="108">
        <v>932148</v>
      </c>
      <c r="AD15" s="108">
        <v>987591</v>
      </c>
      <c r="AE15" s="108">
        <v>319613</v>
      </c>
      <c r="AF15" s="108">
        <v>139840</v>
      </c>
      <c r="AH15" s="108"/>
      <c r="AI15" s="108"/>
      <c r="AJ15" s="108"/>
      <c r="AK15" s="108"/>
      <c r="AL15" s="108"/>
      <c r="AM15" s="108"/>
    </row>
    <row r="16" spans="1:39">
      <c r="A16" s="198">
        <v>36923</v>
      </c>
      <c r="B16" s="108">
        <v>2034.1431485999999</v>
      </c>
      <c r="C16" s="108">
        <v>1915.3569763</v>
      </c>
      <c r="D16" s="108">
        <v>2101.8976232999999</v>
      </c>
      <c r="E16" s="108">
        <v>2569.7402406000001</v>
      </c>
      <c r="F16" s="108">
        <v>2519.7617199000001</v>
      </c>
      <c r="G16" s="108">
        <v>2658.1799288000002</v>
      </c>
      <c r="H16" s="108">
        <v>2097.3841037000002</v>
      </c>
      <c r="J16" s="108">
        <v>332470</v>
      </c>
      <c r="K16" s="108">
        <v>505477</v>
      </c>
      <c r="L16" s="108">
        <v>807183</v>
      </c>
      <c r="M16" s="108">
        <v>595159</v>
      </c>
      <c r="N16" s="108">
        <v>178638</v>
      </c>
      <c r="O16" s="108">
        <v>101852</v>
      </c>
      <c r="R16" s="198">
        <v>41609</v>
      </c>
      <c r="S16" s="108">
        <v>2206.8395707999998</v>
      </c>
      <c r="T16" s="108">
        <v>2020.5513410999999</v>
      </c>
      <c r="U16" s="108">
        <v>2384.0054884000001</v>
      </c>
      <c r="V16" s="108">
        <v>2737.2715739</v>
      </c>
      <c r="W16" s="108">
        <v>2848.1389419000002</v>
      </c>
      <c r="X16" s="108">
        <v>2678.3451218</v>
      </c>
      <c r="Y16" s="108">
        <v>2296.1179440000001</v>
      </c>
      <c r="Z16" s="108"/>
      <c r="AA16" s="108">
        <v>277909</v>
      </c>
      <c r="AB16" s="108">
        <v>562666</v>
      </c>
      <c r="AC16" s="108">
        <v>941089</v>
      </c>
      <c r="AD16" s="108">
        <v>1015710</v>
      </c>
      <c r="AE16" s="108">
        <v>327765</v>
      </c>
      <c r="AF16" s="108">
        <v>142649</v>
      </c>
      <c r="AH16" s="108"/>
      <c r="AI16" s="108"/>
      <c r="AJ16" s="108"/>
      <c r="AK16" s="108"/>
      <c r="AL16" s="108"/>
      <c r="AM16" s="108"/>
    </row>
    <row r="17" spans="1:39">
      <c r="A17" s="198">
        <v>36951</v>
      </c>
      <c r="B17" s="108">
        <v>2035.7153840999999</v>
      </c>
      <c r="C17" s="108">
        <v>1916.1264053</v>
      </c>
      <c r="D17" s="108">
        <v>2104.579628</v>
      </c>
      <c r="E17" s="108">
        <v>2571.3341303000002</v>
      </c>
      <c r="F17" s="108">
        <v>2521.6251486000001</v>
      </c>
      <c r="G17" s="108">
        <v>2659.0932050000001</v>
      </c>
      <c r="H17" s="108">
        <v>2099.1452786</v>
      </c>
      <c r="J17" s="108">
        <v>330278</v>
      </c>
      <c r="K17" s="108">
        <v>506115</v>
      </c>
      <c r="L17" s="108">
        <v>808330</v>
      </c>
      <c r="M17" s="108">
        <v>596815</v>
      </c>
      <c r="N17" s="108">
        <v>179255</v>
      </c>
      <c r="O17" s="108">
        <v>101724</v>
      </c>
      <c r="R17" s="198">
        <v>41974</v>
      </c>
      <c r="S17" s="108">
        <v>2202.6625862999999</v>
      </c>
      <c r="T17" s="108">
        <v>2023.1900478</v>
      </c>
      <c r="U17" s="108">
        <v>2376.4470664999999</v>
      </c>
      <c r="V17" s="108">
        <v>2737.5063214000002</v>
      </c>
      <c r="W17" s="108">
        <v>2861.1706573000001</v>
      </c>
      <c r="X17" s="108">
        <v>2680.4630932999999</v>
      </c>
      <c r="Y17" s="108">
        <v>2294.6732413999998</v>
      </c>
      <c r="Z17" s="108"/>
      <c r="AA17" s="108">
        <v>293611</v>
      </c>
      <c r="AB17" s="108">
        <v>583358</v>
      </c>
      <c r="AC17" s="108">
        <v>960860</v>
      </c>
      <c r="AD17" s="108">
        <v>1055038</v>
      </c>
      <c r="AE17" s="108">
        <v>340463</v>
      </c>
      <c r="AF17" s="108">
        <v>146244</v>
      </c>
      <c r="AH17" s="108"/>
      <c r="AI17" s="108"/>
      <c r="AJ17" s="108"/>
      <c r="AK17" s="108"/>
      <c r="AL17" s="108"/>
      <c r="AM17" s="108"/>
    </row>
    <row r="18" spans="1:39">
      <c r="A18" s="198">
        <v>36982</v>
      </c>
      <c r="B18" s="108">
        <v>2037.5441014</v>
      </c>
      <c r="C18" s="108">
        <v>1917.1355378999999</v>
      </c>
      <c r="D18" s="108">
        <v>2107.5394618999999</v>
      </c>
      <c r="E18" s="108">
        <v>2573.1700150000001</v>
      </c>
      <c r="F18" s="108">
        <v>2523.7467488000002</v>
      </c>
      <c r="G18" s="108">
        <v>2660.1491943000001</v>
      </c>
      <c r="H18" s="108">
        <v>2101.2126137999999</v>
      </c>
      <c r="J18" s="108">
        <v>328466</v>
      </c>
      <c r="K18" s="108">
        <v>507205</v>
      </c>
      <c r="L18" s="108">
        <v>810282</v>
      </c>
      <c r="M18" s="108">
        <v>599391</v>
      </c>
      <c r="N18" s="108">
        <v>180191</v>
      </c>
      <c r="O18" s="108">
        <v>101851</v>
      </c>
      <c r="R18" s="198">
        <v>42339</v>
      </c>
      <c r="S18" s="108">
        <v>2199.5692573000001</v>
      </c>
      <c r="T18" s="108">
        <v>2028.5460298</v>
      </c>
      <c r="U18" s="108">
        <v>2368.8410573000001</v>
      </c>
      <c r="V18" s="108">
        <v>2736.8955633999999</v>
      </c>
      <c r="W18" s="108">
        <v>2872.9386497999999</v>
      </c>
      <c r="X18" s="108">
        <v>2682.3350141999999</v>
      </c>
      <c r="Y18" s="108">
        <v>2294.0018135999999</v>
      </c>
      <c r="Z18" s="108"/>
      <c r="AA18" s="108">
        <v>309927</v>
      </c>
      <c r="AB18" s="108">
        <v>602228</v>
      </c>
      <c r="AC18" s="108">
        <v>983255</v>
      </c>
      <c r="AD18" s="108">
        <v>1100724</v>
      </c>
      <c r="AE18" s="108">
        <v>353969</v>
      </c>
      <c r="AF18" s="108">
        <v>150395</v>
      </c>
      <c r="AH18" s="108"/>
      <c r="AI18" s="108"/>
      <c r="AJ18" s="108"/>
      <c r="AK18" s="108"/>
      <c r="AL18" s="108"/>
      <c r="AM18" s="108"/>
    </row>
    <row r="19" spans="1:39">
      <c r="A19" s="198">
        <v>37012</v>
      </c>
      <c r="B19" s="108">
        <v>2039.1410143000001</v>
      </c>
      <c r="C19" s="108">
        <v>1918.1381452999999</v>
      </c>
      <c r="D19" s="108">
        <v>2110.2333862</v>
      </c>
      <c r="E19" s="108">
        <v>2574.9395975000002</v>
      </c>
      <c r="F19" s="108">
        <v>2525.6343404999998</v>
      </c>
      <c r="G19" s="108">
        <v>2661.4973759999998</v>
      </c>
      <c r="H19" s="108">
        <v>2103.0546866999998</v>
      </c>
      <c r="J19" s="108">
        <v>326533</v>
      </c>
      <c r="K19" s="108">
        <v>508316</v>
      </c>
      <c r="L19" s="108">
        <v>812943</v>
      </c>
      <c r="M19" s="108">
        <v>601961</v>
      </c>
      <c r="N19" s="108">
        <v>181026</v>
      </c>
      <c r="O19" s="108">
        <v>101884</v>
      </c>
      <c r="R19" s="198">
        <v>42705</v>
      </c>
      <c r="S19" s="108">
        <v>2195.5933242999999</v>
      </c>
      <c r="T19" s="108">
        <v>2033.2623807</v>
      </c>
      <c r="U19" s="108">
        <v>2359.4754323000002</v>
      </c>
      <c r="V19" s="108">
        <v>2734.8166237999999</v>
      </c>
      <c r="W19" s="108">
        <v>2882.1827017000001</v>
      </c>
      <c r="X19" s="108">
        <v>2683.0683844</v>
      </c>
      <c r="Y19" s="108">
        <v>2292.4325011000001</v>
      </c>
      <c r="Z19" s="108"/>
      <c r="AA19" s="108">
        <v>326186</v>
      </c>
      <c r="AB19" s="108">
        <v>626470</v>
      </c>
      <c r="AC19" s="108">
        <v>1015114</v>
      </c>
      <c r="AD19" s="108">
        <v>1154437</v>
      </c>
      <c r="AE19" s="108">
        <v>368395</v>
      </c>
      <c r="AF19" s="108">
        <v>155644</v>
      </c>
      <c r="AH19" s="108"/>
      <c r="AI19" s="108"/>
      <c r="AJ19" s="108"/>
      <c r="AK19" s="108"/>
      <c r="AL19" s="108"/>
      <c r="AM19" s="108"/>
    </row>
    <row r="20" spans="1:39">
      <c r="A20" s="198">
        <v>37043</v>
      </c>
      <c r="B20" s="108">
        <v>2041.1881813</v>
      </c>
      <c r="C20" s="108">
        <v>1919.4656411999999</v>
      </c>
      <c r="D20" s="108">
        <v>2113.3744222999999</v>
      </c>
      <c r="E20" s="108">
        <v>2577.2438462999999</v>
      </c>
      <c r="F20" s="108">
        <v>2527.9105442</v>
      </c>
      <c r="G20" s="108">
        <v>2663.2457555000001</v>
      </c>
      <c r="H20" s="108">
        <v>2105.4055008</v>
      </c>
      <c r="J20" s="108">
        <v>324597</v>
      </c>
      <c r="K20" s="108">
        <v>509555</v>
      </c>
      <c r="L20" s="108">
        <v>815864</v>
      </c>
      <c r="M20" s="108">
        <v>605417</v>
      </c>
      <c r="N20" s="108">
        <v>182231</v>
      </c>
      <c r="O20" s="108">
        <v>102043</v>
      </c>
      <c r="R20" s="198">
        <v>43070</v>
      </c>
      <c r="S20" s="108">
        <v>2192.0636736000001</v>
      </c>
      <c r="T20" s="108">
        <v>2041.3303077999999</v>
      </c>
      <c r="U20" s="108">
        <v>2347.0829048999999</v>
      </c>
      <c r="V20" s="108">
        <v>2734.7862263000002</v>
      </c>
      <c r="W20" s="108">
        <v>2888.0519116</v>
      </c>
      <c r="X20" s="108">
        <v>2686.8436711999998</v>
      </c>
      <c r="Y20" s="108">
        <v>2291.2693691999998</v>
      </c>
      <c r="Z20" s="108"/>
      <c r="AA20" s="108">
        <v>344499</v>
      </c>
      <c r="AB20" s="108">
        <v>648191</v>
      </c>
      <c r="AC20" s="108">
        <v>1045796</v>
      </c>
      <c r="AD20" s="108">
        <v>1214620</v>
      </c>
      <c r="AE20" s="108">
        <v>383301</v>
      </c>
      <c r="AF20" s="108">
        <v>161012</v>
      </c>
      <c r="AH20" s="108"/>
      <c r="AI20" s="108"/>
      <c r="AJ20" s="108"/>
      <c r="AK20" s="108"/>
      <c r="AL20" s="108"/>
      <c r="AM20" s="108"/>
    </row>
    <row r="21" spans="1:39">
      <c r="A21" s="198">
        <v>37073</v>
      </c>
      <c r="B21" s="108">
        <v>2042.8669322999999</v>
      </c>
      <c r="C21" s="108">
        <v>1920.4931855</v>
      </c>
      <c r="D21" s="108">
        <v>2116.1551082999999</v>
      </c>
      <c r="E21" s="108">
        <v>2579.0964294999999</v>
      </c>
      <c r="F21" s="108">
        <v>2529.7526895000001</v>
      </c>
      <c r="G21" s="108">
        <v>2664.7033016999999</v>
      </c>
      <c r="H21" s="108">
        <v>2107.3330924000002</v>
      </c>
      <c r="J21" s="108">
        <v>322754</v>
      </c>
      <c r="K21" s="108">
        <v>510862</v>
      </c>
      <c r="L21" s="108">
        <v>818566</v>
      </c>
      <c r="M21" s="108">
        <v>608365</v>
      </c>
      <c r="N21" s="108">
        <v>183185</v>
      </c>
      <c r="O21" s="108">
        <v>102157</v>
      </c>
      <c r="R21" s="198">
        <v>43435</v>
      </c>
      <c r="S21" s="108">
        <v>2185.9834534000001</v>
      </c>
      <c r="T21" s="108">
        <v>2045.4977213</v>
      </c>
      <c r="U21" s="108">
        <v>2330.6778895000002</v>
      </c>
      <c r="V21" s="108">
        <v>2732.0633369000002</v>
      </c>
      <c r="W21" s="108">
        <v>2892.2735249000002</v>
      </c>
      <c r="X21" s="108">
        <v>2687.405796</v>
      </c>
      <c r="Y21" s="108">
        <v>2287.2467568000002</v>
      </c>
      <c r="Z21" s="108"/>
      <c r="AA21" s="108">
        <v>363851</v>
      </c>
      <c r="AB21" s="108">
        <v>663634</v>
      </c>
      <c r="AC21" s="108">
        <v>1070851</v>
      </c>
      <c r="AD21" s="108">
        <v>1256285</v>
      </c>
      <c r="AE21" s="108">
        <v>393620</v>
      </c>
      <c r="AF21" s="108">
        <v>164397</v>
      </c>
      <c r="AH21" s="108"/>
      <c r="AI21" s="108"/>
      <c r="AJ21" s="108"/>
      <c r="AK21" s="108"/>
      <c r="AL21" s="108"/>
      <c r="AM21" s="108"/>
    </row>
    <row r="22" spans="1:39">
      <c r="A22" s="198">
        <v>37104</v>
      </c>
      <c r="B22" s="108">
        <v>2044.5376644999999</v>
      </c>
      <c r="C22" s="108">
        <v>1921.5677958000001</v>
      </c>
      <c r="D22" s="108">
        <v>2118.9473864000001</v>
      </c>
      <c r="E22" s="108">
        <v>2580.7567438999999</v>
      </c>
      <c r="F22" s="108">
        <v>2531.7038984999999</v>
      </c>
      <c r="G22" s="108">
        <v>2665.5753067000001</v>
      </c>
      <c r="H22" s="108">
        <v>2109.1967917000002</v>
      </c>
      <c r="J22" s="108">
        <v>321051</v>
      </c>
      <c r="K22" s="108">
        <v>512358</v>
      </c>
      <c r="L22" s="108">
        <v>821329</v>
      </c>
      <c r="M22" s="108">
        <v>611410</v>
      </c>
      <c r="N22" s="108">
        <v>184235</v>
      </c>
      <c r="O22" s="108">
        <v>102224</v>
      </c>
      <c r="R22" s="198">
        <v>43800</v>
      </c>
      <c r="S22" s="108">
        <v>2177.4360388</v>
      </c>
      <c r="T22" s="108">
        <v>2044.6363921</v>
      </c>
      <c r="U22" s="108">
        <v>2314.0953806000002</v>
      </c>
      <c r="V22" s="108">
        <v>2726.4318441</v>
      </c>
      <c r="W22" s="108">
        <v>2892.6124845999998</v>
      </c>
      <c r="X22" s="108">
        <v>2684.542899</v>
      </c>
      <c r="Y22" s="108">
        <v>2279.7551004000002</v>
      </c>
      <c r="Z22" s="108"/>
      <c r="AA22" s="108">
        <v>382888</v>
      </c>
      <c r="AB22" s="108">
        <v>680512</v>
      </c>
      <c r="AC22" s="108">
        <v>1098966</v>
      </c>
      <c r="AD22" s="108">
        <v>1287821</v>
      </c>
      <c r="AE22" s="108">
        <v>397925</v>
      </c>
      <c r="AF22" s="108">
        <v>166909</v>
      </c>
      <c r="AH22" s="108"/>
      <c r="AI22" s="108"/>
      <c r="AJ22" s="108"/>
      <c r="AK22" s="108"/>
      <c r="AL22" s="108"/>
      <c r="AM22" s="108"/>
    </row>
    <row r="23" spans="1:39">
      <c r="A23" s="198">
        <v>37135</v>
      </c>
      <c r="B23" s="108">
        <v>2046.2371502999999</v>
      </c>
      <c r="C23" s="108">
        <v>1922.6307953</v>
      </c>
      <c r="D23" s="108">
        <v>2121.8076314</v>
      </c>
      <c r="E23" s="108">
        <v>2582.7875709999998</v>
      </c>
      <c r="F23" s="108">
        <v>2533.6731583999999</v>
      </c>
      <c r="G23" s="108">
        <v>2667.1130554000001</v>
      </c>
      <c r="H23" s="108">
        <v>2111.2357191999999</v>
      </c>
      <c r="J23" s="108">
        <v>318719</v>
      </c>
      <c r="K23" s="108">
        <v>513735</v>
      </c>
      <c r="L23" s="108">
        <v>823727</v>
      </c>
      <c r="M23" s="108">
        <v>614653</v>
      </c>
      <c r="N23" s="108">
        <v>185310</v>
      </c>
      <c r="O23" s="108">
        <v>102068</v>
      </c>
      <c r="R23" s="198">
        <v>44166</v>
      </c>
      <c r="S23" s="108">
        <v>2171.7870229</v>
      </c>
      <c r="T23" s="108">
        <v>2046.6117220000001</v>
      </c>
      <c r="U23" s="108">
        <v>2300.0241701999998</v>
      </c>
      <c r="V23" s="108">
        <v>2720.1078229</v>
      </c>
      <c r="W23" s="108">
        <v>2886.9045096</v>
      </c>
      <c r="X23" s="108">
        <v>2680.5662315</v>
      </c>
      <c r="Y23" s="108">
        <v>2273.9595303000001</v>
      </c>
      <c r="Z23" s="108"/>
      <c r="AA23" s="108">
        <v>389269</v>
      </c>
      <c r="AB23" s="108">
        <v>689786</v>
      </c>
      <c r="AC23" s="108">
        <v>1111842</v>
      </c>
      <c r="AD23" s="108">
        <v>1301770</v>
      </c>
      <c r="AE23" s="108">
        <v>396520</v>
      </c>
      <c r="AF23" s="108">
        <v>167537</v>
      </c>
    </row>
    <row r="24" spans="1:39">
      <c r="A24" s="198">
        <v>37165</v>
      </c>
      <c r="B24" s="108">
        <v>2047.5812805999999</v>
      </c>
      <c r="C24" s="108">
        <v>1923.7617788</v>
      </c>
      <c r="D24" s="108">
        <v>2123.9273474000001</v>
      </c>
      <c r="E24" s="108">
        <v>2584.0556839999999</v>
      </c>
      <c r="F24" s="108">
        <v>2535.2451864</v>
      </c>
      <c r="G24" s="108">
        <v>2667.7108982</v>
      </c>
      <c r="H24" s="108">
        <v>2112.7075703</v>
      </c>
      <c r="J24" s="108">
        <v>317314</v>
      </c>
      <c r="K24" s="108">
        <v>514918</v>
      </c>
      <c r="L24" s="108">
        <v>826097</v>
      </c>
      <c r="M24" s="108">
        <v>617011</v>
      </c>
      <c r="N24" s="108">
        <v>186123</v>
      </c>
      <c r="O24" s="108">
        <v>102078</v>
      </c>
    </row>
    <row r="25" spans="1:39">
      <c r="A25" s="198">
        <v>37196</v>
      </c>
      <c r="B25" s="108">
        <v>2049.8042513</v>
      </c>
      <c r="C25" s="108">
        <v>1924.9555152999999</v>
      </c>
      <c r="D25" s="108">
        <v>2127.497175</v>
      </c>
      <c r="E25" s="108">
        <v>2585.6730459</v>
      </c>
      <c r="F25" s="108">
        <v>2536.8955842999999</v>
      </c>
      <c r="G25" s="108">
        <v>2668.7457674000002</v>
      </c>
      <c r="H25" s="108">
        <v>2115.0492908000001</v>
      </c>
      <c r="J25" s="108">
        <v>315698</v>
      </c>
      <c r="K25" s="108">
        <v>516366</v>
      </c>
      <c r="L25" s="108">
        <v>829836</v>
      </c>
      <c r="M25" s="108">
        <v>621086</v>
      </c>
      <c r="N25" s="108">
        <v>187403</v>
      </c>
      <c r="O25" s="108">
        <v>102381</v>
      </c>
    </row>
    <row r="26" spans="1:39">
      <c r="A26" s="198">
        <v>37226</v>
      </c>
      <c r="B26" s="108">
        <v>2051.9980494000001</v>
      </c>
      <c r="C26" s="108">
        <v>1926.1158597000001</v>
      </c>
      <c r="D26" s="108">
        <v>2131.0239631999998</v>
      </c>
      <c r="E26" s="108">
        <v>2587.4914106000001</v>
      </c>
      <c r="F26" s="108">
        <v>2538.7907402999999</v>
      </c>
      <c r="G26" s="108">
        <v>2669.8814112999999</v>
      </c>
      <c r="H26" s="108">
        <v>2117.3990890999999</v>
      </c>
      <c r="J26" s="108">
        <v>314209</v>
      </c>
      <c r="K26" s="108">
        <v>517597</v>
      </c>
      <c r="L26" s="108">
        <v>833219</v>
      </c>
      <c r="M26" s="108">
        <v>624960</v>
      </c>
      <c r="N26" s="108">
        <v>188840</v>
      </c>
      <c r="O26" s="108">
        <v>102757</v>
      </c>
    </row>
    <row r="27" spans="1:39">
      <c r="A27" s="198">
        <v>37257</v>
      </c>
      <c r="B27" s="108">
        <v>2053.8530684000002</v>
      </c>
      <c r="C27" s="108">
        <v>1927.0300090999999</v>
      </c>
      <c r="D27" s="108">
        <v>2134.1504129</v>
      </c>
      <c r="E27" s="108">
        <v>2588.8631478000002</v>
      </c>
      <c r="F27" s="108">
        <v>2540.4787581000001</v>
      </c>
      <c r="G27" s="108">
        <v>2670.5637290999998</v>
      </c>
      <c r="H27" s="108">
        <v>2119.2981171000001</v>
      </c>
      <c r="J27" s="108">
        <v>312606</v>
      </c>
      <c r="K27" s="108">
        <v>518461</v>
      </c>
      <c r="L27" s="108">
        <v>835585</v>
      </c>
      <c r="M27" s="108">
        <v>627486</v>
      </c>
      <c r="N27" s="108">
        <v>189728</v>
      </c>
      <c r="O27" s="108">
        <v>103011</v>
      </c>
    </row>
    <row r="28" spans="1:39">
      <c r="A28" s="198">
        <v>37288</v>
      </c>
      <c r="B28" s="108">
        <v>2055.6562930999999</v>
      </c>
      <c r="C28" s="108">
        <v>1927.9968418000001</v>
      </c>
      <c r="D28" s="108">
        <v>2137.3788319</v>
      </c>
      <c r="E28" s="108">
        <v>2590.6253701999999</v>
      </c>
      <c r="F28" s="108">
        <v>2542.4699222999998</v>
      </c>
      <c r="G28" s="108">
        <v>2671.4651156999998</v>
      </c>
      <c r="H28" s="108">
        <v>2121.2763180000002</v>
      </c>
      <c r="J28" s="108">
        <v>310837</v>
      </c>
      <c r="K28" s="108">
        <v>520089</v>
      </c>
      <c r="L28" s="108">
        <v>839336</v>
      </c>
      <c r="M28" s="108">
        <v>631442</v>
      </c>
      <c r="N28" s="108">
        <v>190671</v>
      </c>
      <c r="O28" s="108">
        <v>103247</v>
      </c>
    </row>
    <row r="29" spans="1:39">
      <c r="A29" s="198">
        <v>37316</v>
      </c>
      <c r="B29" s="108">
        <v>2057.7556208000001</v>
      </c>
      <c r="C29" s="108">
        <v>1929.2890009</v>
      </c>
      <c r="D29" s="108">
        <v>2140.8101449000001</v>
      </c>
      <c r="E29" s="108">
        <v>2592.7667827</v>
      </c>
      <c r="F29" s="108">
        <v>2544.6939464000002</v>
      </c>
      <c r="G29" s="108">
        <v>2673.0440005999999</v>
      </c>
      <c r="H29" s="108">
        <v>2123.5999077000001</v>
      </c>
      <c r="J29" s="108">
        <v>309100</v>
      </c>
      <c r="K29" s="108">
        <v>521123</v>
      </c>
      <c r="L29" s="108">
        <v>842169</v>
      </c>
      <c r="M29" s="108">
        <v>635266</v>
      </c>
      <c r="N29" s="108">
        <v>191940</v>
      </c>
      <c r="O29" s="108">
        <v>103441</v>
      </c>
    </row>
    <row r="30" spans="1:39">
      <c r="A30" s="198">
        <v>37347</v>
      </c>
      <c r="B30" s="108">
        <v>2059.3790331</v>
      </c>
      <c r="C30" s="108">
        <v>1930.3255575000001</v>
      </c>
      <c r="D30" s="108">
        <v>2143.5443918999999</v>
      </c>
      <c r="E30" s="108">
        <v>2594.4889235000001</v>
      </c>
      <c r="F30" s="108">
        <v>2546.7478206000001</v>
      </c>
      <c r="G30" s="108">
        <v>2674.0747007</v>
      </c>
      <c r="H30" s="108">
        <v>2125.3770129999998</v>
      </c>
      <c r="J30" s="108">
        <v>307526</v>
      </c>
      <c r="K30" s="108">
        <v>521712</v>
      </c>
      <c r="L30" s="108">
        <v>843928</v>
      </c>
      <c r="M30" s="108">
        <v>637795</v>
      </c>
      <c r="N30" s="108">
        <v>192751</v>
      </c>
      <c r="O30" s="108">
        <v>103573</v>
      </c>
    </row>
    <row r="31" spans="1:39">
      <c r="A31" s="198">
        <v>37377</v>
      </c>
      <c r="B31" s="108">
        <v>2061.3742865999998</v>
      </c>
      <c r="C31" s="108">
        <v>1931.4710224</v>
      </c>
      <c r="D31" s="108">
        <v>2146.7933182000002</v>
      </c>
      <c r="E31" s="108">
        <v>2597.0129615999999</v>
      </c>
      <c r="F31" s="108">
        <v>2549.6664012000001</v>
      </c>
      <c r="G31" s="108">
        <v>2675.6162373000002</v>
      </c>
      <c r="H31" s="108">
        <v>2127.6962948999999</v>
      </c>
      <c r="J31" s="108">
        <v>305964</v>
      </c>
      <c r="K31" s="108">
        <v>522344</v>
      </c>
      <c r="L31" s="108">
        <v>846092</v>
      </c>
      <c r="M31" s="108">
        <v>641634</v>
      </c>
      <c r="N31" s="108">
        <v>193823</v>
      </c>
      <c r="O31" s="108">
        <v>103902</v>
      </c>
    </row>
    <row r="32" spans="1:39">
      <c r="A32" s="198">
        <v>37408</v>
      </c>
      <c r="B32" s="108">
        <v>2063.7254997999999</v>
      </c>
      <c r="C32" s="108">
        <v>1932.6766543000001</v>
      </c>
      <c r="D32" s="108">
        <v>2150.4878484000001</v>
      </c>
      <c r="E32" s="108">
        <v>2599.8208625000002</v>
      </c>
      <c r="F32" s="108">
        <v>2552.8552877000002</v>
      </c>
      <c r="G32" s="108">
        <v>2677.1684319999999</v>
      </c>
      <c r="H32" s="108">
        <v>2130.478525</v>
      </c>
      <c r="J32" s="108">
        <v>304448</v>
      </c>
      <c r="K32" s="108">
        <v>523163</v>
      </c>
      <c r="L32" s="108">
        <v>848504</v>
      </c>
      <c r="M32" s="108">
        <v>646729</v>
      </c>
      <c r="N32" s="108">
        <v>195323</v>
      </c>
      <c r="O32" s="108">
        <v>104192</v>
      </c>
    </row>
    <row r="33" spans="1:15">
      <c r="A33" s="198">
        <v>37438</v>
      </c>
      <c r="B33" s="108">
        <v>2065.3600442000002</v>
      </c>
      <c r="C33" s="108">
        <v>1933.5589694</v>
      </c>
      <c r="D33" s="108">
        <v>2153.2968863999999</v>
      </c>
      <c r="E33" s="108">
        <v>2602.2060563999999</v>
      </c>
      <c r="F33" s="108">
        <v>2556.0297346000002</v>
      </c>
      <c r="G33" s="108">
        <v>2678.2727030999999</v>
      </c>
      <c r="H33" s="108">
        <v>2132.4528521000002</v>
      </c>
      <c r="J33" s="108">
        <v>303129</v>
      </c>
      <c r="K33" s="108">
        <v>523887</v>
      </c>
      <c r="L33" s="108">
        <v>850156</v>
      </c>
      <c r="M33" s="108">
        <v>649593</v>
      </c>
      <c r="N33" s="108">
        <v>196404</v>
      </c>
      <c r="O33" s="108">
        <v>104419</v>
      </c>
    </row>
    <row r="34" spans="1:15">
      <c r="A34" s="198">
        <v>37469</v>
      </c>
      <c r="B34" s="108">
        <v>2067.2897637999999</v>
      </c>
      <c r="C34" s="108">
        <v>1934.6266106999999</v>
      </c>
      <c r="D34" s="108">
        <v>2156.5068839</v>
      </c>
      <c r="E34" s="108">
        <v>2605.1781181000001</v>
      </c>
      <c r="F34" s="108">
        <v>2559.6414324000002</v>
      </c>
      <c r="G34" s="108">
        <v>2680.0402637000002</v>
      </c>
      <c r="H34" s="108">
        <v>2134.8361620999999</v>
      </c>
      <c r="J34" s="108">
        <v>301744</v>
      </c>
      <c r="K34" s="108">
        <v>524856</v>
      </c>
      <c r="L34" s="108">
        <v>852423</v>
      </c>
      <c r="M34" s="108">
        <v>653494</v>
      </c>
      <c r="N34" s="108">
        <v>197709</v>
      </c>
      <c r="O34" s="108">
        <v>104797</v>
      </c>
    </row>
    <row r="35" spans="1:15">
      <c r="A35" s="198">
        <v>37500</v>
      </c>
      <c r="B35" s="108">
        <v>2069.4038135000001</v>
      </c>
      <c r="C35" s="108">
        <v>1935.8050135000001</v>
      </c>
      <c r="D35" s="108">
        <v>2159.9526006999999</v>
      </c>
      <c r="E35" s="108">
        <v>2607.8183156</v>
      </c>
      <c r="F35" s="108">
        <v>2563.2727089</v>
      </c>
      <c r="G35" s="108">
        <v>2680.8877575000001</v>
      </c>
      <c r="H35" s="108">
        <v>2137.3769437000001</v>
      </c>
      <c r="J35" s="108">
        <v>299774</v>
      </c>
      <c r="K35" s="108">
        <v>525476</v>
      </c>
      <c r="L35" s="108">
        <v>854408</v>
      </c>
      <c r="M35" s="108">
        <v>657302</v>
      </c>
      <c r="N35" s="108">
        <v>199022</v>
      </c>
      <c r="O35" s="108">
        <v>104940</v>
      </c>
    </row>
    <row r="36" spans="1:15">
      <c r="A36" s="198">
        <v>37530</v>
      </c>
      <c r="B36" s="108">
        <v>2071.0117848</v>
      </c>
      <c r="C36" s="108">
        <v>1936.8106164000001</v>
      </c>
      <c r="D36" s="108">
        <v>2162.4580532999998</v>
      </c>
      <c r="E36" s="108">
        <v>2610.2703394</v>
      </c>
      <c r="F36" s="108">
        <v>2566.6093534000001</v>
      </c>
      <c r="G36" s="108">
        <v>2681.8226046999998</v>
      </c>
      <c r="H36" s="108">
        <v>2139.3290655000001</v>
      </c>
      <c r="J36" s="108">
        <v>299004</v>
      </c>
      <c r="K36" s="108">
        <v>526128</v>
      </c>
      <c r="L36" s="108">
        <v>857060</v>
      </c>
      <c r="M36" s="108">
        <v>661125</v>
      </c>
      <c r="N36" s="108">
        <v>200354</v>
      </c>
      <c r="O36" s="108">
        <v>105222</v>
      </c>
    </row>
    <row r="37" spans="1:15">
      <c r="A37" s="198">
        <v>37561</v>
      </c>
      <c r="B37" s="108">
        <v>2073.2684871000001</v>
      </c>
      <c r="C37" s="108">
        <v>1937.8483644999999</v>
      </c>
      <c r="D37" s="108">
        <v>2166.235228</v>
      </c>
      <c r="E37" s="108">
        <v>2613.1449558999998</v>
      </c>
      <c r="F37" s="108">
        <v>2570.4241155</v>
      </c>
      <c r="G37" s="108">
        <v>2683.0547474999998</v>
      </c>
      <c r="H37" s="108">
        <v>2142.0053779</v>
      </c>
      <c r="J37" s="108">
        <v>297902</v>
      </c>
      <c r="K37" s="108">
        <v>527247</v>
      </c>
      <c r="L37" s="108">
        <v>859657</v>
      </c>
      <c r="M37" s="108">
        <v>665631</v>
      </c>
      <c r="N37" s="108">
        <v>202210</v>
      </c>
      <c r="O37" s="108">
        <v>105707</v>
      </c>
    </row>
    <row r="38" spans="1:15">
      <c r="A38" s="198">
        <v>37591</v>
      </c>
      <c r="B38" s="108">
        <v>2075.2220349999998</v>
      </c>
      <c r="C38" s="108">
        <v>1938.8671463000001</v>
      </c>
      <c r="D38" s="108">
        <v>2169.5300904000001</v>
      </c>
      <c r="E38" s="108">
        <v>2616.0218556</v>
      </c>
      <c r="F38" s="108">
        <v>2574.2394448</v>
      </c>
      <c r="G38" s="108">
        <v>2684.4141417999999</v>
      </c>
      <c r="H38" s="108">
        <v>2144.3916061999998</v>
      </c>
      <c r="J38" s="108">
        <v>296851</v>
      </c>
      <c r="K38" s="108">
        <v>528154</v>
      </c>
      <c r="L38" s="108">
        <v>861777</v>
      </c>
      <c r="M38" s="108">
        <v>669567</v>
      </c>
      <c r="N38" s="108">
        <v>203755</v>
      </c>
      <c r="O38" s="108">
        <v>106107</v>
      </c>
    </row>
    <row r="39" spans="1:15">
      <c r="A39" s="198">
        <v>37622</v>
      </c>
      <c r="B39" s="108">
        <v>2077.2636358</v>
      </c>
      <c r="C39" s="108">
        <v>1939.6299907</v>
      </c>
      <c r="D39" s="108">
        <v>2173.1220475</v>
      </c>
      <c r="E39" s="108">
        <v>2618.4208902999999</v>
      </c>
      <c r="F39" s="108">
        <v>2577.5758964000001</v>
      </c>
      <c r="G39" s="108">
        <v>2685.3688035999999</v>
      </c>
      <c r="H39" s="108">
        <v>2146.7169435999999</v>
      </c>
      <c r="J39" s="108">
        <v>295844</v>
      </c>
      <c r="K39" s="108">
        <v>528956</v>
      </c>
      <c r="L39" s="108">
        <v>863878</v>
      </c>
      <c r="M39" s="108">
        <v>672950</v>
      </c>
      <c r="N39" s="108">
        <v>205325</v>
      </c>
      <c r="O39" s="108">
        <v>106521</v>
      </c>
    </row>
    <row r="40" spans="1:15">
      <c r="A40" s="198">
        <v>37653</v>
      </c>
      <c r="B40" s="108">
        <v>2079.4915741</v>
      </c>
      <c r="C40" s="108">
        <v>1940.6226743</v>
      </c>
      <c r="D40" s="108">
        <v>2177.0180258999999</v>
      </c>
      <c r="E40" s="108">
        <v>2621.5752269</v>
      </c>
      <c r="F40" s="108">
        <v>2582.0253852999999</v>
      </c>
      <c r="G40" s="108">
        <v>2686.3824138999998</v>
      </c>
      <c r="H40" s="108">
        <v>2149.4282251999998</v>
      </c>
      <c r="J40" s="108">
        <v>294746</v>
      </c>
      <c r="K40" s="108">
        <v>529950</v>
      </c>
      <c r="L40" s="108">
        <v>866658</v>
      </c>
      <c r="M40" s="108">
        <v>677546</v>
      </c>
      <c r="N40" s="108">
        <v>207144</v>
      </c>
      <c r="O40" s="108">
        <v>107009</v>
      </c>
    </row>
    <row r="41" spans="1:15">
      <c r="A41" s="198">
        <v>37681</v>
      </c>
      <c r="B41" s="108">
        <v>2081.3348523999998</v>
      </c>
      <c r="C41" s="108">
        <v>1941.3630889000001</v>
      </c>
      <c r="D41" s="108">
        <v>2180.4597690000001</v>
      </c>
      <c r="E41" s="108">
        <v>2623.9822964999998</v>
      </c>
      <c r="F41" s="108">
        <v>2585.4402120999998</v>
      </c>
      <c r="G41" s="108">
        <v>2687.1345062</v>
      </c>
      <c r="H41" s="108">
        <v>2151.6580835</v>
      </c>
      <c r="J41" s="108">
        <v>293626</v>
      </c>
      <c r="K41" s="108">
        <v>530430</v>
      </c>
      <c r="L41" s="108">
        <v>868548</v>
      </c>
      <c r="M41" s="108">
        <v>681090</v>
      </c>
      <c r="N41" s="108">
        <v>208481</v>
      </c>
      <c r="O41" s="108">
        <v>107285</v>
      </c>
    </row>
    <row r="42" spans="1:15">
      <c r="A42" s="198">
        <v>37712</v>
      </c>
      <c r="B42" s="108">
        <v>2083.0110390999998</v>
      </c>
      <c r="C42" s="108">
        <v>1942.2324977000001</v>
      </c>
      <c r="D42" s="108">
        <v>2183.5026120000002</v>
      </c>
      <c r="E42" s="108">
        <v>2626.7978446000002</v>
      </c>
      <c r="F42" s="108">
        <v>2589.2463899999998</v>
      </c>
      <c r="G42" s="108">
        <v>2688.3214203000002</v>
      </c>
      <c r="H42" s="108">
        <v>2153.7855728999998</v>
      </c>
      <c r="J42" s="108">
        <v>292712</v>
      </c>
      <c r="K42" s="108">
        <v>531158</v>
      </c>
      <c r="L42" s="108">
        <v>871007</v>
      </c>
      <c r="M42" s="108">
        <v>685087</v>
      </c>
      <c r="N42" s="108">
        <v>209799</v>
      </c>
      <c r="O42" s="108">
        <v>107676</v>
      </c>
    </row>
    <row r="43" spans="1:15">
      <c r="A43" s="198">
        <v>37742</v>
      </c>
      <c r="B43" s="108">
        <v>2084.9988136000002</v>
      </c>
      <c r="C43" s="108">
        <v>1943.2577827</v>
      </c>
      <c r="D43" s="108">
        <v>2187.0367104000002</v>
      </c>
      <c r="E43" s="108">
        <v>2630.2592865000001</v>
      </c>
      <c r="F43" s="108">
        <v>2593.8715017999998</v>
      </c>
      <c r="G43" s="108">
        <v>2689.8677885000002</v>
      </c>
      <c r="H43" s="108">
        <v>2156.3061766999999</v>
      </c>
      <c r="J43" s="108">
        <v>291650</v>
      </c>
      <c r="K43" s="108">
        <v>532003</v>
      </c>
      <c r="L43" s="108">
        <v>873896</v>
      </c>
      <c r="M43" s="108">
        <v>689585</v>
      </c>
      <c r="N43" s="108">
        <v>211454</v>
      </c>
      <c r="O43" s="108">
        <v>108166</v>
      </c>
    </row>
    <row r="44" spans="1:15">
      <c r="A44" s="198">
        <v>37773</v>
      </c>
      <c r="B44" s="108">
        <v>2087.2511819000001</v>
      </c>
      <c r="C44" s="108">
        <v>1944.4551113</v>
      </c>
      <c r="D44" s="108">
        <v>2190.8404912999999</v>
      </c>
      <c r="E44" s="108">
        <v>2633.7002413999999</v>
      </c>
      <c r="F44" s="108">
        <v>2598.4204224999999</v>
      </c>
      <c r="G44" s="108">
        <v>2691.3963128</v>
      </c>
      <c r="H44" s="108">
        <v>2159.0658269</v>
      </c>
      <c r="J44" s="108">
        <v>290748</v>
      </c>
      <c r="K44" s="108">
        <v>532706</v>
      </c>
      <c r="L44" s="108">
        <v>877371</v>
      </c>
      <c r="M44" s="108">
        <v>695047</v>
      </c>
      <c r="N44" s="108">
        <v>213323</v>
      </c>
      <c r="O44" s="108">
        <v>108707</v>
      </c>
    </row>
    <row r="45" spans="1:15">
      <c r="A45" s="198">
        <v>37803</v>
      </c>
      <c r="B45" s="108">
        <v>2089.2639497</v>
      </c>
      <c r="C45" s="108">
        <v>1945.5715235</v>
      </c>
      <c r="D45" s="108">
        <v>2194.3461553000002</v>
      </c>
      <c r="E45" s="108">
        <v>2636.3947379000001</v>
      </c>
      <c r="F45" s="108">
        <v>2602.1610000000001</v>
      </c>
      <c r="G45" s="108">
        <v>2692.3528040000001</v>
      </c>
      <c r="H45" s="108">
        <v>2161.4672919999998</v>
      </c>
      <c r="J45" s="108">
        <v>289898</v>
      </c>
      <c r="K45" s="108">
        <v>533721</v>
      </c>
      <c r="L45" s="108">
        <v>880793</v>
      </c>
      <c r="M45" s="108">
        <v>700387</v>
      </c>
      <c r="N45" s="108">
        <v>215001</v>
      </c>
      <c r="O45" s="108">
        <v>109232</v>
      </c>
    </row>
    <row r="46" spans="1:15">
      <c r="A46" s="198">
        <v>37834</v>
      </c>
      <c r="B46" s="108">
        <v>2091.6439310999999</v>
      </c>
      <c r="C46" s="108">
        <v>1946.8652406000001</v>
      </c>
      <c r="D46" s="108">
        <v>2198.4129716000002</v>
      </c>
      <c r="E46" s="108">
        <v>2639.4240328999999</v>
      </c>
      <c r="F46" s="108">
        <v>2606.2763721000001</v>
      </c>
      <c r="G46" s="108">
        <v>2693.5954907999999</v>
      </c>
      <c r="H46" s="108">
        <v>2164.2564016000001</v>
      </c>
      <c r="J46" s="108">
        <v>288729</v>
      </c>
      <c r="K46" s="108">
        <v>534403</v>
      </c>
      <c r="L46" s="108">
        <v>883634</v>
      </c>
      <c r="M46" s="108">
        <v>705513</v>
      </c>
      <c r="N46" s="108">
        <v>216586</v>
      </c>
      <c r="O46" s="108">
        <v>109867</v>
      </c>
    </row>
    <row r="47" spans="1:15">
      <c r="A47" s="198">
        <v>37865</v>
      </c>
      <c r="B47" s="108">
        <v>2093.8591193000002</v>
      </c>
      <c r="C47" s="108">
        <v>1948.0943608</v>
      </c>
      <c r="D47" s="108">
        <v>2202.1345483</v>
      </c>
      <c r="E47" s="108">
        <v>2642.1299844999999</v>
      </c>
      <c r="F47" s="108">
        <v>2610.1115743999999</v>
      </c>
      <c r="G47" s="108">
        <v>2694.4817987000001</v>
      </c>
      <c r="H47" s="108">
        <v>2166.8271331000001</v>
      </c>
      <c r="J47" s="108">
        <v>287638</v>
      </c>
      <c r="K47" s="108">
        <v>535114</v>
      </c>
      <c r="L47" s="108">
        <v>886339</v>
      </c>
      <c r="M47" s="108">
        <v>710313</v>
      </c>
      <c r="N47" s="108">
        <v>218284</v>
      </c>
      <c r="O47" s="108">
        <v>110364</v>
      </c>
    </row>
    <row r="48" spans="1:15">
      <c r="A48" s="198">
        <v>37895</v>
      </c>
      <c r="B48" s="108">
        <v>2095.9809451000001</v>
      </c>
      <c r="C48" s="108">
        <v>1949.4209246</v>
      </c>
      <c r="D48" s="108">
        <v>2205.5035686000001</v>
      </c>
      <c r="E48" s="108">
        <v>2644.7559984</v>
      </c>
      <c r="F48" s="108">
        <v>2613.9993048000001</v>
      </c>
      <c r="G48" s="108">
        <v>2694.9962074999999</v>
      </c>
      <c r="H48" s="108">
        <v>2169.2472118999999</v>
      </c>
      <c r="J48" s="108">
        <v>286878</v>
      </c>
      <c r="K48" s="108">
        <v>536101</v>
      </c>
      <c r="L48" s="108">
        <v>889791</v>
      </c>
      <c r="M48" s="108">
        <v>715569</v>
      </c>
      <c r="N48" s="108">
        <v>220046</v>
      </c>
      <c r="O48" s="108">
        <v>110951</v>
      </c>
    </row>
    <row r="49" spans="1:15">
      <c r="A49" s="198">
        <v>37926</v>
      </c>
      <c r="B49" s="108">
        <v>2098.9392745999999</v>
      </c>
      <c r="C49" s="108">
        <v>1950.8537638</v>
      </c>
      <c r="D49" s="108">
        <v>2210.3396050000001</v>
      </c>
      <c r="E49" s="108">
        <v>2647.5009264</v>
      </c>
      <c r="F49" s="108">
        <v>2617.7527719999998</v>
      </c>
      <c r="G49" s="108">
        <v>2696.0130098</v>
      </c>
      <c r="H49" s="108">
        <v>2172.4837527</v>
      </c>
      <c r="J49" s="108">
        <v>285913</v>
      </c>
      <c r="K49" s="108">
        <v>537077</v>
      </c>
      <c r="L49" s="108">
        <v>892758</v>
      </c>
      <c r="M49" s="108">
        <v>721344</v>
      </c>
      <c r="N49" s="108">
        <v>222500</v>
      </c>
      <c r="O49" s="108">
        <v>111714</v>
      </c>
    </row>
    <row r="50" spans="1:15">
      <c r="A50" s="198">
        <v>37956</v>
      </c>
      <c r="B50" s="108">
        <v>2100.9624662000001</v>
      </c>
      <c r="C50" s="108">
        <v>1952.2255579</v>
      </c>
      <c r="D50" s="108">
        <v>2213.5493609999999</v>
      </c>
      <c r="E50" s="108">
        <v>2649.8627940000001</v>
      </c>
      <c r="F50" s="108">
        <v>2621.1469573999998</v>
      </c>
      <c r="G50" s="108">
        <v>2696.7085907000001</v>
      </c>
      <c r="H50" s="108">
        <v>2174.7705412999999</v>
      </c>
      <c r="J50" s="108">
        <v>285082</v>
      </c>
      <c r="K50" s="108">
        <v>537508</v>
      </c>
      <c r="L50" s="108">
        <v>894788</v>
      </c>
      <c r="M50" s="108">
        <v>725515</v>
      </c>
      <c r="N50" s="108">
        <v>224363</v>
      </c>
      <c r="O50" s="108">
        <v>112119</v>
      </c>
    </row>
    <row r="51" spans="1:15">
      <c r="A51" s="198">
        <v>37987</v>
      </c>
      <c r="B51" s="108">
        <v>2102.8863399000002</v>
      </c>
      <c r="C51" s="108">
        <v>1953.5096292999999</v>
      </c>
      <c r="D51" s="108">
        <v>2216.7340238000002</v>
      </c>
      <c r="E51" s="108">
        <v>2652.2286073999999</v>
      </c>
      <c r="F51" s="108">
        <v>2624.3557942000002</v>
      </c>
      <c r="G51" s="108">
        <v>2697.7126156999998</v>
      </c>
      <c r="H51" s="108">
        <v>2177.0085896000001</v>
      </c>
      <c r="J51" s="108">
        <v>284206</v>
      </c>
      <c r="K51" s="108">
        <v>538163</v>
      </c>
      <c r="L51" s="108">
        <v>896801</v>
      </c>
      <c r="M51" s="108">
        <v>729636</v>
      </c>
      <c r="N51" s="108">
        <v>225997</v>
      </c>
      <c r="O51" s="108">
        <v>112577</v>
      </c>
    </row>
    <row r="52" spans="1:15">
      <c r="A52" s="198">
        <v>38018</v>
      </c>
      <c r="B52" s="108">
        <v>2105.0937085999999</v>
      </c>
      <c r="C52" s="108">
        <v>1954.8286065</v>
      </c>
      <c r="D52" s="108">
        <v>2220.4813177000001</v>
      </c>
      <c r="E52" s="108">
        <v>2654.9676347</v>
      </c>
      <c r="F52" s="108">
        <v>2627.9817217999998</v>
      </c>
      <c r="G52" s="108">
        <v>2698.9162283000001</v>
      </c>
      <c r="H52" s="108">
        <v>2179.5801283000001</v>
      </c>
      <c r="J52" s="108">
        <v>283360</v>
      </c>
      <c r="K52" s="108">
        <v>538869</v>
      </c>
      <c r="L52" s="108">
        <v>899225</v>
      </c>
      <c r="M52" s="108">
        <v>734794</v>
      </c>
      <c r="N52" s="108">
        <v>228046</v>
      </c>
      <c r="O52" s="108">
        <v>113088</v>
      </c>
    </row>
    <row r="53" spans="1:15">
      <c r="A53" s="198">
        <v>38047</v>
      </c>
      <c r="B53" s="108">
        <v>2106.8981868999999</v>
      </c>
      <c r="C53" s="108">
        <v>1956.0227722</v>
      </c>
      <c r="D53" s="108">
        <v>2223.7034775000002</v>
      </c>
      <c r="E53" s="108">
        <v>2657.3623942999998</v>
      </c>
      <c r="F53" s="108">
        <v>2631.4782986</v>
      </c>
      <c r="G53" s="108">
        <v>2699.5176544000001</v>
      </c>
      <c r="H53" s="108">
        <v>2181.7368516000001</v>
      </c>
      <c r="J53" s="108">
        <v>282329</v>
      </c>
      <c r="K53" s="108">
        <v>539165</v>
      </c>
      <c r="L53" s="108">
        <v>900985</v>
      </c>
      <c r="M53" s="108">
        <v>739148</v>
      </c>
      <c r="N53" s="108">
        <v>229397</v>
      </c>
      <c r="O53" s="108">
        <v>113449</v>
      </c>
    </row>
    <row r="54" spans="1:15">
      <c r="A54" s="198">
        <v>38078</v>
      </c>
      <c r="B54" s="108">
        <v>2109.2195019000001</v>
      </c>
      <c r="C54" s="108">
        <v>1957.5392890000001</v>
      </c>
      <c r="D54" s="108">
        <v>2227.4758338000001</v>
      </c>
      <c r="E54" s="108">
        <v>2660.1785795999999</v>
      </c>
      <c r="F54" s="108">
        <v>2635.3950193000001</v>
      </c>
      <c r="G54" s="108">
        <v>2700.4707171999999</v>
      </c>
      <c r="H54" s="108">
        <v>2184.4069192000002</v>
      </c>
      <c r="J54" s="108">
        <v>281602</v>
      </c>
      <c r="K54" s="108">
        <v>539727</v>
      </c>
      <c r="L54" s="108">
        <v>903545</v>
      </c>
      <c r="M54" s="108">
        <v>744528</v>
      </c>
      <c r="N54" s="108">
        <v>231292</v>
      </c>
      <c r="O54" s="108">
        <v>114118</v>
      </c>
    </row>
    <row r="55" spans="1:15">
      <c r="A55" s="198">
        <v>38108</v>
      </c>
      <c r="B55" s="108">
        <v>2111.5083441000002</v>
      </c>
      <c r="C55" s="108">
        <v>1958.9766795</v>
      </c>
      <c r="D55" s="108">
        <v>2231.2529494</v>
      </c>
      <c r="E55" s="108">
        <v>2662.9737719999998</v>
      </c>
      <c r="F55" s="108">
        <v>2639.1989669</v>
      </c>
      <c r="G55" s="108">
        <v>2701.5510714000002</v>
      </c>
      <c r="H55" s="108">
        <v>2187.0787786999999</v>
      </c>
      <c r="J55" s="108">
        <v>280616</v>
      </c>
      <c r="K55" s="108">
        <v>540174</v>
      </c>
      <c r="L55" s="108">
        <v>905934</v>
      </c>
      <c r="M55" s="108">
        <v>749768</v>
      </c>
      <c r="N55" s="108">
        <v>233263</v>
      </c>
      <c r="O55" s="108">
        <v>114649</v>
      </c>
    </row>
    <row r="56" spans="1:15">
      <c r="A56" s="198">
        <v>38139</v>
      </c>
      <c r="B56" s="108">
        <v>2113.5779185000001</v>
      </c>
      <c r="C56" s="108">
        <v>1960.0946508</v>
      </c>
      <c r="D56" s="108">
        <v>2234.8207155999999</v>
      </c>
      <c r="E56" s="108">
        <v>2665.6665607999998</v>
      </c>
      <c r="F56" s="108">
        <v>2642.8615375999998</v>
      </c>
      <c r="G56" s="108">
        <v>2702.5631665000001</v>
      </c>
      <c r="H56" s="108">
        <v>2189.5656092999998</v>
      </c>
      <c r="J56" s="108">
        <v>279757</v>
      </c>
      <c r="K56" s="108">
        <v>540571</v>
      </c>
      <c r="L56" s="108">
        <v>907897</v>
      </c>
      <c r="M56" s="108">
        <v>755053</v>
      </c>
      <c r="N56" s="108">
        <v>235214</v>
      </c>
      <c r="O56" s="108">
        <v>115017</v>
      </c>
    </row>
    <row r="57" spans="1:15">
      <c r="A57" s="198">
        <v>38169</v>
      </c>
      <c r="B57" s="108">
        <v>2115.9868858999998</v>
      </c>
      <c r="C57" s="108">
        <v>1961.3732203</v>
      </c>
      <c r="D57" s="108">
        <v>2238.7906108000002</v>
      </c>
      <c r="E57" s="108">
        <v>2668.2181053999998</v>
      </c>
      <c r="F57" s="108">
        <v>2646.2770848999999</v>
      </c>
      <c r="G57" s="108">
        <v>2703.5510597000002</v>
      </c>
      <c r="H57" s="108">
        <v>2192.3151551999999</v>
      </c>
      <c r="J57" s="108">
        <v>278937</v>
      </c>
      <c r="K57" s="108">
        <v>540930</v>
      </c>
      <c r="L57" s="108">
        <v>910299</v>
      </c>
      <c r="M57" s="108">
        <v>760738</v>
      </c>
      <c r="N57" s="108">
        <v>237315</v>
      </c>
      <c r="O57" s="108">
        <v>115589</v>
      </c>
    </row>
    <row r="58" spans="1:15">
      <c r="A58" s="198">
        <v>38200</v>
      </c>
      <c r="B58" s="108">
        <v>2118.4407772</v>
      </c>
      <c r="C58" s="108">
        <v>1963.0033592</v>
      </c>
      <c r="D58" s="108">
        <v>2242.6661598999999</v>
      </c>
      <c r="E58" s="108">
        <v>2670.6960635</v>
      </c>
      <c r="F58" s="108">
        <v>2649.6793071000002</v>
      </c>
      <c r="G58" s="108">
        <v>2704.4533206000001</v>
      </c>
      <c r="H58" s="108">
        <v>2195.051982</v>
      </c>
      <c r="J58" s="108">
        <v>277962</v>
      </c>
      <c r="K58" s="108">
        <v>540993</v>
      </c>
      <c r="L58" s="108">
        <v>911855</v>
      </c>
      <c r="M58" s="108">
        <v>765725</v>
      </c>
      <c r="N58" s="108">
        <v>239289</v>
      </c>
      <c r="O58" s="108">
        <v>116085</v>
      </c>
    </row>
    <row r="59" spans="1:15">
      <c r="A59" s="198">
        <v>38231</v>
      </c>
      <c r="B59" s="108">
        <v>2121.0128862000001</v>
      </c>
      <c r="C59" s="108">
        <v>1964.5763626999999</v>
      </c>
      <c r="D59" s="108">
        <v>2246.7437011000002</v>
      </c>
      <c r="E59" s="108">
        <v>2673.1134957999998</v>
      </c>
      <c r="F59" s="108">
        <v>2653.0521088</v>
      </c>
      <c r="G59" s="108">
        <v>2705.2679109000001</v>
      </c>
      <c r="H59" s="108">
        <v>2197.8304764</v>
      </c>
      <c r="J59" s="108">
        <v>277133</v>
      </c>
      <c r="K59" s="108">
        <v>541240</v>
      </c>
      <c r="L59" s="108">
        <v>913871</v>
      </c>
      <c r="M59" s="108">
        <v>770675</v>
      </c>
      <c r="N59" s="108">
        <v>241598</v>
      </c>
      <c r="O59" s="108">
        <v>116643</v>
      </c>
    </row>
    <row r="60" spans="1:15">
      <c r="A60" s="198">
        <v>38261</v>
      </c>
      <c r="B60" s="108">
        <v>2123.3029998000002</v>
      </c>
      <c r="C60" s="108">
        <v>1966.0077902999999</v>
      </c>
      <c r="D60" s="108">
        <v>2250.1988802000001</v>
      </c>
      <c r="E60" s="108">
        <v>2674.8648161000001</v>
      </c>
      <c r="F60" s="108">
        <v>2655.5449189999999</v>
      </c>
      <c r="G60" s="108">
        <v>2705.7181936000002</v>
      </c>
      <c r="H60" s="108">
        <v>2200.2311936999999</v>
      </c>
      <c r="J60" s="108">
        <v>276557</v>
      </c>
      <c r="K60" s="108">
        <v>541613</v>
      </c>
      <c r="L60" s="108">
        <v>916659</v>
      </c>
      <c r="M60" s="108">
        <v>775482</v>
      </c>
      <c r="N60" s="108">
        <v>243963</v>
      </c>
      <c r="O60" s="108">
        <v>117105</v>
      </c>
    </row>
    <row r="61" spans="1:15">
      <c r="A61" s="198">
        <v>38292</v>
      </c>
      <c r="B61" s="108">
        <v>2125.6233161999999</v>
      </c>
      <c r="C61" s="108">
        <v>1967.4863284</v>
      </c>
      <c r="D61" s="108">
        <v>2253.8458980999999</v>
      </c>
      <c r="E61" s="108">
        <v>2676.8786252999998</v>
      </c>
      <c r="F61" s="108">
        <v>2658.3229402000002</v>
      </c>
      <c r="G61" s="108">
        <v>2706.4359681000001</v>
      </c>
      <c r="H61" s="108">
        <v>2202.7093754000002</v>
      </c>
      <c r="J61" s="108">
        <v>275749</v>
      </c>
      <c r="K61" s="108">
        <v>541681</v>
      </c>
      <c r="L61" s="108">
        <v>918447</v>
      </c>
      <c r="M61" s="108">
        <v>779663</v>
      </c>
      <c r="N61" s="108">
        <v>245921</v>
      </c>
      <c r="O61" s="108">
        <v>117582</v>
      </c>
    </row>
    <row r="62" spans="1:15">
      <c r="A62" s="198">
        <v>38322</v>
      </c>
      <c r="B62" s="108">
        <v>2128.0691095000002</v>
      </c>
      <c r="C62" s="108">
        <v>1969.1121221000001</v>
      </c>
      <c r="D62" s="108">
        <v>2257.6304525</v>
      </c>
      <c r="E62" s="108">
        <v>2678.9825737000001</v>
      </c>
      <c r="F62" s="108">
        <v>2661.2701333999998</v>
      </c>
      <c r="G62" s="108">
        <v>2707.0986834</v>
      </c>
      <c r="H62" s="108">
        <v>2205.3240602999999</v>
      </c>
      <c r="J62" s="108">
        <v>275011</v>
      </c>
      <c r="K62" s="108">
        <v>542189</v>
      </c>
      <c r="L62" s="108">
        <v>920578</v>
      </c>
      <c r="M62" s="108">
        <v>784564</v>
      </c>
      <c r="N62" s="108">
        <v>248108</v>
      </c>
      <c r="O62" s="108">
        <v>118257</v>
      </c>
    </row>
    <row r="63" spans="1:15">
      <c r="A63" s="198">
        <v>38353</v>
      </c>
      <c r="B63" s="108">
        <v>2130.2042176</v>
      </c>
      <c r="C63" s="108">
        <v>1970.3150969000001</v>
      </c>
      <c r="D63" s="108">
        <v>2261.1414921000001</v>
      </c>
      <c r="E63" s="108">
        <v>2680.7798161000001</v>
      </c>
      <c r="F63" s="108">
        <v>2663.9475726999999</v>
      </c>
      <c r="G63" s="108">
        <v>2707.3972832999998</v>
      </c>
      <c r="H63" s="108">
        <v>2207.6313257000002</v>
      </c>
      <c r="J63" s="108">
        <v>274286</v>
      </c>
      <c r="K63" s="108">
        <v>542315</v>
      </c>
      <c r="L63" s="108">
        <v>922191</v>
      </c>
      <c r="M63" s="108">
        <v>788672</v>
      </c>
      <c r="N63" s="108">
        <v>250042</v>
      </c>
      <c r="O63" s="108">
        <v>118721</v>
      </c>
    </row>
    <row r="64" spans="1:15">
      <c r="A64" s="198">
        <v>38384</v>
      </c>
      <c r="B64" s="108">
        <v>2132.2023438000001</v>
      </c>
      <c r="C64" s="108">
        <v>1971.479241</v>
      </c>
      <c r="D64" s="108">
        <v>2264.6730959000001</v>
      </c>
      <c r="E64" s="108">
        <v>2683.0739296000002</v>
      </c>
      <c r="F64" s="108">
        <v>2667.1172397</v>
      </c>
      <c r="G64" s="108">
        <v>2708.2205067</v>
      </c>
      <c r="H64" s="108">
        <v>2209.9233058999998</v>
      </c>
      <c r="J64" s="108">
        <v>273503</v>
      </c>
      <c r="K64" s="108">
        <v>542887</v>
      </c>
      <c r="L64" s="108">
        <v>924645</v>
      </c>
      <c r="M64" s="108">
        <v>793328</v>
      </c>
      <c r="N64" s="108">
        <v>251846</v>
      </c>
      <c r="O64" s="108">
        <v>119280</v>
      </c>
    </row>
    <row r="65" spans="1:15">
      <c r="A65" s="198">
        <v>38412</v>
      </c>
      <c r="B65" s="108">
        <v>2133.7977848999999</v>
      </c>
      <c r="C65" s="108">
        <v>1972.6210261000001</v>
      </c>
      <c r="D65" s="108">
        <v>2267.3826454999999</v>
      </c>
      <c r="E65" s="108">
        <v>2685.2606203</v>
      </c>
      <c r="F65" s="108">
        <v>2670.1710124000001</v>
      </c>
      <c r="G65" s="108">
        <v>2708.9958861</v>
      </c>
      <c r="H65" s="108">
        <v>2211.8314578999998</v>
      </c>
      <c r="J65" s="108">
        <v>272710</v>
      </c>
      <c r="K65" s="108">
        <v>542681</v>
      </c>
      <c r="L65" s="108">
        <v>925633</v>
      </c>
      <c r="M65" s="108">
        <v>796793</v>
      </c>
      <c r="N65" s="108">
        <v>252911</v>
      </c>
      <c r="O65" s="108">
        <v>119649</v>
      </c>
    </row>
    <row r="66" spans="1:15">
      <c r="A66" s="198">
        <v>38443</v>
      </c>
      <c r="B66" s="108">
        <v>2135.7959292999999</v>
      </c>
      <c r="C66" s="108">
        <v>1973.9272281000001</v>
      </c>
      <c r="D66" s="108">
        <v>2270.7379225999998</v>
      </c>
      <c r="E66" s="108">
        <v>2687.4586632999999</v>
      </c>
      <c r="F66" s="108">
        <v>2673.3387053000001</v>
      </c>
      <c r="G66" s="108">
        <v>2709.5440297</v>
      </c>
      <c r="H66" s="108">
        <v>2214.1529645999999</v>
      </c>
      <c r="J66" s="108">
        <v>272160</v>
      </c>
      <c r="K66" s="108">
        <v>543022</v>
      </c>
      <c r="L66" s="108">
        <v>928451</v>
      </c>
      <c r="M66" s="108">
        <v>802267</v>
      </c>
      <c r="N66" s="108">
        <v>254920</v>
      </c>
      <c r="O66" s="108">
        <v>120173</v>
      </c>
    </row>
    <row r="67" spans="1:15">
      <c r="A67" s="198">
        <v>38473</v>
      </c>
      <c r="B67" s="108">
        <v>2137.8288953000001</v>
      </c>
      <c r="C67" s="108">
        <v>1975.0953873000001</v>
      </c>
      <c r="D67" s="108">
        <v>2274.2819104</v>
      </c>
      <c r="E67" s="108">
        <v>2689.6678173</v>
      </c>
      <c r="F67" s="108">
        <v>2676.5639753</v>
      </c>
      <c r="G67" s="108">
        <v>2710.0756280999999</v>
      </c>
      <c r="H67" s="108">
        <v>2216.4850391</v>
      </c>
      <c r="J67" s="108">
        <v>271190</v>
      </c>
      <c r="K67" s="108">
        <v>543049</v>
      </c>
      <c r="L67" s="108">
        <v>930128</v>
      </c>
      <c r="M67" s="108">
        <v>806998</v>
      </c>
      <c r="N67" s="108">
        <v>256620</v>
      </c>
      <c r="O67" s="108">
        <v>120583</v>
      </c>
    </row>
    <row r="68" spans="1:15">
      <c r="A68" s="198">
        <v>38504</v>
      </c>
      <c r="B68" s="108">
        <v>2139.8418731000002</v>
      </c>
      <c r="C68" s="108">
        <v>1976.1135698000001</v>
      </c>
      <c r="D68" s="108">
        <v>2277.7365052</v>
      </c>
      <c r="E68" s="108">
        <v>2691.8206961000001</v>
      </c>
      <c r="F68" s="108">
        <v>2679.6369777999998</v>
      </c>
      <c r="G68" s="108">
        <v>2710.6733024</v>
      </c>
      <c r="H68" s="108">
        <v>2218.7957784999999</v>
      </c>
      <c r="J68" s="108">
        <v>270671</v>
      </c>
      <c r="K68" s="108">
        <v>543152</v>
      </c>
      <c r="L68" s="108">
        <v>932433</v>
      </c>
      <c r="M68" s="108">
        <v>812364</v>
      </c>
      <c r="N68" s="108">
        <v>258627</v>
      </c>
      <c r="O68" s="108">
        <v>120981</v>
      </c>
    </row>
    <row r="69" spans="1:15">
      <c r="A69" s="198">
        <v>38534</v>
      </c>
      <c r="B69" s="108">
        <v>2141.4908420000002</v>
      </c>
      <c r="C69" s="108">
        <v>1977.0080946999999</v>
      </c>
      <c r="D69" s="108">
        <v>2280.7497223</v>
      </c>
      <c r="E69" s="108">
        <v>2693.9741049999998</v>
      </c>
      <c r="F69" s="108">
        <v>2682.7892757999998</v>
      </c>
      <c r="G69" s="108">
        <v>2711.1336482000002</v>
      </c>
      <c r="H69" s="108">
        <v>2220.862881</v>
      </c>
      <c r="J69" s="108">
        <v>270030</v>
      </c>
      <c r="K69" s="108">
        <v>543739</v>
      </c>
      <c r="L69" s="108">
        <v>935188</v>
      </c>
      <c r="M69" s="108">
        <v>817769</v>
      </c>
      <c r="N69" s="108">
        <v>260466</v>
      </c>
      <c r="O69" s="108">
        <v>121426</v>
      </c>
    </row>
    <row r="70" spans="1:15">
      <c r="A70" s="198">
        <v>38565</v>
      </c>
      <c r="B70" s="108">
        <v>2143.1994888999998</v>
      </c>
      <c r="C70" s="108">
        <v>1977.9336092999999</v>
      </c>
      <c r="D70" s="108">
        <v>2283.8374825999999</v>
      </c>
      <c r="E70" s="108">
        <v>2695.9438578999998</v>
      </c>
      <c r="F70" s="108">
        <v>2685.8575827999998</v>
      </c>
      <c r="G70" s="108">
        <v>2711.3467049999999</v>
      </c>
      <c r="H70" s="108">
        <v>2222.9002225999998</v>
      </c>
      <c r="J70" s="108">
        <v>269281</v>
      </c>
      <c r="K70" s="108">
        <v>544008</v>
      </c>
      <c r="L70" s="108">
        <v>936971</v>
      </c>
      <c r="M70" s="108">
        <v>822179</v>
      </c>
      <c r="N70" s="108">
        <v>262102</v>
      </c>
      <c r="O70" s="108">
        <v>121856</v>
      </c>
    </row>
    <row r="71" spans="1:15">
      <c r="A71" s="198">
        <v>38596</v>
      </c>
      <c r="B71" s="108">
        <v>2144.5773522</v>
      </c>
      <c r="C71" s="108">
        <v>1978.6394323</v>
      </c>
      <c r="D71" s="108">
        <v>2286.3710661</v>
      </c>
      <c r="E71" s="108">
        <v>2698.0244441</v>
      </c>
      <c r="F71" s="108">
        <v>2689.0955797000001</v>
      </c>
      <c r="G71" s="108">
        <v>2711.5790427000002</v>
      </c>
      <c r="H71" s="108">
        <v>2224.6715141999998</v>
      </c>
      <c r="J71" s="108">
        <v>268984</v>
      </c>
      <c r="K71" s="108">
        <v>544611</v>
      </c>
      <c r="L71" s="108">
        <v>939537</v>
      </c>
      <c r="M71" s="108">
        <v>827027</v>
      </c>
      <c r="N71" s="108">
        <v>263795</v>
      </c>
      <c r="O71" s="108">
        <v>122242</v>
      </c>
    </row>
    <row r="72" spans="1:15">
      <c r="A72" s="198">
        <v>38626</v>
      </c>
      <c r="B72" s="108">
        <v>2146.0214308999998</v>
      </c>
      <c r="C72" s="108">
        <v>1979.4760160999999</v>
      </c>
      <c r="D72" s="108">
        <v>2288.7674536</v>
      </c>
      <c r="E72" s="108">
        <v>2699.8518058</v>
      </c>
      <c r="F72" s="108">
        <v>2691.8499542</v>
      </c>
      <c r="G72" s="108">
        <v>2711.9393205000001</v>
      </c>
      <c r="H72" s="108">
        <v>2226.3856623000001</v>
      </c>
      <c r="J72" s="108">
        <v>268571</v>
      </c>
      <c r="K72" s="108">
        <v>545203</v>
      </c>
      <c r="L72" s="108">
        <v>942043</v>
      </c>
      <c r="M72" s="108">
        <v>831372</v>
      </c>
      <c r="N72" s="108">
        <v>265628</v>
      </c>
      <c r="O72" s="108">
        <v>122570</v>
      </c>
    </row>
    <row r="73" spans="1:15">
      <c r="A73" s="198">
        <v>38657</v>
      </c>
      <c r="B73" s="108">
        <v>2147.6535505000002</v>
      </c>
      <c r="C73" s="108">
        <v>1980.3436974000001</v>
      </c>
      <c r="D73" s="108">
        <v>2291.7583837000002</v>
      </c>
      <c r="E73" s="108">
        <v>2701.717948</v>
      </c>
      <c r="F73" s="108">
        <v>2694.8362003000002</v>
      </c>
      <c r="G73" s="108">
        <v>2712.0753731999998</v>
      </c>
      <c r="H73" s="108">
        <v>2228.2220186999998</v>
      </c>
      <c r="J73" s="108">
        <v>267949</v>
      </c>
      <c r="K73" s="108">
        <v>545714</v>
      </c>
      <c r="L73" s="108">
        <v>944158</v>
      </c>
      <c r="M73" s="108">
        <v>835261</v>
      </c>
      <c r="N73" s="108">
        <v>267369</v>
      </c>
      <c r="O73" s="108">
        <v>122943</v>
      </c>
    </row>
    <row r="74" spans="1:15">
      <c r="A74" s="198">
        <v>38687</v>
      </c>
      <c r="B74" s="108">
        <v>2149.0957159</v>
      </c>
      <c r="C74" s="108">
        <v>1981.5133123000001</v>
      </c>
      <c r="D74" s="108">
        <v>2294.0933556</v>
      </c>
      <c r="E74" s="108">
        <v>2703.5240551000002</v>
      </c>
      <c r="F74" s="108">
        <v>2697.5907320000001</v>
      </c>
      <c r="G74" s="108">
        <v>2712.4101980999999</v>
      </c>
      <c r="H74" s="108">
        <v>2229.8894905000002</v>
      </c>
      <c r="J74" s="108">
        <v>267468</v>
      </c>
      <c r="K74" s="108">
        <v>546084</v>
      </c>
      <c r="L74" s="108">
        <v>946525</v>
      </c>
      <c r="M74" s="108">
        <v>839406</v>
      </c>
      <c r="N74" s="108">
        <v>268893</v>
      </c>
      <c r="O74" s="108">
        <v>123310</v>
      </c>
    </row>
    <row r="75" spans="1:15">
      <c r="A75" s="198">
        <v>38718</v>
      </c>
      <c r="B75" s="108">
        <v>2150.6425177000001</v>
      </c>
      <c r="C75" s="108">
        <v>1982.2118496000001</v>
      </c>
      <c r="D75" s="108">
        <v>2296.9656626999999</v>
      </c>
      <c r="E75" s="108">
        <v>2705.0413792999998</v>
      </c>
      <c r="F75" s="108">
        <v>2700.1344515999999</v>
      </c>
      <c r="G75" s="108">
        <v>2712.3551653</v>
      </c>
      <c r="H75" s="108">
        <v>2231.5706160999998</v>
      </c>
      <c r="J75" s="108">
        <v>266983</v>
      </c>
      <c r="K75" s="108">
        <v>546238</v>
      </c>
      <c r="L75" s="108">
        <v>947963</v>
      </c>
      <c r="M75" s="108">
        <v>842346</v>
      </c>
      <c r="N75" s="108">
        <v>270308</v>
      </c>
      <c r="O75" s="108">
        <v>123757</v>
      </c>
    </row>
    <row r="76" spans="1:15">
      <c r="A76" s="198">
        <v>38749</v>
      </c>
      <c r="B76" s="108">
        <v>2152.3110418000001</v>
      </c>
      <c r="C76" s="108">
        <v>1982.9152607000001</v>
      </c>
      <c r="D76" s="108">
        <v>2300.0203110000002</v>
      </c>
      <c r="E76" s="108">
        <v>2706.4411221999999</v>
      </c>
      <c r="F76" s="108">
        <v>2702.5166731999998</v>
      </c>
      <c r="G76" s="108">
        <v>2712.2410162000001</v>
      </c>
      <c r="H76" s="108">
        <v>2233.3715280000001</v>
      </c>
      <c r="J76" s="108">
        <v>266612</v>
      </c>
      <c r="K76" s="108">
        <v>546584</v>
      </c>
      <c r="L76" s="108">
        <v>949838</v>
      </c>
      <c r="M76" s="108">
        <v>846366</v>
      </c>
      <c r="N76" s="108">
        <v>271983</v>
      </c>
      <c r="O76" s="108">
        <v>124206</v>
      </c>
    </row>
    <row r="77" spans="1:15">
      <c r="A77" s="198">
        <v>38777</v>
      </c>
      <c r="B77" s="108">
        <v>2153.5223534000002</v>
      </c>
      <c r="C77" s="108">
        <v>1983.6864938000001</v>
      </c>
      <c r="D77" s="108">
        <v>2302.2739185</v>
      </c>
      <c r="E77" s="108">
        <v>2707.9975699000001</v>
      </c>
      <c r="F77" s="108">
        <v>2705.0842682000002</v>
      </c>
      <c r="G77" s="108">
        <v>2712.2767816</v>
      </c>
      <c r="H77" s="108">
        <v>2234.8080263000002</v>
      </c>
      <c r="J77" s="108">
        <v>266086</v>
      </c>
      <c r="K77" s="108">
        <v>546383</v>
      </c>
      <c r="L77" s="108">
        <v>950514</v>
      </c>
      <c r="M77" s="108">
        <v>849309</v>
      </c>
      <c r="N77" s="108">
        <v>273009</v>
      </c>
      <c r="O77" s="108">
        <v>124376</v>
      </c>
    </row>
    <row r="78" spans="1:15">
      <c r="A78" s="198">
        <v>38808</v>
      </c>
      <c r="B78" s="108">
        <v>2154.9472876999998</v>
      </c>
      <c r="C78" s="108">
        <v>1984.3581936</v>
      </c>
      <c r="D78" s="108">
        <v>2304.8226365999999</v>
      </c>
      <c r="E78" s="108">
        <v>2709.5597051</v>
      </c>
      <c r="F78" s="108">
        <v>2707.6051819999998</v>
      </c>
      <c r="G78" s="108">
        <v>2712.4027529999998</v>
      </c>
      <c r="H78" s="108">
        <v>2236.4736816</v>
      </c>
      <c r="J78" s="108">
        <v>266014</v>
      </c>
      <c r="K78" s="108">
        <v>546478</v>
      </c>
      <c r="L78" s="108">
        <v>952162</v>
      </c>
      <c r="M78" s="108">
        <v>853376</v>
      </c>
      <c r="N78" s="108">
        <v>274404</v>
      </c>
      <c r="O78" s="108">
        <v>124786</v>
      </c>
    </row>
    <row r="79" spans="1:15">
      <c r="A79" s="198">
        <v>38838</v>
      </c>
      <c r="B79" s="108">
        <v>2155.7508701000002</v>
      </c>
      <c r="C79" s="108">
        <v>1984.7025996</v>
      </c>
      <c r="D79" s="108">
        <v>2306.6787562</v>
      </c>
      <c r="E79" s="108">
        <v>2710.9334862000001</v>
      </c>
      <c r="F79" s="108">
        <v>2710.1384572000002</v>
      </c>
      <c r="G79" s="108">
        <v>2712.0835385</v>
      </c>
      <c r="H79" s="108">
        <v>2237.5259305</v>
      </c>
      <c r="J79" s="108">
        <v>265635</v>
      </c>
      <c r="K79" s="108">
        <v>546444</v>
      </c>
      <c r="L79" s="108">
        <v>952207</v>
      </c>
      <c r="M79" s="108">
        <v>855589</v>
      </c>
      <c r="N79" s="108">
        <v>275053</v>
      </c>
      <c r="O79" s="108">
        <v>124887</v>
      </c>
    </row>
    <row r="80" spans="1:15">
      <c r="A80" s="198">
        <v>38869</v>
      </c>
      <c r="B80" s="108">
        <v>2156.8634321</v>
      </c>
      <c r="C80" s="108">
        <v>1985.1563285</v>
      </c>
      <c r="D80" s="108">
        <v>2308.8074916999999</v>
      </c>
      <c r="E80" s="108">
        <v>2712.3152485000001</v>
      </c>
      <c r="F80" s="108">
        <v>2712.7370523999998</v>
      </c>
      <c r="G80" s="108">
        <v>2711.7118464999999</v>
      </c>
      <c r="H80" s="108">
        <v>2238.9197248</v>
      </c>
      <c r="J80" s="108">
        <v>265340</v>
      </c>
      <c r="K80" s="108">
        <v>546660</v>
      </c>
      <c r="L80" s="108">
        <v>953388</v>
      </c>
      <c r="M80" s="108">
        <v>859679</v>
      </c>
      <c r="N80" s="108">
        <v>276225</v>
      </c>
      <c r="O80" s="108">
        <v>125064</v>
      </c>
    </row>
    <row r="81" spans="1:15">
      <c r="A81" s="198">
        <v>38899</v>
      </c>
      <c r="B81" s="108">
        <v>2158.1394046</v>
      </c>
      <c r="C81" s="108">
        <v>1985.6394740999999</v>
      </c>
      <c r="D81" s="108">
        <v>2311.2428653000002</v>
      </c>
      <c r="E81" s="108">
        <v>2713.5143118000001</v>
      </c>
      <c r="F81" s="108">
        <v>2715.0096348000002</v>
      </c>
      <c r="G81" s="108">
        <v>2711.3973580000002</v>
      </c>
      <c r="H81" s="108">
        <v>2240.4217831999999</v>
      </c>
      <c r="J81" s="108">
        <v>265005</v>
      </c>
      <c r="K81" s="108">
        <v>546471</v>
      </c>
      <c r="L81" s="108">
        <v>954145</v>
      </c>
      <c r="M81" s="108">
        <v>863354</v>
      </c>
      <c r="N81" s="108">
        <v>277458</v>
      </c>
      <c r="O81" s="108">
        <v>125261</v>
      </c>
    </row>
    <row r="82" spans="1:15">
      <c r="A82" s="198">
        <v>38930</v>
      </c>
      <c r="B82" s="108">
        <v>2159.1543366000001</v>
      </c>
      <c r="C82" s="108">
        <v>1985.9872241999999</v>
      </c>
      <c r="D82" s="108">
        <v>2313.2556350999998</v>
      </c>
      <c r="E82" s="108">
        <v>2714.6619698999998</v>
      </c>
      <c r="F82" s="108">
        <v>2717.2724926000001</v>
      </c>
      <c r="G82" s="108">
        <v>2710.9938975</v>
      </c>
      <c r="H82" s="108">
        <v>2241.6178119000001</v>
      </c>
      <c r="J82" s="108">
        <v>264603</v>
      </c>
      <c r="K82" s="108">
        <v>546318</v>
      </c>
      <c r="L82" s="108">
        <v>954663</v>
      </c>
      <c r="M82" s="108">
        <v>865752</v>
      </c>
      <c r="N82" s="108">
        <v>278336</v>
      </c>
      <c r="O82" s="108">
        <v>125411</v>
      </c>
    </row>
    <row r="83" spans="1:15">
      <c r="A83" s="198">
        <v>38961</v>
      </c>
      <c r="B83" s="108">
        <v>2161.0068950999998</v>
      </c>
      <c r="C83" s="108">
        <v>1986.7067173</v>
      </c>
      <c r="D83" s="108">
        <v>2316.2918229000002</v>
      </c>
      <c r="E83" s="108">
        <v>2715.8018839000001</v>
      </c>
      <c r="F83" s="108">
        <v>2719.6567957000002</v>
      </c>
      <c r="G83" s="108">
        <v>2710.4362437999998</v>
      </c>
      <c r="H83" s="108">
        <v>2243.5272593</v>
      </c>
      <c r="J83" s="108">
        <v>264274</v>
      </c>
      <c r="K83" s="108">
        <v>546126</v>
      </c>
      <c r="L83" s="108">
        <v>955375</v>
      </c>
      <c r="M83" s="108">
        <v>868892</v>
      </c>
      <c r="N83" s="108">
        <v>280108</v>
      </c>
      <c r="O83" s="108">
        <v>125778</v>
      </c>
    </row>
    <row r="84" spans="1:15">
      <c r="A84" s="198">
        <v>38991</v>
      </c>
      <c r="B84" s="108">
        <v>2162.3561082000001</v>
      </c>
      <c r="C84" s="108">
        <v>1987.2818638000001</v>
      </c>
      <c r="D84" s="108">
        <v>2318.4710613000002</v>
      </c>
      <c r="E84" s="108">
        <v>2716.8386495</v>
      </c>
      <c r="F84" s="108">
        <v>2721.4043986000001</v>
      </c>
      <c r="G84" s="108">
        <v>2710.5221528000002</v>
      </c>
      <c r="H84" s="108">
        <v>2244.9091020999999</v>
      </c>
      <c r="J84" s="108">
        <v>264006</v>
      </c>
      <c r="K84" s="108">
        <v>545972</v>
      </c>
      <c r="L84" s="108">
        <v>956402</v>
      </c>
      <c r="M84" s="108">
        <v>871362</v>
      </c>
      <c r="N84" s="108">
        <v>281442</v>
      </c>
      <c r="O84" s="108">
        <v>126084</v>
      </c>
    </row>
    <row r="85" spans="1:15">
      <c r="A85" s="198">
        <v>39022</v>
      </c>
      <c r="B85" s="108">
        <v>2163.8305246</v>
      </c>
      <c r="C85" s="108">
        <v>1987.6716469999999</v>
      </c>
      <c r="D85" s="108">
        <v>2321.2967340999999</v>
      </c>
      <c r="E85" s="108">
        <v>2717.9365465000001</v>
      </c>
      <c r="F85" s="108">
        <v>2723.3749972000001</v>
      </c>
      <c r="G85" s="108">
        <v>2710.4676494999999</v>
      </c>
      <c r="H85" s="108">
        <v>2246.4657726999999</v>
      </c>
      <c r="J85" s="108">
        <v>263834</v>
      </c>
      <c r="K85" s="108">
        <v>546021</v>
      </c>
      <c r="L85" s="108">
        <v>957101</v>
      </c>
      <c r="M85" s="108">
        <v>874550</v>
      </c>
      <c r="N85" s="108">
        <v>282816</v>
      </c>
      <c r="O85" s="108">
        <v>126443</v>
      </c>
    </row>
    <row r="86" spans="1:15">
      <c r="A86" s="198">
        <v>39052</v>
      </c>
      <c r="B86" s="108">
        <v>2165.2609821000001</v>
      </c>
      <c r="C86" s="108">
        <v>1988.5411738</v>
      </c>
      <c r="D86" s="108">
        <v>2323.5925696999998</v>
      </c>
      <c r="E86" s="108">
        <v>2719.1414494999999</v>
      </c>
      <c r="F86" s="108">
        <v>2725.460051</v>
      </c>
      <c r="G86" s="108">
        <v>2710.5386177</v>
      </c>
      <c r="H86" s="108">
        <v>2248.0187943999999</v>
      </c>
      <c r="J86" s="108">
        <v>263646</v>
      </c>
      <c r="K86" s="108">
        <v>545906</v>
      </c>
      <c r="L86" s="108">
        <v>958204</v>
      </c>
      <c r="M86" s="108">
        <v>877790</v>
      </c>
      <c r="N86" s="108">
        <v>284065</v>
      </c>
      <c r="O86" s="108">
        <v>126888</v>
      </c>
    </row>
    <row r="87" spans="1:15">
      <c r="A87" s="198">
        <v>39083</v>
      </c>
      <c r="B87" s="108">
        <v>2166.542837</v>
      </c>
      <c r="C87" s="108">
        <v>1989.0169351</v>
      </c>
      <c r="D87" s="108">
        <v>2325.9463260000002</v>
      </c>
      <c r="E87" s="108">
        <v>2720.1640139000001</v>
      </c>
      <c r="F87" s="108">
        <v>2727.4265630999998</v>
      </c>
      <c r="G87" s="108">
        <v>2710.3438403999999</v>
      </c>
      <c r="H87" s="108">
        <v>2249.3498952999998</v>
      </c>
      <c r="J87" s="108">
        <v>263285</v>
      </c>
      <c r="K87" s="108">
        <v>545618</v>
      </c>
      <c r="L87" s="108">
        <v>958497</v>
      </c>
      <c r="M87" s="108">
        <v>879957</v>
      </c>
      <c r="N87" s="108">
        <v>284948</v>
      </c>
      <c r="O87" s="108">
        <v>127257</v>
      </c>
    </row>
    <row r="88" spans="1:15">
      <c r="A88" s="198">
        <v>39114</v>
      </c>
      <c r="B88" s="108">
        <v>2167.9165776999998</v>
      </c>
      <c r="C88" s="108">
        <v>1989.552036</v>
      </c>
      <c r="D88" s="108">
        <v>2328.4517265999998</v>
      </c>
      <c r="E88" s="108">
        <v>2721.3794401999999</v>
      </c>
      <c r="F88" s="108">
        <v>2729.5197137999999</v>
      </c>
      <c r="G88" s="108">
        <v>2710.5000685999998</v>
      </c>
      <c r="H88" s="108">
        <v>2250.8873632</v>
      </c>
      <c r="J88" s="108">
        <v>263139</v>
      </c>
      <c r="K88" s="108">
        <v>545541</v>
      </c>
      <c r="L88" s="108">
        <v>959179</v>
      </c>
      <c r="M88" s="108">
        <v>883319</v>
      </c>
      <c r="N88" s="108">
        <v>286166</v>
      </c>
      <c r="O88" s="108">
        <v>127646</v>
      </c>
    </row>
    <row r="89" spans="1:15">
      <c r="A89" s="198">
        <v>39142</v>
      </c>
      <c r="B89" s="108">
        <v>2169.1750962000001</v>
      </c>
      <c r="C89" s="108">
        <v>1990.2071285</v>
      </c>
      <c r="D89" s="108">
        <v>2330.809272</v>
      </c>
      <c r="E89" s="108">
        <v>2722.5923292000002</v>
      </c>
      <c r="F89" s="108">
        <v>2731.4170875999998</v>
      </c>
      <c r="G89" s="108">
        <v>2710.8990012999998</v>
      </c>
      <c r="H89" s="108">
        <v>2252.2793035999998</v>
      </c>
      <c r="J89" s="108">
        <v>262849</v>
      </c>
      <c r="K89" s="108">
        <v>545091</v>
      </c>
      <c r="L89" s="108">
        <v>959076</v>
      </c>
      <c r="M89" s="108">
        <v>885419</v>
      </c>
      <c r="N89" s="108">
        <v>286984</v>
      </c>
      <c r="O89" s="108">
        <v>127949</v>
      </c>
    </row>
    <row r="90" spans="1:15">
      <c r="A90" s="198">
        <v>39173</v>
      </c>
      <c r="B90" s="108">
        <v>2170.6134717</v>
      </c>
      <c r="C90" s="108">
        <v>1990.9896639000001</v>
      </c>
      <c r="D90" s="108">
        <v>2333.2825867000001</v>
      </c>
      <c r="E90" s="108">
        <v>2724.0059796</v>
      </c>
      <c r="F90" s="108">
        <v>2733.4281904999998</v>
      </c>
      <c r="G90" s="108">
        <v>2711.645426</v>
      </c>
      <c r="H90" s="108">
        <v>2253.8805520999999</v>
      </c>
      <c r="J90" s="108">
        <v>262754</v>
      </c>
      <c r="K90" s="108">
        <v>544995</v>
      </c>
      <c r="L90" s="108">
        <v>959339</v>
      </c>
      <c r="M90" s="108">
        <v>888421</v>
      </c>
      <c r="N90" s="108">
        <v>288154</v>
      </c>
      <c r="O90" s="108">
        <v>128407</v>
      </c>
    </row>
    <row r="91" spans="1:15">
      <c r="A91" s="198">
        <v>39203</v>
      </c>
      <c r="B91" s="108">
        <v>2171.9818578999998</v>
      </c>
      <c r="C91" s="108">
        <v>1991.6922384</v>
      </c>
      <c r="D91" s="108">
        <v>2335.8122281999999</v>
      </c>
      <c r="E91" s="108">
        <v>2725.0361539999999</v>
      </c>
      <c r="F91" s="108">
        <v>2735.3527238000001</v>
      </c>
      <c r="G91" s="108">
        <v>2711.6275526999998</v>
      </c>
      <c r="H91" s="108">
        <v>2255.3655552999999</v>
      </c>
      <c r="J91" s="108">
        <v>262464</v>
      </c>
      <c r="K91" s="108">
        <v>544590</v>
      </c>
      <c r="L91" s="108">
        <v>959594</v>
      </c>
      <c r="M91" s="108">
        <v>891257</v>
      </c>
      <c r="N91" s="108">
        <v>289168</v>
      </c>
      <c r="O91" s="108">
        <v>128728</v>
      </c>
    </row>
    <row r="92" spans="1:15">
      <c r="A92" s="198">
        <v>39234</v>
      </c>
      <c r="B92" s="108">
        <v>2173.5054482</v>
      </c>
      <c r="C92" s="108">
        <v>1992.7819697</v>
      </c>
      <c r="D92" s="108">
        <v>2338.1548422999999</v>
      </c>
      <c r="E92" s="108">
        <v>2726.4556401999998</v>
      </c>
      <c r="F92" s="108">
        <v>2737.3199104</v>
      </c>
      <c r="G92" s="108">
        <v>2712.5160817999999</v>
      </c>
      <c r="H92" s="108">
        <v>2257.1258584000002</v>
      </c>
      <c r="J92" s="108">
        <v>262123</v>
      </c>
      <c r="K92" s="108">
        <v>544362</v>
      </c>
      <c r="L92" s="108">
        <v>960291</v>
      </c>
      <c r="M92" s="108">
        <v>895131</v>
      </c>
      <c r="N92" s="108">
        <v>290580</v>
      </c>
      <c r="O92" s="108">
        <v>129144</v>
      </c>
    </row>
    <row r="93" spans="1:15">
      <c r="A93" s="198">
        <v>39264</v>
      </c>
      <c r="B93" s="108">
        <v>2174.8531698000002</v>
      </c>
      <c r="C93" s="108">
        <v>1993.8175667999999</v>
      </c>
      <c r="D93" s="108">
        <v>2340.3350813000002</v>
      </c>
      <c r="E93" s="108">
        <v>2728.2314713000001</v>
      </c>
      <c r="F93" s="108">
        <v>2739.7797577000001</v>
      </c>
      <c r="G93" s="108">
        <v>2713.5819133999998</v>
      </c>
      <c r="H93" s="108">
        <v>2258.7568345999998</v>
      </c>
      <c r="J93" s="108">
        <v>261913</v>
      </c>
      <c r="K93" s="108">
        <v>544053</v>
      </c>
      <c r="L93" s="108">
        <v>960619</v>
      </c>
      <c r="M93" s="108">
        <v>899042</v>
      </c>
      <c r="N93" s="108">
        <v>291782</v>
      </c>
      <c r="O93" s="108">
        <v>129466</v>
      </c>
    </row>
    <row r="94" spans="1:15">
      <c r="A94" s="198">
        <v>39295</v>
      </c>
      <c r="B94" s="108">
        <v>2176.1503455000002</v>
      </c>
      <c r="C94" s="108">
        <v>1994.8090853000001</v>
      </c>
      <c r="D94" s="108">
        <v>2342.4195807000001</v>
      </c>
      <c r="E94" s="108">
        <v>2729.6840505</v>
      </c>
      <c r="F94" s="108">
        <v>2742.1635796</v>
      </c>
      <c r="G94" s="108">
        <v>2714.0003455999999</v>
      </c>
      <c r="H94" s="108">
        <v>2260.2400376999999</v>
      </c>
      <c r="J94" s="108">
        <v>261943</v>
      </c>
      <c r="K94" s="108">
        <v>543936</v>
      </c>
      <c r="L94" s="108">
        <v>960968</v>
      </c>
      <c r="M94" s="108">
        <v>902522</v>
      </c>
      <c r="N94" s="108">
        <v>293043</v>
      </c>
      <c r="O94" s="108">
        <v>129834</v>
      </c>
    </row>
    <row r="95" spans="1:15">
      <c r="A95" s="198">
        <v>39326</v>
      </c>
      <c r="B95" s="108">
        <v>2177.8734826999998</v>
      </c>
      <c r="C95" s="108">
        <v>1996.0722278999999</v>
      </c>
      <c r="D95" s="108">
        <v>2344.7486420999999</v>
      </c>
      <c r="E95" s="108">
        <v>2730.8049147000002</v>
      </c>
      <c r="F95" s="108">
        <v>2744.5641317999998</v>
      </c>
      <c r="G95" s="108">
        <v>2713.7121855999999</v>
      </c>
      <c r="H95" s="108">
        <v>2262.103286</v>
      </c>
      <c r="J95" s="108">
        <v>261814</v>
      </c>
      <c r="K95" s="108">
        <v>543881</v>
      </c>
      <c r="L95" s="108">
        <v>962061</v>
      </c>
      <c r="M95" s="108">
        <v>906934</v>
      </c>
      <c r="N95" s="108">
        <v>294837</v>
      </c>
      <c r="O95" s="108">
        <v>130269</v>
      </c>
    </row>
    <row r="96" spans="1:15">
      <c r="A96" s="198">
        <v>39356</v>
      </c>
      <c r="B96" s="108">
        <v>2179.0247843000002</v>
      </c>
      <c r="C96" s="108">
        <v>1996.9794649</v>
      </c>
      <c r="D96" s="108">
        <v>2346.3700826999998</v>
      </c>
      <c r="E96" s="108">
        <v>2731.9033373000002</v>
      </c>
      <c r="F96" s="108">
        <v>2746.5795877</v>
      </c>
      <c r="G96" s="108">
        <v>2713.774508</v>
      </c>
      <c r="H96" s="108">
        <v>2263.2946492999999</v>
      </c>
      <c r="J96" s="108">
        <v>261526</v>
      </c>
      <c r="K96" s="108">
        <v>543595</v>
      </c>
      <c r="L96" s="108">
        <v>962478</v>
      </c>
      <c r="M96" s="108">
        <v>909019</v>
      </c>
      <c r="N96" s="108">
        <v>295788</v>
      </c>
      <c r="O96" s="108">
        <v>130528</v>
      </c>
    </row>
    <row r="97" spans="1:15">
      <c r="A97" s="198">
        <v>39387</v>
      </c>
      <c r="B97" s="108">
        <v>2180.6212694000001</v>
      </c>
      <c r="C97" s="108">
        <v>1997.9896145</v>
      </c>
      <c r="D97" s="108">
        <v>2348.7975366000001</v>
      </c>
      <c r="E97" s="108">
        <v>2733.2779931</v>
      </c>
      <c r="F97" s="108">
        <v>2748.7134959999999</v>
      </c>
      <c r="G97" s="108">
        <v>2714.4177819000001</v>
      </c>
      <c r="H97" s="108">
        <v>2265.0410222</v>
      </c>
      <c r="J97" s="108">
        <v>261361</v>
      </c>
      <c r="K97" s="108">
        <v>543787</v>
      </c>
      <c r="L97" s="108">
        <v>963386</v>
      </c>
      <c r="M97" s="108">
        <v>912575</v>
      </c>
      <c r="N97" s="108">
        <v>297255</v>
      </c>
      <c r="O97" s="108">
        <v>131126</v>
      </c>
    </row>
    <row r="98" spans="1:15">
      <c r="A98" s="198">
        <v>39417</v>
      </c>
      <c r="B98" s="108">
        <v>2181.9903822000001</v>
      </c>
      <c r="C98" s="108">
        <v>1999.2891866</v>
      </c>
      <c r="D98" s="108">
        <v>2350.5444209000002</v>
      </c>
      <c r="E98" s="108">
        <v>2734.7561344000001</v>
      </c>
      <c r="F98" s="108">
        <v>2750.7826402000001</v>
      </c>
      <c r="G98" s="108">
        <v>2715.3578904999999</v>
      </c>
      <c r="H98" s="108">
        <v>2266.5638861000002</v>
      </c>
      <c r="J98" s="108">
        <v>261318</v>
      </c>
      <c r="K98" s="108">
        <v>543986</v>
      </c>
      <c r="L98" s="108">
        <v>964084</v>
      </c>
      <c r="M98" s="108">
        <v>915938</v>
      </c>
      <c r="N98" s="108">
        <v>298601</v>
      </c>
      <c r="O98" s="108">
        <v>131678</v>
      </c>
    </row>
    <row r="99" spans="1:15">
      <c r="A99" s="198">
        <v>39448</v>
      </c>
      <c r="B99" s="108">
        <v>2183.2487839</v>
      </c>
      <c r="C99" s="108">
        <v>2000.1421902</v>
      </c>
      <c r="D99" s="108">
        <v>2352.4004562999999</v>
      </c>
      <c r="E99" s="108">
        <v>2735.6287407</v>
      </c>
      <c r="F99" s="108">
        <v>2752.4155479999999</v>
      </c>
      <c r="G99" s="108">
        <v>2715.4719117999998</v>
      </c>
      <c r="H99" s="108">
        <v>2267.8133127999999</v>
      </c>
      <c r="J99" s="108">
        <v>261174</v>
      </c>
      <c r="K99" s="108">
        <v>543920</v>
      </c>
      <c r="L99" s="108">
        <v>965024</v>
      </c>
      <c r="M99" s="108">
        <v>918050</v>
      </c>
      <c r="N99" s="108">
        <v>299714</v>
      </c>
      <c r="O99" s="108">
        <v>132148</v>
      </c>
    </row>
    <row r="100" spans="1:15">
      <c r="A100" s="198">
        <v>39479</v>
      </c>
      <c r="B100" s="108">
        <v>2184.4698880999999</v>
      </c>
      <c r="C100" s="108">
        <v>2001.1931307</v>
      </c>
      <c r="D100" s="108">
        <v>2354.1323330999999</v>
      </c>
      <c r="E100" s="108">
        <v>2736.6652128999999</v>
      </c>
      <c r="F100" s="108">
        <v>2754.2312327</v>
      </c>
      <c r="G100" s="108">
        <v>2715.8032662999999</v>
      </c>
      <c r="H100" s="108">
        <v>2269.1365541999999</v>
      </c>
      <c r="J100" s="108">
        <v>261168</v>
      </c>
      <c r="K100" s="108">
        <v>544407</v>
      </c>
      <c r="L100" s="108">
        <v>965957</v>
      </c>
      <c r="M100" s="108">
        <v>921147</v>
      </c>
      <c r="N100" s="108">
        <v>300953</v>
      </c>
      <c r="O100" s="108">
        <v>132679</v>
      </c>
    </row>
    <row r="101" spans="1:15">
      <c r="A101" s="198">
        <v>39508</v>
      </c>
      <c r="B101" s="108">
        <v>2185.4423591</v>
      </c>
      <c r="C101" s="108">
        <v>2002.0676108</v>
      </c>
      <c r="D101" s="108">
        <v>2355.4336793000002</v>
      </c>
      <c r="E101" s="108">
        <v>2737.7573450999998</v>
      </c>
      <c r="F101" s="108">
        <v>2756.0998703</v>
      </c>
      <c r="G101" s="108">
        <v>2716.2173582999999</v>
      </c>
      <c r="H101" s="108">
        <v>2270.29495</v>
      </c>
      <c r="J101" s="108">
        <v>260918</v>
      </c>
      <c r="K101" s="108">
        <v>544457</v>
      </c>
      <c r="L101" s="108">
        <v>965778</v>
      </c>
      <c r="M101" s="108">
        <v>923475</v>
      </c>
      <c r="N101" s="108">
        <v>301736</v>
      </c>
      <c r="O101" s="108">
        <v>133011</v>
      </c>
    </row>
    <row r="102" spans="1:15">
      <c r="A102" s="198">
        <v>39539</v>
      </c>
      <c r="B102" s="108">
        <v>2186.2578457</v>
      </c>
      <c r="C102" s="108">
        <v>2002.8205614000001</v>
      </c>
      <c r="D102" s="108">
        <v>2356.6290703999998</v>
      </c>
      <c r="E102" s="108">
        <v>2738.3373795000002</v>
      </c>
      <c r="F102" s="108">
        <v>2757.8350617000001</v>
      </c>
      <c r="G102" s="108">
        <v>2715.7165584999998</v>
      </c>
      <c r="H102" s="108">
        <v>2271.2324944000002</v>
      </c>
      <c r="J102" s="108">
        <v>260745</v>
      </c>
      <c r="K102" s="108">
        <v>544769</v>
      </c>
      <c r="L102" s="108">
        <v>965404</v>
      </c>
      <c r="M102" s="108">
        <v>925474</v>
      </c>
      <c r="N102" s="108">
        <v>302518</v>
      </c>
      <c r="O102" s="108">
        <v>133279</v>
      </c>
    </row>
    <row r="103" spans="1:15">
      <c r="A103" s="198">
        <v>39569</v>
      </c>
      <c r="B103" s="108">
        <v>2187.2359329000001</v>
      </c>
      <c r="C103" s="108">
        <v>2003.5964319</v>
      </c>
      <c r="D103" s="108">
        <v>2358.0482127</v>
      </c>
      <c r="E103" s="108">
        <v>2739.1398786</v>
      </c>
      <c r="F103" s="108">
        <v>2759.8004168000002</v>
      </c>
      <c r="G103" s="108">
        <v>2715.4666050999999</v>
      </c>
      <c r="H103" s="108">
        <v>2272.3468579</v>
      </c>
      <c r="J103" s="108">
        <v>260460</v>
      </c>
      <c r="K103" s="108">
        <v>544545</v>
      </c>
      <c r="L103" s="108">
        <v>964332</v>
      </c>
      <c r="M103" s="108">
        <v>926828</v>
      </c>
      <c r="N103" s="108">
        <v>303136</v>
      </c>
      <c r="O103" s="108">
        <v>133550</v>
      </c>
    </row>
    <row r="104" spans="1:15">
      <c r="A104" s="198">
        <v>39600</v>
      </c>
      <c r="B104" s="108">
        <v>2188.1867498000001</v>
      </c>
      <c r="C104" s="108">
        <v>2004.0782035</v>
      </c>
      <c r="D104" s="108">
        <v>2359.5289634000001</v>
      </c>
      <c r="E104" s="108">
        <v>2739.5223126999999</v>
      </c>
      <c r="F104" s="108">
        <v>2761.3124028000002</v>
      </c>
      <c r="G104" s="108">
        <v>2714.9531536999998</v>
      </c>
      <c r="H104" s="108">
        <v>2273.4736109</v>
      </c>
      <c r="J104" s="108">
        <v>260259</v>
      </c>
      <c r="K104" s="108">
        <v>544347</v>
      </c>
      <c r="L104" s="108">
        <v>963475</v>
      </c>
      <c r="M104" s="108">
        <v>928881</v>
      </c>
      <c r="N104" s="108">
        <v>303801</v>
      </c>
      <c r="O104" s="108">
        <v>133747</v>
      </c>
    </row>
    <row r="105" spans="1:15">
      <c r="A105" s="198">
        <v>39630</v>
      </c>
      <c r="B105" s="108">
        <v>2189.0274980999998</v>
      </c>
      <c r="C105" s="108">
        <v>2004.5108415</v>
      </c>
      <c r="D105" s="108">
        <v>2360.9418482999999</v>
      </c>
      <c r="E105" s="108">
        <v>2740.1994510999998</v>
      </c>
      <c r="F105" s="108">
        <v>2762.9972312</v>
      </c>
      <c r="G105" s="108">
        <v>2714.8150648999999</v>
      </c>
      <c r="H105" s="108">
        <v>2274.4385763999999</v>
      </c>
      <c r="J105" s="108">
        <v>260188</v>
      </c>
      <c r="K105" s="108">
        <v>544104</v>
      </c>
      <c r="L105" s="108">
        <v>961872</v>
      </c>
      <c r="M105" s="108">
        <v>930031</v>
      </c>
      <c r="N105" s="108">
        <v>304285</v>
      </c>
      <c r="O105" s="108">
        <v>133913</v>
      </c>
    </row>
    <row r="106" spans="1:15">
      <c r="A106" s="198">
        <v>39661</v>
      </c>
      <c r="B106" s="108">
        <v>2190.0439897000001</v>
      </c>
      <c r="C106" s="108">
        <v>2005.0763727999999</v>
      </c>
      <c r="D106" s="108">
        <v>2362.4645126</v>
      </c>
      <c r="E106" s="108">
        <v>2740.6328429</v>
      </c>
      <c r="F106" s="108">
        <v>2764.9490919999998</v>
      </c>
      <c r="G106" s="108">
        <v>2713.9117476000001</v>
      </c>
      <c r="H106" s="108">
        <v>2275.5183839000001</v>
      </c>
      <c r="J106" s="108">
        <v>259917</v>
      </c>
      <c r="K106" s="108">
        <v>543838</v>
      </c>
      <c r="L106" s="108">
        <v>960539</v>
      </c>
      <c r="M106" s="108">
        <v>931257</v>
      </c>
      <c r="N106" s="108">
        <v>304898</v>
      </c>
      <c r="O106" s="108">
        <v>134147</v>
      </c>
    </row>
    <row r="107" spans="1:15">
      <c r="A107" s="198">
        <v>39692</v>
      </c>
      <c r="B107" s="108">
        <v>2190.9971277999998</v>
      </c>
      <c r="C107" s="108">
        <v>2005.6350546000001</v>
      </c>
      <c r="D107" s="108">
        <v>2363.8200677999998</v>
      </c>
      <c r="E107" s="108">
        <v>2740.9332626</v>
      </c>
      <c r="F107" s="108">
        <v>2766.5096939999999</v>
      </c>
      <c r="G107" s="108">
        <v>2713.1372322000002</v>
      </c>
      <c r="H107" s="108">
        <v>2276.4346196000001</v>
      </c>
      <c r="J107" s="108">
        <v>259647</v>
      </c>
      <c r="K107" s="108">
        <v>543286</v>
      </c>
      <c r="L107" s="108">
        <v>959336</v>
      </c>
      <c r="M107" s="108">
        <v>932367</v>
      </c>
      <c r="N107" s="108">
        <v>305282</v>
      </c>
      <c r="O107" s="108">
        <v>134330</v>
      </c>
    </row>
    <row r="108" spans="1:15">
      <c r="A108" s="198">
        <v>39722</v>
      </c>
      <c r="B108" s="108">
        <v>2191.8240169999999</v>
      </c>
      <c r="C108" s="108">
        <v>2006.30944</v>
      </c>
      <c r="D108" s="108">
        <v>2364.6871698999998</v>
      </c>
      <c r="E108" s="108">
        <v>2741.5467560000002</v>
      </c>
      <c r="F108" s="108">
        <v>2768.2299544000002</v>
      </c>
      <c r="G108" s="108">
        <v>2712.8483901</v>
      </c>
      <c r="H108" s="108">
        <v>2277.2669500000002</v>
      </c>
      <c r="J108" s="108">
        <v>259492</v>
      </c>
      <c r="K108" s="108">
        <v>543001</v>
      </c>
      <c r="L108" s="108">
        <v>959220</v>
      </c>
      <c r="M108" s="108">
        <v>933474</v>
      </c>
      <c r="N108" s="108">
        <v>305903</v>
      </c>
      <c r="O108" s="108">
        <v>134533</v>
      </c>
    </row>
    <row r="109" spans="1:15">
      <c r="A109" s="198">
        <v>39753</v>
      </c>
      <c r="B109" s="108">
        <v>2192.9519352000002</v>
      </c>
      <c r="C109" s="108">
        <v>2007.1491575</v>
      </c>
      <c r="D109" s="108">
        <v>2365.9805365000002</v>
      </c>
      <c r="E109" s="108">
        <v>2741.7274634</v>
      </c>
      <c r="F109" s="108">
        <v>2769.6751356999998</v>
      </c>
      <c r="G109" s="108">
        <v>2712.0589458999998</v>
      </c>
      <c r="H109" s="108">
        <v>2278.3771843</v>
      </c>
      <c r="J109" s="108">
        <v>259206</v>
      </c>
      <c r="K109" s="108">
        <v>543184</v>
      </c>
      <c r="L109" s="108">
        <v>958462</v>
      </c>
      <c r="M109" s="108">
        <v>934980</v>
      </c>
      <c r="N109" s="108">
        <v>306824</v>
      </c>
      <c r="O109" s="108">
        <v>134784</v>
      </c>
    </row>
    <row r="110" spans="1:15">
      <c r="A110" s="198">
        <v>39783</v>
      </c>
      <c r="B110" s="108">
        <v>2193.8998359000002</v>
      </c>
      <c r="C110" s="108">
        <v>2008.0908608</v>
      </c>
      <c r="D110" s="108">
        <v>2367.0186921999998</v>
      </c>
      <c r="E110" s="108">
        <v>2741.8601116</v>
      </c>
      <c r="F110" s="108">
        <v>2771.1612638000001</v>
      </c>
      <c r="G110" s="108">
        <v>2711.0285106000001</v>
      </c>
      <c r="H110" s="108">
        <v>2279.2563727000002</v>
      </c>
      <c r="J110" s="108">
        <v>258808</v>
      </c>
      <c r="K110" s="108">
        <v>542859</v>
      </c>
      <c r="L110" s="108">
        <v>957172</v>
      </c>
      <c r="M110" s="108">
        <v>935376</v>
      </c>
      <c r="N110" s="108">
        <v>307170</v>
      </c>
      <c r="O110" s="108">
        <v>135007</v>
      </c>
    </row>
    <row r="111" spans="1:15">
      <c r="A111" s="198">
        <v>39814</v>
      </c>
      <c r="B111" s="108">
        <v>2194.883996</v>
      </c>
      <c r="C111" s="108">
        <v>2008.8263571</v>
      </c>
      <c r="D111" s="108">
        <v>2368.1789604999999</v>
      </c>
      <c r="E111" s="108">
        <v>2742.1191413000001</v>
      </c>
      <c r="F111" s="108">
        <v>2772.5325637999999</v>
      </c>
      <c r="G111" s="108">
        <v>2710.3865348999998</v>
      </c>
      <c r="H111" s="108">
        <v>2280.1748699</v>
      </c>
      <c r="J111" s="108">
        <v>258286</v>
      </c>
      <c r="K111" s="108">
        <v>542301</v>
      </c>
      <c r="L111" s="108">
        <v>955985</v>
      </c>
      <c r="M111" s="108">
        <v>935641</v>
      </c>
      <c r="N111" s="108">
        <v>307581</v>
      </c>
      <c r="O111" s="108">
        <v>135162</v>
      </c>
    </row>
    <row r="112" spans="1:15">
      <c r="A112" s="198">
        <v>39845</v>
      </c>
      <c r="B112" s="108">
        <v>2195.918197</v>
      </c>
      <c r="C112" s="108">
        <v>2009.4088844</v>
      </c>
      <c r="D112" s="108">
        <v>2369.5856269999999</v>
      </c>
      <c r="E112" s="108">
        <v>2742.4745490999999</v>
      </c>
      <c r="F112" s="108">
        <v>2774.2316482000001</v>
      </c>
      <c r="G112" s="108">
        <v>2709.7004440000001</v>
      </c>
      <c r="H112" s="108">
        <v>2281.2349933999999</v>
      </c>
      <c r="J112" s="108">
        <v>257663</v>
      </c>
      <c r="K112" s="108">
        <v>541498</v>
      </c>
      <c r="L112" s="108">
        <v>953804</v>
      </c>
      <c r="M112" s="108">
        <v>935754</v>
      </c>
      <c r="N112" s="108">
        <v>307789</v>
      </c>
      <c r="O112" s="108">
        <v>135297</v>
      </c>
    </row>
    <row r="113" spans="1:15">
      <c r="A113" s="198">
        <v>39873</v>
      </c>
      <c r="B113" s="108">
        <v>2196.6168225000001</v>
      </c>
      <c r="C113" s="108">
        <v>2009.8988331999999</v>
      </c>
      <c r="D113" s="108">
        <v>2370.5511480999999</v>
      </c>
      <c r="E113" s="108">
        <v>2742.3935388999998</v>
      </c>
      <c r="F113" s="108">
        <v>2775.6524886000002</v>
      </c>
      <c r="G113" s="108">
        <v>2708.3762034000001</v>
      </c>
      <c r="H113" s="108">
        <v>2281.9132688</v>
      </c>
      <c r="J113" s="108">
        <v>257232</v>
      </c>
      <c r="K113" s="108">
        <v>540746</v>
      </c>
      <c r="L113" s="108">
        <v>951341</v>
      </c>
      <c r="M113" s="108">
        <v>935269</v>
      </c>
      <c r="N113" s="108">
        <v>307652</v>
      </c>
      <c r="O113" s="108">
        <v>135294</v>
      </c>
    </row>
    <row r="114" spans="1:15">
      <c r="A114" s="198">
        <v>39904</v>
      </c>
      <c r="B114" s="108">
        <v>2197.1219507000001</v>
      </c>
      <c r="C114" s="108">
        <v>2010.1471488</v>
      </c>
      <c r="D114" s="108">
        <v>2371.3863262</v>
      </c>
      <c r="E114" s="108">
        <v>2742.6750324999998</v>
      </c>
      <c r="F114" s="108">
        <v>2777.1202050000002</v>
      </c>
      <c r="G114" s="108">
        <v>2707.7878301999999</v>
      </c>
      <c r="H114" s="108">
        <v>2282.4810023999999</v>
      </c>
      <c r="J114" s="108">
        <v>256965</v>
      </c>
      <c r="K114" s="108">
        <v>540358</v>
      </c>
      <c r="L114" s="108">
        <v>949712</v>
      </c>
      <c r="M114" s="108">
        <v>935365</v>
      </c>
      <c r="N114" s="108">
        <v>307731</v>
      </c>
      <c r="O114" s="108">
        <v>135272</v>
      </c>
    </row>
    <row r="115" spans="1:15">
      <c r="A115" s="198">
        <v>39934</v>
      </c>
      <c r="B115" s="108">
        <v>2197.6979127999998</v>
      </c>
      <c r="C115" s="108">
        <v>2010.3952881</v>
      </c>
      <c r="D115" s="108">
        <v>2372.2933502000001</v>
      </c>
      <c r="E115" s="108">
        <v>2742.9568199</v>
      </c>
      <c r="F115" s="108">
        <v>2778.4804583999999</v>
      </c>
      <c r="G115" s="108">
        <v>2707.3488066999998</v>
      </c>
      <c r="H115" s="108">
        <v>2283.1277005000002</v>
      </c>
      <c r="J115" s="108">
        <v>256792</v>
      </c>
      <c r="K115" s="108">
        <v>540114</v>
      </c>
      <c r="L115" s="108">
        <v>947997</v>
      </c>
      <c r="M115" s="108">
        <v>935746</v>
      </c>
      <c r="N115" s="108">
        <v>307927</v>
      </c>
      <c r="O115" s="108">
        <v>135343</v>
      </c>
    </row>
    <row r="116" spans="1:15">
      <c r="A116" s="198">
        <v>39965</v>
      </c>
      <c r="B116" s="108">
        <v>2198.1763160999999</v>
      </c>
      <c r="C116" s="108">
        <v>2010.5363104999999</v>
      </c>
      <c r="D116" s="108">
        <v>2373.1901232999999</v>
      </c>
      <c r="E116" s="108">
        <v>2743.2701244</v>
      </c>
      <c r="F116" s="108">
        <v>2779.8559777999999</v>
      </c>
      <c r="G116" s="108">
        <v>2706.9895121999998</v>
      </c>
      <c r="H116" s="108">
        <v>2283.7197594999998</v>
      </c>
      <c r="J116" s="108">
        <v>256687</v>
      </c>
      <c r="K116" s="108">
        <v>539505</v>
      </c>
      <c r="L116" s="108">
        <v>946467</v>
      </c>
      <c r="M116" s="108">
        <v>936105</v>
      </c>
      <c r="N116" s="108">
        <v>308021</v>
      </c>
      <c r="O116" s="108">
        <v>135331</v>
      </c>
    </row>
    <row r="117" spans="1:15">
      <c r="A117" s="198">
        <v>39995</v>
      </c>
      <c r="B117" s="108">
        <v>2198.5355384999998</v>
      </c>
      <c r="C117" s="108">
        <v>2010.5657878</v>
      </c>
      <c r="D117" s="108">
        <v>2374.0246686999999</v>
      </c>
      <c r="E117" s="108">
        <v>2743.1848082000001</v>
      </c>
      <c r="F117" s="108">
        <v>2780.7942572000002</v>
      </c>
      <c r="G117" s="108">
        <v>2706.2669298999999</v>
      </c>
      <c r="H117" s="108">
        <v>2284.1159378000002</v>
      </c>
      <c r="J117" s="108">
        <v>256690</v>
      </c>
      <c r="K117" s="108">
        <v>539381</v>
      </c>
      <c r="L117" s="108">
        <v>945396</v>
      </c>
      <c r="M117" s="108">
        <v>936741</v>
      </c>
      <c r="N117" s="108">
        <v>308209</v>
      </c>
      <c r="O117" s="108">
        <v>135325</v>
      </c>
    </row>
    <row r="118" spans="1:15">
      <c r="A118" s="198">
        <v>40026</v>
      </c>
      <c r="B118" s="108">
        <v>2199.0223425999998</v>
      </c>
      <c r="C118" s="108">
        <v>2010.6191593999999</v>
      </c>
      <c r="D118" s="108">
        <v>2375.0278131</v>
      </c>
      <c r="E118" s="108">
        <v>2743.0307335000002</v>
      </c>
      <c r="F118" s="108">
        <v>2782.1156348</v>
      </c>
      <c r="G118" s="108">
        <v>2705.0683279999998</v>
      </c>
      <c r="H118" s="108">
        <v>2284.5830025999999</v>
      </c>
      <c r="J118" s="108">
        <v>256655</v>
      </c>
      <c r="K118" s="108">
        <v>539278</v>
      </c>
      <c r="L118" s="108">
        <v>944466</v>
      </c>
      <c r="M118" s="108">
        <v>937378</v>
      </c>
      <c r="N118" s="108">
        <v>308490</v>
      </c>
      <c r="O118" s="108">
        <v>135374</v>
      </c>
    </row>
    <row r="119" spans="1:15">
      <c r="A119" s="198">
        <v>40057</v>
      </c>
      <c r="B119" s="108">
        <v>2199.6024312999998</v>
      </c>
      <c r="C119" s="108">
        <v>2010.7412798</v>
      </c>
      <c r="D119" s="108">
        <v>2376.0575760000002</v>
      </c>
      <c r="E119" s="108">
        <v>2742.9271712999998</v>
      </c>
      <c r="F119" s="108">
        <v>2783.4646020999999</v>
      </c>
      <c r="G119" s="108">
        <v>2703.9262368999998</v>
      </c>
      <c r="H119" s="108">
        <v>2285.0988124999999</v>
      </c>
      <c r="J119" s="108">
        <v>256586</v>
      </c>
      <c r="K119" s="108">
        <v>539161</v>
      </c>
      <c r="L119" s="108">
        <v>944123</v>
      </c>
      <c r="M119" s="108">
        <v>938003</v>
      </c>
      <c r="N119" s="108">
        <v>309042</v>
      </c>
      <c r="O119" s="108">
        <v>135396</v>
      </c>
    </row>
    <row r="120" spans="1:15">
      <c r="A120" s="198">
        <v>40087</v>
      </c>
      <c r="B120" s="108">
        <v>2199.8863034999999</v>
      </c>
      <c r="C120" s="108">
        <v>2010.8072964</v>
      </c>
      <c r="D120" s="108">
        <v>2376.5118997999998</v>
      </c>
      <c r="E120" s="108">
        <v>2743.1217677999998</v>
      </c>
      <c r="F120" s="108">
        <v>2784.8360867000001</v>
      </c>
      <c r="G120" s="108">
        <v>2703.3268778000001</v>
      </c>
      <c r="H120" s="108">
        <v>2285.3754865000001</v>
      </c>
      <c r="J120" s="108">
        <v>256716</v>
      </c>
      <c r="K120" s="108">
        <v>539253</v>
      </c>
      <c r="L120" s="108">
        <v>944245</v>
      </c>
      <c r="M120" s="108">
        <v>938798</v>
      </c>
      <c r="N120" s="108">
        <v>309435</v>
      </c>
      <c r="O120" s="108">
        <v>135439</v>
      </c>
    </row>
    <row r="121" spans="1:15">
      <c r="A121" s="198">
        <v>40118</v>
      </c>
      <c r="B121" s="108">
        <v>2200.3214352</v>
      </c>
      <c r="C121" s="108">
        <v>2010.7472349</v>
      </c>
      <c r="D121" s="108">
        <v>2377.5948435</v>
      </c>
      <c r="E121" s="108">
        <v>2743.0967242000002</v>
      </c>
      <c r="F121" s="108">
        <v>2786.0860053000001</v>
      </c>
      <c r="G121" s="108">
        <v>2702.5090352000002</v>
      </c>
      <c r="H121" s="108">
        <v>2285.8002342</v>
      </c>
      <c r="J121" s="108">
        <v>256788</v>
      </c>
      <c r="K121" s="108">
        <v>539577</v>
      </c>
      <c r="L121" s="108">
        <v>944037</v>
      </c>
      <c r="M121" s="108">
        <v>940086</v>
      </c>
      <c r="N121" s="108">
        <v>309892</v>
      </c>
      <c r="O121" s="108">
        <v>135515</v>
      </c>
    </row>
    <row r="122" spans="1:15">
      <c r="A122" s="198">
        <v>40148</v>
      </c>
      <c r="B122" s="108">
        <v>2200.5034922999998</v>
      </c>
      <c r="C122" s="108">
        <v>2010.698478</v>
      </c>
      <c r="D122" s="108">
        <v>2378.3298857999998</v>
      </c>
      <c r="E122" s="108">
        <v>2742.9570266999999</v>
      </c>
      <c r="F122" s="108">
        <v>2786.6256443000002</v>
      </c>
      <c r="G122" s="108">
        <v>2702.0743631999999</v>
      </c>
      <c r="H122" s="108">
        <v>2285.9554171999998</v>
      </c>
      <c r="J122" s="108">
        <v>257086</v>
      </c>
      <c r="K122" s="108">
        <v>540102</v>
      </c>
      <c r="L122" s="108">
        <v>944016</v>
      </c>
      <c r="M122" s="108">
        <v>941257</v>
      </c>
      <c r="N122" s="108">
        <v>310121</v>
      </c>
      <c r="O122" s="108">
        <v>135649</v>
      </c>
    </row>
    <row r="123" spans="1:15">
      <c r="A123" s="198">
        <v>40179</v>
      </c>
      <c r="B123" s="108">
        <v>2200.7341642000001</v>
      </c>
      <c r="C123" s="108">
        <v>2010.7874801999999</v>
      </c>
      <c r="D123" s="108">
        <v>2378.8943134000001</v>
      </c>
      <c r="E123" s="108">
        <v>2743.0038297999999</v>
      </c>
      <c r="F123" s="108">
        <v>2787.7496507000001</v>
      </c>
      <c r="G123" s="108">
        <v>2701.5008647</v>
      </c>
      <c r="H123" s="108">
        <v>2286.1853482000001</v>
      </c>
      <c r="J123" s="108">
        <v>257341</v>
      </c>
      <c r="K123" s="108">
        <v>540432</v>
      </c>
      <c r="L123" s="108">
        <v>944663</v>
      </c>
      <c r="M123" s="108">
        <v>942465</v>
      </c>
      <c r="N123" s="108">
        <v>310432</v>
      </c>
      <c r="O123" s="108">
        <v>135812</v>
      </c>
    </row>
    <row r="124" spans="1:15">
      <c r="A124" s="198">
        <v>40210</v>
      </c>
      <c r="B124" s="108">
        <v>2201.0383176</v>
      </c>
      <c r="C124" s="108">
        <v>2010.8461634</v>
      </c>
      <c r="D124" s="108">
        <v>2379.6925197</v>
      </c>
      <c r="E124" s="108">
        <v>2742.9710144000001</v>
      </c>
      <c r="F124" s="108">
        <v>2788.9149868999998</v>
      </c>
      <c r="G124" s="108">
        <v>2700.8173763999998</v>
      </c>
      <c r="H124" s="108">
        <v>2286.4890820000001</v>
      </c>
      <c r="J124" s="108">
        <v>257492</v>
      </c>
      <c r="K124" s="108">
        <v>540823</v>
      </c>
      <c r="L124" s="108">
        <v>944375</v>
      </c>
      <c r="M124" s="108">
        <v>943683</v>
      </c>
      <c r="N124" s="108">
        <v>310605</v>
      </c>
      <c r="O124" s="108">
        <v>135914</v>
      </c>
    </row>
    <row r="125" spans="1:15">
      <c r="A125" s="198">
        <v>40238</v>
      </c>
      <c r="B125" s="108">
        <v>2201.2297589</v>
      </c>
      <c r="C125" s="108">
        <v>2010.7648179</v>
      </c>
      <c r="D125" s="108">
        <v>2380.4905337999999</v>
      </c>
      <c r="E125" s="108">
        <v>2743.2583399999999</v>
      </c>
      <c r="F125" s="108">
        <v>2790.1062038999999</v>
      </c>
      <c r="G125" s="108">
        <v>2700.6113808999999</v>
      </c>
      <c r="H125" s="108">
        <v>2286.6995646</v>
      </c>
      <c r="J125" s="108">
        <v>257612</v>
      </c>
      <c r="K125" s="108">
        <v>540955</v>
      </c>
      <c r="L125" s="108">
        <v>943744</v>
      </c>
      <c r="M125" s="108">
        <v>944164</v>
      </c>
      <c r="N125" s="108">
        <v>310572</v>
      </c>
      <c r="O125" s="108">
        <v>135994</v>
      </c>
    </row>
    <row r="126" spans="1:15">
      <c r="A126" s="198">
        <v>40269</v>
      </c>
      <c r="B126" s="108">
        <v>2201.4932331999998</v>
      </c>
      <c r="C126" s="108">
        <v>2010.895082</v>
      </c>
      <c r="D126" s="108">
        <v>2381.1432507</v>
      </c>
      <c r="E126" s="108">
        <v>2743.1229171</v>
      </c>
      <c r="F126" s="108">
        <v>2791.3591729</v>
      </c>
      <c r="G126" s="108">
        <v>2699.6849848000002</v>
      </c>
      <c r="H126" s="108">
        <v>2286.929564</v>
      </c>
      <c r="J126" s="108">
        <v>257743</v>
      </c>
      <c r="K126" s="108">
        <v>541459</v>
      </c>
      <c r="L126" s="108">
        <v>943785</v>
      </c>
      <c r="M126" s="108">
        <v>945533</v>
      </c>
      <c r="N126" s="108">
        <v>310715</v>
      </c>
      <c r="O126" s="108">
        <v>136101</v>
      </c>
    </row>
    <row r="127" spans="1:15">
      <c r="A127" s="198">
        <v>40299</v>
      </c>
      <c r="B127" s="108">
        <v>2202.020258</v>
      </c>
      <c r="C127" s="108">
        <v>2011.2173972999999</v>
      </c>
      <c r="D127" s="108">
        <v>2382.1495985000001</v>
      </c>
      <c r="E127" s="108">
        <v>2743.1743901999998</v>
      </c>
      <c r="F127" s="108">
        <v>2792.8131659999999</v>
      </c>
      <c r="G127" s="108">
        <v>2699.0384905000001</v>
      </c>
      <c r="H127" s="108">
        <v>2287.4959723000002</v>
      </c>
      <c r="J127" s="108">
        <v>257675</v>
      </c>
      <c r="K127" s="108">
        <v>541612</v>
      </c>
      <c r="L127" s="108">
        <v>943511</v>
      </c>
      <c r="M127" s="108">
        <v>947316</v>
      </c>
      <c r="N127" s="108">
        <v>311001</v>
      </c>
      <c r="O127" s="108">
        <v>136228</v>
      </c>
    </row>
    <row r="128" spans="1:15">
      <c r="A128" s="198">
        <v>40330</v>
      </c>
      <c r="B128" s="108">
        <v>2202.5126789000001</v>
      </c>
      <c r="C128" s="108">
        <v>2011.5744486999999</v>
      </c>
      <c r="D128" s="108">
        <v>2383.0042133000002</v>
      </c>
      <c r="E128" s="108">
        <v>2743.4434587999999</v>
      </c>
      <c r="F128" s="108">
        <v>2794.2277874000001</v>
      </c>
      <c r="G128" s="108">
        <v>2698.8607974000001</v>
      </c>
      <c r="H128" s="108">
        <v>2288.0878575000002</v>
      </c>
      <c r="J128" s="108">
        <v>257634</v>
      </c>
      <c r="K128" s="108">
        <v>541571</v>
      </c>
      <c r="L128" s="108">
        <v>943207</v>
      </c>
      <c r="M128" s="108">
        <v>949513</v>
      </c>
      <c r="N128" s="108">
        <v>311222</v>
      </c>
      <c r="O128" s="108">
        <v>136368</v>
      </c>
    </row>
    <row r="129" spans="1:15">
      <c r="A129" s="198">
        <v>40360</v>
      </c>
      <c r="B129" s="108">
        <v>2203.0399318999998</v>
      </c>
      <c r="C129" s="108">
        <v>2012.0193187</v>
      </c>
      <c r="D129" s="108">
        <v>2383.9167164</v>
      </c>
      <c r="E129" s="108">
        <v>2743.3000413999998</v>
      </c>
      <c r="F129" s="108">
        <v>2795.3053257000001</v>
      </c>
      <c r="G129" s="108">
        <v>2698.1960598000001</v>
      </c>
      <c r="H129" s="108">
        <v>2288.6143007999999</v>
      </c>
      <c r="J129" s="108">
        <v>257639</v>
      </c>
      <c r="K129" s="108">
        <v>541633</v>
      </c>
      <c r="L129" s="108">
        <v>942916</v>
      </c>
      <c r="M129" s="108">
        <v>951488</v>
      </c>
      <c r="N129" s="108">
        <v>311440</v>
      </c>
      <c r="O129" s="108">
        <v>136481</v>
      </c>
    </row>
    <row r="130" spans="1:15">
      <c r="A130" s="198">
        <v>40391</v>
      </c>
      <c r="B130" s="108">
        <v>2203.5871950000001</v>
      </c>
      <c r="C130" s="108">
        <v>2012.5113389999999</v>
      </c>
      <c r="D130" s="108">
        <v>2384.7926606999999</v>
      </c>
      <c r="E130" s="108">
        <v>2743.2549933999999</v>
      </c>
      <c r="F130" s="108">
        <v>2796.7319228000001</v>
      </c>
      <c r="G130" s="108">
        <v>2697.3933688000002</v>
      </c>
      <c r="H130" s="108">
        <v>2289.1284691999999</v>
      </c>
      <c r="J130" s="108">
        <v>257554</v>
      </c>
      <c r="K130" s="108">
        <v>541488</v>
      </c>
      <c r="L130" s="108">
        <v>942277</v>
      </c>
      <c r="M130" s="108">
        <v>952992</v>
      </c>
      <c r="N130" s="108">
        <v>311527</v>
      </c>
      <c r="O130" s="108">
        <v>136568</v>
      </c>
    </row>
    <row r="131" spans="1:15">
      <c r="A131" s="198">
        <v>40422</v>
      </c>
      <c r="B131" s="108">
        <v>2203.9761192999999</v>
      </c>
      <c r="C131" s="108">
        <v>2012.9645002</v>
      </c>
      <c r="D131" s="108">
        <v>2385.2571638999998</v>
      </c>
      <c r="E131" s="108">
        <v>2743.1795023</v>
      </c>
      <c r="F131" s="108">
        <v>2798.1648429000002</v>
      </c>
      <c r="G131" s="108">
        <v>2696.5459942000002</v>
      </c>
      <c r="H131" s="108">
        <v>2289.4513132000002</v>
      </c>
      <c r="J131" s="108">
        <v>257675</v>
      </c>
      <c r="K131" s="108">
        <v>541844</v>
      </c>
      <c r="L131" s="108">
        <v>942682</v>
      </c>
      <c r="M131" s="108">
        <v>954975</v>
      </c>
      <c r="N131" s="108">
        <v>311861</v>
      </c>
      <c r="O131" s="108">
        <v>136699</v>
      </c>
    </row>
    <row r="132" spans="1:15">
      <c r="A132" s="198">
        <v>40452</v>
      </c>
      <c r="B132" s="108">
        <v>2204.4802184</v>
      </c>
      <c r="C132" s="108">
        <v>2013.4161544999999</v>
      </c>
      <c r="D132" s="108">
        <v>2385.7876921000002</v>
      </c>
      <c r="E132" s="108">
        <v>2743.1694069999999</v>
      </c>
      <c r="F132" s="108">
        <v>2799.5889397999999</v>
      </c>
      <c r="G132" s="108">
        <v>2695.8381903999998</v>
      </c>
      <c r="H132" s="108">
        <v>2289.897614</v>
      </c>
      <c r="J132" s="108">
        <v>257726</v>
      </c>
      <c r="K132" s="108">
        <v>541953</v>
      </c>
      <c r="L132" s="108">
        <v>943086</v>
      </c>
      <c r="M132" s="108">
        <v>956470</v>
      </c>
      <c r="N132" s="108">
        <v>312542</v>
      </c>
      <c r="O132" s="108">
        <v>136749</v>
      </c>
    </row>
    <row r="133" spans="1:15">
      <c r="A133" s="198">
        <v>40483</v>
      </c>
      <c r="B133" s="108">
        <v>2205.0203615</v>
      </c>
      <c r="C133" s="108">
        <v>2013.8732629000001</v>
      </c>
      <c r="D133" s="108">
        <v>2386.5846459999998</v>
      </c>
      <c r="E133" s="108">
        <v>2743.30593</v>
      </c>
      <c r="F133" s="108">
        <v>2800.8640774999999</v>
      </c>
      <c r="G133" s="108">
        <v>2695.4862607</v>
      </c>
      <c r="H133" s="108">
        <v>2290.3471779000001</v>
      </c>
      <c r="J133" s="108">
        <v>257833</v>
      </c>
      <c r="K133" s="108">
        <v>542131</v>
      </c>
      <c r="L133" s="108">
        <v>942885</v>
      </c>
      <c r="M133" s="108">
        <v>957576</v>
      </c>
      <c r="N133" s="108">
        <v>312966</v>
      </c>
      <c r="O133" s="108">
        <v>136890</v>
      </c>
    </row>
    <row r="134" spans="1:15">
      <c r="A134" s="198">
        <v>40513</v>
      </c>
      <c r="B134" s="108">
        <v>2205.4046883000001</v>
      </c>
      <c r="C134" s="108">
        <v>2014.3196839</v>
      </c>
      <c r="D134" s="108">
        <v>2387.0986339000001</v>
      </c>
      <c r="E134" s="108">
        <v>2743.4971909999999</v>
      </c>
      <c r="F134" s="108">
        <v>2802.4090938999998</v>
      </c>
      <c r="G134" s="108">
        <v>2695.0840354000002</v>
      </c>
      <c r="H134" s="108">
        <v>2290.7046177000002</v>
      </c>
      <c r="J134" s="108">
        <v>258080</v>
      </c>
      <c r="K134" s="108">
        <v>542448</v>
      </c>
      <c r="L134" s="108">
        <v>942589</v>
      </c>
      <c r="M134" s="108">
        <v>959305</v>
      </c>
      <c r="N134" s="108">
        <v>313197</v>
      </c>
      <c r="O134" s="108">
        <v>137059</v>
      </c>
    </row>
    <row r="135" spans="1:15">
      <c r="A135" s="198">
        <v>40544</v>
      </c>
      <c r="B135" s="108">
        <v>2205.7885729</v>
      </c>
      <c r="C135" s="108">
        <v>2014.6211601</v>
      </c>
      <c r="D135" s="108">
        <v>2387.6049125</v>
      </c>
      <c r="E135" s="108">
        <v>2743.4597570999999</v>
      </c>
      <c r="F135" s="108">
        <v>2803.7154989999999</v>
      </c>
      <c r="G135" s="108">
        <v>2694.4677107000002</v>
      </c>
      <c r="H135" s="108">
        <v>2291.034013</v>
      </c>
      <c r="J135" s="108">
        <v>258297</v>
      </c>
      <c r="K135" s="108">
        <v>542644</v>
      </c>
      <c r="L135" s="108">
        <v>942978</v>
      </c>
      <c r="M135" s="108">
        <v>960713</v>
      </c>
      <c r="N135" s="108">
        <v>313646</v>
      </c>
      <c r="O135" s="108">
        <v>137243</v>
      </c>
    </row>
    <row r="136" spans="1:15">
      <c r="A136" s="198">
        <v>40575</v>
      </c>
      <c r="B136" s="108">
        <v>2206.0862321</v>
      </c>
      <c r="C136" s="108">
        <v>2014.9117776999999</v>
      </c>
      <c r="D136" s="108">
        <v>2387.9488824999999</v>
      </c>
      <c r="E136" s="108">
        <v>2743.6704442</v>
      </c>
      <c r="F136" s="108">
        <v>2805.3376358999999</v>
      </c>
      <c r="G136" s="108">
        <v>2694.1274223999999</v>
      </c>
      <c r="H136" s="108">
        <v>2291.3768482999999</v>
      </c>
      <c r="J136" s="108">
        <v>258344</v>
      </c>
      <c r="K136" s="108">
        <v>542915</v>
      </c>
      <c r="L136" s="108">
        <v>941914</v>
      </c>
      <c r="M136" s="108">
        <v>961255</v>
      </c>
      <c r="N136" s="108">
        <v>313613</v>
      </c>
      <c r="O136" s="108">
        <v>137371</v>
      </c>
    </row>
    <row r="137" spans="1:15">
      <c r="A137" s="198">
        <v>40603</v>
      </c>
      <c r="B137" s="108">
        <v>2206.3774859</v>
      </c>
      <c r="C137" s="108">
        <v>2015.1437109000001</v>
      </c>
      <c r="D137" s="108">
        <v>2388.4091981000001</v>
      </c>
      <c r="E137" s="108">
        <v>2743.8416751999998</v>
      </c>
      <c r="F137" s="108">
        <v>2806.7741664</v>
      </c>
      <c r="G137" s="108">
        <v>2693.8127358000002</v>
      </c>
      <c r="H137" s="108">
        <v>2291.6978245999999</v>
      </c>
      <c r="J137" s="108">
        <v>258368</v>
      </c>
      <c r="K137" s="108">
        <v>542679</v>
      </c>
      <c r="L137" s="108">
        <v>940321</v>
      </c>
      <c r="M137" s="108">
        <v>961267</v>
      </c>
      <c r="N137" s="108">
        <v>313418</v>
      </c>
      <c r="O137" s="108">
        <v>137442</v>
      </c>
    </row>
    <row r="138" spans="1:15">
      <c r="A138" s="198">
        <v>40634</v>
      </c>
      <c r="B138" s="108">
        <v>2206.7743992999999</v>
      </c>
      <c r="C138" s="108">
        <v>2015.4342515000001</v>
      </c>
      <c r="D138" s="108">
        <v>2388.8752073999999</v>
      </c>
      <c r="E138" s="108">
        <v>2744.0017864000001</v>
      </c>
      <c r="F138" s="108">
        <v>2808.5511139999999</v>
      </c>
      <c r="G138" s="108">
        <v>2693.3553768000002</v>
      </c>
      <c r="H138" s="108">
        <v>2292.1834141999998</v>
      </c>
      <c r="J138" s="108">
        <v>258445</v>
      </c>
      <c r="K138" s="108">
        <v>542409</v>
      </c>
      <c r="L138" s="108">
        <v>938660</v>
      </c>
      <c r="M138" s="108">
        <v>961957</v>
      </c>
      <c r="N138" s="108">
        <v>313337</v>
      </c>
      <c r="O138" s="108">
        <v>137545</v>
      </c>
    </row>
    <row r="139" spans="1:15">
      <c r="A139" s="198">
        <v>40664</v>
      </c>
      <c r="B139" s="108">
        <v>2207.1411954</v>
      </c>
      <c r="C139" s="108">
        <v>2015.7728119999999</v>
      </c>
      <c r="D139" s="108">
        <v>2389.4100336000001</v>
      </c>
      <c r="E139" s="108">
        <v>2743.9904947999999</v>
      </c>
      <c r="F139" s="108">
        <v>2810.3699544000001</v>
      </c>
      <c r="G139" s="108">
        <v>2692.6001498999999</v>
      </c>
      <c r="H139" s="108">
        <v>2292.6267253999999</v>
      </c>
      <c r="J139" s="108">
        <v>258310</v>
      </c>
      <c r="K139" s="108">
        <v>541918</v>
      </c>
      <c r="L139" s="108">
        <v>936607</v>
      </c>
      <c r="M139" s="108">
        <v>962184</v>
      </c>
      <c r="N139" s="108">
        <v>313036</v>
      </c>
      <c r="O139" s="108">
        <v>137530</v>
      </c>
    </row>
    <row r="140" spans="1:15">
      <c r="A140" s="198">
        <v>40695</v>
      </c>
      <c r="B140" s="108">
        <v>2207.5559023000001</v>
      </c>
      <c r="C140" s="108">
        <v>2016.1787406000001</v>
      </c>
      <c r="D140" s="108">
        <v>2389.9217913000002</v>
      </c>
      <c r="E140" s="108">
        <v>2743.9229553999999</v>
      </c>
      <c r="F140" s="108">
        <v>2812.0820067999998</v>
      </c>
      <c r="G140" s="108">
        <v>2691.9055603000002</v>
      </c>
      <c r="H140" s="108">
        <v>2293.1592408000001</v>
      </c>
      <c r="J140" s="108">
        <v>258185</v>
      </c>
      <c r="K140" s="108">
        <v>541310</v>
      </c>
      <c r="L140" s="108">
        <v>934695</v>
      </c>
      <c r="M140" s="108">
        <v>963090</v>
      </c>
      <c r="N140" s="108">
        <v>312758</v>
      </c>
      <c r="O140" s="108">
        <v>137540</v>
      </c>
    </row>
    <row r="141" spans="1:15">
      <c r="A141" s="198">
        <v>40725</v>
      </c>
      <c r="B141" s="108">
        <v>2208.1131807000002</v>
      </c>
      <c r="C141" s="108">
        <v>2016.8397752999999</v>
      </c>
      <c r="D141" s="108">
        <v>2390.3179162000001</v>
      </c>
      <c r="E141" s="108">
        <v>2743.6265005999999</v>
      </c>
      <c r="F141" s="108">
        <v>2813.6398257000001</v>
      </c>
      <c r="G141" s="108">
        <v>2690.9867407000002</v>
      </c>
      <c r="H141" s="108">
        <v>2293.7938261999998</v>
      </c>
      <c r="J141" s="108">
        <v>258095</v>
      </c>
      <c r="K141" s="108">
        <v>540632</v>
      </c>
      <c r="L141" s="108">
        <v>932828</v>
      </c>
      <c r="M141" s="108">
        <v>964288</v>
      </c>
      <c r="N141" s="108">
        <v>312600</v>
      </c>
      <c r="O141" s="108">
        <v>137578</v>
      </c>
    </row>
    <row r="142" spans="1:15">
      <c r="A142" s="198">
        <v>40756</v>
      </c>
      <c r="B142" s="108">
        <v>2208.6064488000002</v>
      </c>
      <c r="C142" s="108">
        <v>2017.2966595</v>
      </c>
      <c r="D142" s="108">
        <v>2390.8688963999998</v>
      </c>
      <c r="E142" s="108">
        <v>2743.6664179999998</v>
      </c>
      <c r="F142" s="108">
        <v>2815.4450394999999</v>
      </c>
      <c r="G142" s="108">
        <v>2690.3651051000002</v>
      </c>
      <c r="H142" s="108">
        <v>2294.3385417</v>
      </c>
      <c r="J142" s="108">
        <v>257946</v>
      </c>
      <c r="K142" s="108">
        <v>539689</v>
      </c>
      <c r="L142" s="108">
        <v>930378</v>
      </c>
      <c r="M142" s="108">
        <v>964336</v>
      </c>
      <c r="N142" s="108">
        <v>312378</v>
      </c>
      <c r="O142" s="108">
        <v>137569</v>
      </c>
    </row>
    <row r="143" spans="1:15">
      <c r="A143" s="198">
        <v>40787</v>
      </c>
      <c r="B143" s="108">
        <v>2209.0541815000001</v>
      </c>
      <c r="C143" s="108">
        <v>2017.9187316</v>
      </c>
      <c r="D143" s="108">
        <v>2391.0301549000001</v>
      </c>
      <c r="E143" s="108">
        <v>2743.7126781000002</v>
      </c>
      <c r="F143" s="108">
        <v>2817.3435946999998</v>
      </c>
      <c r="G143" s="108">
        <v>2689.7640820000001</v>
      </c>
      <c r="H143" s="108">
        <v>2294.8377117</v>
      </c>
      <c r="J143" s="108">
        <v>258035</v>
      </c>
      <c r="K143" s="108">
        <v>539201</v>
      </c>
      <c r="L143" s="108">
        <v>928835</v>
      </c>
      <c r="M143" s="108">
        <v>965319</v>
      </c>
      <c r="N143" s="108">
        <v>312390</v>
      </c>
      <c r="O143" s="108">
        <v>137634</v>
      </c>
    </row>
    <row r="144" spans="1:15">
      <c r="A144" s="198">
        <v>40817</v>
      </c>
      <c r="B144" s="108">
        <v>2209.2908259999999</v>
      </c>
      <c r="C144" s="108">
        <v>2018.3615075</v>
      </c>
      <c r="D144" s="108">
        <v>2391.0104093999998</v>
      </c>
      <c r="E144" s="108">
        <v>2743.7868953000002</v>
      </c>
      <c r="F144" s="108">
        <v>2818.7245348000001</v>
      </c>
      <c r="G144" s="108">
        <v>2689.5404542000001</v>
      </c>
      <c r="H144" s="108">
        <v>2295.1561108000001</v>
      </c>
      <c r="J144" s="108">
        <v>258429</v>
      </c>
      <c r="K144" s="108">
        <v>539244</v>
      </c>
      <c r="L144" s="108">
        <v>928586</v>
      </c>
      <c r="M144" s="108">
        <v>966682</v>
      </c>
      <c r="N144" s="108">
        <v>312725</v>
      </c>
      <c r="O144" s="108">
        <v>137759</v>
      </c>
    </row>
    <row r="145" spans="1:15">
      <c r="A145" s="198">
        <v>40848</v>
      </c>
      <c r="B145" s="108">
        <v>2209.5052666000001</v>
      </c>
      <c r="C145" s="108">
        <v>2018.8620297</v>
      </c>
      <c r="D145" s="108">
        <v>2391.0148998</v>
      </c>
      <c r="E145" s="108">
        <v>2743.8615426000001</v>
      </c>
      <c r="F145" s="108">
        <v>2820.1102629000002</v>
      </c>
      <c r="G145" s="108">
        <v>2689.2572064999999</v>
      </c>
      <c r="H145" s="108">
        <v>2295.3975249999999</v>
      </c>
      <c r="J145" s="108">
        <v>258793</v>
      </c>
      <c r="K145" s="108">
        <v>539497</v>
      </c>
      <c r="L145" s="108">
        <v>928259</v>
      </c>
      <c r="M145" s="108">
        <v>967767</v>
      </c>
      <c r="N145" s="108">
        <v>313064</v>
      </c>
      <c r="O145" s="108">
        <v>137910</v>
      </c>
    </row>
    <row r="146" spans="1:15">
      <c r="A146" s="198">
        <v>40878</v>
      </c>
      <c r="B146" s="108">
        <v>2209.8843821</v>
      </c>
      <c r="C146" s="108">
        <v>2019.3791432999999</v>
      </c>
      <c r="D146" s="108">
        <v>2391.3084156999998</v>
      </c>
      <c r="E146" s="108">
        <v>2743.9646339999999</v>
      </c>
      <c r="F146" s="108">
        <v>2821.1784790000002</v>
      </c>
      <c r="G146" s="108">
        <v>2689.2075421999998</v>
      </c>
      <c r="H146" s="108">
        <v>2295.7156610000002</v>
      </c>
      <c r="J146" s="108">
        <v>259282</v>
      </c>
      <c r="K146" s="108">
        <v>539950</v>
      </c>
      <c r="L146" s="108">
        <v>928593</v>
      </c>
      <c r="M146" s="108">
        <v>969676</v>
      </c>
      <c r="N146" s="108">
        <v>313771</v>
      </c>
      <c r="O146" s="108">
        <v>138159</v>
      </c>
    </row>
    <row r="147" spans="1:15">
      <c r="A147" s="198">
        <v>40909</v>
      </c>
      <c r="B147" s="108">
        <v>2209.8853293000002</v>
      </c>
      <c r="C147" s="108">
        <v>2019.5351375</v>
      </c>
      <c r="D147" s="108">
        <v>2390.9890117</v>
      </c>
      <c r="E147" s="108">
        <v>2743.5437526999999</v>
      </c>
      <c r="F147" s="108">
        <v>2822.2935117000002</v>
      </c>
      <c r="G147" s="108">
        <v>2688.2181857999999</v>
      </c>
      <c r="H147" s="108">
        <v>2295.6344552</v>
      </c>
      <c r="J147" s="108">
        <v>259598</v>
      </c>
      <c r="K147" s="108">
        <v>540571</v>
      </c>
      <c r="L147" s="108">
        <v>929023</v>
      </c>
      <c r="M147" s="108">
        <v>970571</v>
      </c>
      <c r="N147" s="108">
        <v>313984</v>
      </c>
      <c r="O147" s="108">
        <v>138270</v>
      </c>
    </row>
    <row r="148" spans="1:15">
      <c r="A148" s="198">
        <v>40940</v>
      </c>
      <c r="B148" s="108">
        <v>2209.9361887</v>
      </c>
      <c r="C148" s="108">
        <v>2019.7730455999999</v>
      </c>
      <c r="D148" s="108">
        <v>2390.8244696000002</v>
      </c>
      <c r="E148" s="108">
        <v>2743.0118851000002</v>
      </c>
      <c r="F148" s="108">
        <v>2823.3499676000001</v>
      </c>
      <c r="G148" s="108">
        <v>2687.2037125000002</v>
      </c>
      <c r="H148" s="108">
        <v>2295.6997996</v>
      </c>
      <c r="J148" s="108">
        <v>259941</v>
      </c>
      <c r="K148" s="108">
        <v>540970</v>
      </c>
      <c r="L148" s="108">
        <v>928573</v>
      </c>
      <c r="M148" s="108">
        <v>971084</v>
      </c>
      <c r="N148" s="108">
        <v>314185</v>
      </c>
      <c r="O148" s="108">
        <v>138352</v>
      </c>
    </row>
    <row r="149" spans="1:15">
      <c r="A149" s="198">
        <v>40969</v>
      </c>
      <c r="B149" s="108">
        <v>2210.0963259999999</v>
      </c>
      <c r="C149" s="108">
        <v>2020.0156658000001</v>
      </c>
      <c r="D149" s="108">
        <v>2390.8479953000001</v>
      </c>
      <c r="E149" s="108">
        <v>2742.8229540000002</v>
      </c>
      <c r="F149" s="108">
        <v>2824.7902988000001</v>
      </c>
      <c r="G149" s="108">
        <v>2686.5423022999998</v>
      </c>
      <c r="H149" s="108">
        <v>2295.9041496999998</v>
      </c>
      <c r="J149" s="108">
        <v>260248</v>
      </c>
      <c r="K149" s="108">
        <v>541270</v>
      </c>
      <c r="L149" s="108">
        <v>928132</v>
      </c>
      <c r="M149" s="108">
        <v>971891</v>
      </c>
      <c r="N149" s="108">
        <v>314355</v>
      </c>
      <c r="O149" s="108">
        <v>138492</v>
      </c>
    </row>
    <row r="150" spans="1:15">
      <c r="A150" s="198">
        <v>41000</v>
      </c>
      <c r="B150" s="108">
        <v>2209.9679606</v>
      </c>
      <c r="C150" s="108">
        <v>2020.0053714000001</v>
      </c>
      <c r="D150" s="108">
        <v>2390.4846665</v>
      </c>
      <c r="E150" s="108">
        <v>2742.5895134000002</v>
      </c>
      <c r="F150" s="108">
        <v>2826.2182806000001</v>
      </c>
      <c r="G150" s="108">
        <v>2685.8923381</v>
      </c>
      <c r="H150" s="108">
        <v>2295.8937251000002</v>
      </c>
      <c r="J150" s="108">
        <v>260687</v>
      </c>
      <c r="K150" s="108">
        <v>541959</v>
      </c>
      <c r="L150" s="108">
        <v>927769</v>
      </c>
      <c r="M150" s="108">
        <v>972494</v>
      </c>
      <c r="N150" s="108">
        <v>314589</v>
      </c>
      <c r="O150" s="108">
        <v>138571</v>
      </c>
    </row>
    <row r="151" spans="1:15">
      <c r="A151" s="198">
        <v>41030</v>
      </c>
      <c r="B151" s="108">
        <v>2209.8954586999998</v>
      </c>
      <c r="C151" s="108">
        <v>2019.9938784000001</v>
      </c>
      <c r="D151" s="108">
        <v>2390.3846821000002</v>
      </c>
      <c r="E151" s="108">
        <v>2742.4904735</v>
      </c>
      <c r="F151" s="108">
        <v>2827.6015473000002</v>
      </c>
      <c r="G151" s="108">
        <v>2685.4993070999999</v>
      </c>
      <c r="H151" s="108">
        <v>2295.9755980999998</v>
      </c>
      <c r="J151" s="108">
        <v>261349</v>
      </c>
      <c r="K151" s="108">
        <v>542442</v>
      </c>
      <c r="L151" s="108">
        <v>926947</v>
      </c>
      <c r="M151" s="108">
        <v>973196</v>
      </c>
      <c r="N151" s="108">
        <v>314858</v>
      </c>
      <c r="O151" s="108">
        <v>138712</v>
      </c>
    </row>
    <row r="152" spans="1:15">
      <c r="A152" s="198">
        <v>41061</v>
      </c>
      <c r="B152" s="108">
        <v>2209.9824094999999</v>
      </c>
      <c r="C152" s="108">
        <v>2020.0620134999999</v>
      </c>
      <c r="D152" s="108">
        <v>2390.2900251999999</v>
      </c>
      <c r="E152" s="108">
        <v>2742.0973273</v>
      </c>
      <c r="F152" s="108">
        <v>2828.9846520999999</v>
      </c>
      <c r="G152" s="108">
        <v>2684.9125727000001</v>
      </c>
      <c r="H152" s="108">
        <v>2296.3187764999998</v>
      </c>
      <c r="J152" s="108">
        <v>261844</v>
      </c>
      <c r="K152" s="108">
        <v>543087</v>
      </c>
      <c r="L152" s="108">
        <v>927209</v>
      </c>
      <c r="M152" s="108">
        <v>975726</v>
      </c>
      <c r="N152" s="108">
        <v>315722</v>
      </c>
      <c r="O152" s="108">
        <v>138779</v>
      </c>
    </row>
    <row r="153" spans="1:15">
      <c r="A153" s="198">
        <v>41091</v>
      </c>
      <c r="B153" s="108">
        <v>2210.1920780999999</v>
      </c>
      <c r="C153" s="108">
        <v>2020.1169505</v>
      </c>
      <c r="D153" s="108">
        <v>2390.6358906999999</v>
      </c>
      <c r="E153" s="108">
        <v>2742.0386824000002</v>
      </c>
      <c r="F153" s="108">
        <v>2830.0830946999999</v>
      </c>
      <c r="G153" s="108">
        <v>2684.8194718999998</v>
      </c>
      <c r="H153" s="108">
        <v>2296.6806849</v>
      </c>
      <c r="J153" s="108">
        <v>262260</v>
      </c>
      <c r="K153" s="108">
        <v>543415</v>
      </c>
      <c r="L153" s="108">
        <v>926724</v>
      </c>
      <c r="M153" s="108">
        <v>976911</v>
      </c>
      <c r="N153" s="108">
        <v>316403</v>
      </c>
      <c r="O153" s="108">
        <v>138898</v>
      </c>
    </row>
    <row r="154" spans="1:15">
      <c r="A154" s="198">
        <v>41122</v>
      </c>
      <c r="B154" s="108">
        <v>2210.1908017999999</v>
      </c>
      <c r="C154" s="108">
        <v>2020.1432253</v>
      </c>
      <c r="D154" s="108">
        <v>2390.5703858000002</v>
      </c>
      <c r="E154" s="108">
        <v>2741.8262101999999</v>
      </c>
      <c r="F154" s="108">
        <v>2831.0915786999999</v>
      </c>
      <c r="G154" s="108">
        <v>2684.5090206</v>
      </c>
      <c r="H154" s="108">
        <v>2296.8191241999998</v>
      </c>
      <c r="J154" s="108">
        <v>262719</v>
      </c>
      <c r="K154" s="108">
        <v>543930</v>
      </c>
      <c r="L154" s="108">
        <v>926718</v>
      </c>
      <c r="M154" s="108">
        <v>977938</v>
      </c>
      <c r="N154" s="108">
        <v>316795</v>
      </c>
      <c r="O154" s="108">
        <v>139022</v>
      </c>
    </row>
    <row r="155" spans="1:15">
      <c r="A155" s="198">
        <v>41153</v>
      </c>
      <c r="B155" s="108">
        <v>2210.0692829</v>
      </c>
      <c r="C155" s="108">
        <v>2020.0885194</v>
      </c>
      <c r="D155" s="108">
        <v>2390.0748666999998</v>
      </c>
      <c r="E155" s="108">
        <v>2741.4772942</v>
      </c>
      <c r="F155" s="108">
        <v>2832.2148533999998</v>
      </c>
      <c r="G155" s="108">
        <v>2684.0692153</v>
      </c>
      <c r="H155" s="108">
        <v>2296.8978582</v>
      </c>
      <c r="J155" s="108">
        <v>263415</v>
      </c>
      <c r="K155" s="108">
        <v>545473</v>
      </c>
      <c r="L155" s="108">
        <v>927839</v>
      </c>
      <c r="M155" s="108">
        <v>980627</v>
      </c>
      <c r="N155" s="108">
        <v>317808</v>
      </c>
      <c r="O155" s="108">
        <v>139218</v>
      </c>
    </row>
    <row r="156" spans="1:15">
      <c r="A156" s="198">
        <v>41183</v>
      </c>
      <c r="B156" s="108">
        <v>2210.0450313000001</v>
      </c>
      <c r="C156" s="108">
        <v>2020.0541808999999</v>
      </c>
      <c r="D156" s="108">
        <v>2390.093801</v>
      </c>
      <c r="E156" s="108">
        <v>2741.3643852999999</v>
      </c>
      <c r="F156" s="108">
        <v>2833.1876010000001</v>
      </c>
      <c r="G156" s="108">
        <v>2683.6919248999998</v>
      </c>
      <c r="H156" s="108">
        <v>2296.8536551000002</v>
      </c>
      <c r="J156" s="108">
        <v>263940</v>
      </c>
      <c r="K156" s="108">
        <v>546373</v>
      </c>
      <c r="L156" s="108">
        <v>928570</v>
      </c>
      <c r="M156" s="108">
        <v>981987</v>
      </c>
      <c r="N156" s="108">
        <v>318385</v>
      </c>
      <c r="O156" s="108">
        <v>139357</v>
      </c>
    </row>
    <row r="157" spans="1:15">
      <c r="A157" s="198">
        <v>41214</v>
      </c>
      <c r="B157" s="108">
        <v>2209.6758215</v>
      </c>
      <c r="C157" s="108">
        <v>2019.911233</v>
      </c>
      <c r="D157" s="108">
        <v>2389.5550533000001</v>
      </c>
      <c r="E157" s="108">
        <v>2740.7390547999998</v>
      </c>
      <c r="F157" s="108">
        <v>2834.2274088999998</v>
      </c>
      <c r="G157" s="108">
        <v>2682.741419</v>
      </c>
      <c r="H157" s="108">
        <v>2296.6105001999999</v>
      </c>
      <c r="J157" s="108">
        <v>264791</v>
      </c>
      <c r="K157" s="108">
        <v>548215</v>
      </c>
      <c r="L157" s="108">
        <v>930259</v>
      </c>
      <c r="M157" s="108">
        <v>984796</v>
      </c>
      <c r="N157" s="108">
        <v>318923</v>
      </c>
      <c r="O157" s="108">
        <v>139589</v>
      </c>
    </row>
    <row r="158" spans="1:15">
      <c r="A158" s="198">
        <v>41244</v>
      </c>
      <c r="B158" s="108">
        <v>2209.3743454999999</v>
      </c>
      <c r="C158" s="108">
        <v>2019.9954075000001</v>
      </c>
      <c r="D158" s="108">
        <v>2388.8015661999998</v>
      </c>
      <c r="E158" s="108">
        <v>2740.4184448000001</v>
      </c>
      <c r="F158" s="108">
        <v>2835.2365582000002</v>
      </c>
      <c r="G158" s="108">
        <v>2682.2001564000002</v>
      </c>
      <c r="H158" s="108">
        <v>2296.4096184</v>
      </c>
      <c r="J158" s="108">
        <v>265542</v>
      </c>
      <c r="K158" s="108">
        <v>549832</v>
      </c>
      <c r="L158" s="108">
        <v>932148</v>
      </c>
      <c r="M158" s="108">
        <v>987591</v>
      </c>
      <c r="N158" s="108">
        <v>319613</v>
      </c>
      <c r="O158" s="108">
        <v>139840</v>
      </c>
    </row>
    <row r="159" spans="1:15">
      <c r="A159" s="198">
        <v>41275</v>
      </c>
      <c r="B159" s="108">
        <v>2209.2339633000001</v>
      </c>
      <c r="C159" s="108">
        <v>2019.9051512000001</v>
      </c>
      <c r="D159" s="108">
        <v>2388.6314628999999</v>
      </c>
      <c r="E159" s="108">
        <v>2739.9596295000001</v>
      </c>
      <c r="F159" s="108">
        <v>2836.0678290999999</v>
      </c>
      <c r="G159" s="108">
        <v>2681.4438451000001</v>
      </c>
      <c r="H159" s="108">
        <v>2296.2892657000002</v>
      </c>
      <c r="J159" s="108">
        <v>266247</v>
      </c>
      <c r="K159" s="108">
        <v>550707</v>
      </c>
      <c r="L159" s="108">
        <v>932904</v>
      </c>
      <c r="M159" s="108">
        <v>988789</v>
      </c>
      <c r="N159" s="108">
        <v>320030</v>
      </c>
      <c r="O159" s="108">
        <v>140017</v>
      </c>
    </row>
    <row r="160" spans="1:15">
      <c r="A160" s="198">
        <v>41306</v>
      </c>
      <c r="B160" s="108">
        <v>2208.7749468000002</v>
      </c>
      <c r="C160" s="108">
        <v>2019.8498153</v>
      </c>
      <c r="D160" s="108">
        <v>2387.7351229999999</v>
      </c>
      <c r="E160" s="108">
        <v>2739.0923447999999</v>
      </c>
      <c r="F160" s="108">
        <v>2837.0630415000001</v>
      </c>
      <c r="G160" s="108">
        <v>2680.3159218000001</v>
      </c>
      <c r="H160" s="108">
        <v>2296.0429346000001</v>
      </c>
      <c r="J160" s="108">
        <v>267311</v>
      </c>
      <c r="K160" s="108">
        <v>552364</v>
      </c>
      <c r="L160" s="108">
        <v>934003</v>
      </c>
      <c r="M160" s="108">
        <v>991396</v>
      </c>
      <c r="N160" s="108">
        <v>320637</v>
      </c>
      <c r="O160" s="108">
        <v>140299</v>
      </c>
    </row>
    <row r="161" spans="1:15">
      <c r="A161" s="198">
        <v>41334</v>
      </c>
      <c r="B161" s="108">
        <v>2208.5066320999999</v>
      </c>
      <c r="C161" s="108">
        <v>2019.8823784000001</v>
      </c>
      <c r="D161" s="108">
        <v>2387.2162245999998</v>
      </c>
      <c r="E161" s="108">
        <v>2738.6423238000002</v>
      </c>
      <c r="F161" s="108">
        <v>2838.1176971</v>
      </c>
      <c r="G161" s="108">
        <v>2679.7207449000002</v>
      </c>
      <c r="H161" s="108">
        <v>2295.9739527000002</v>
      </c>
      <c r="J161" s="108">
        <v>268268</v>
      </c>
      <c r="K161" s="108">
        <v>553434</v>
      </c>
      <c r="L161" s="108">
        <v>934891</v>
      </c>
      <c r="M161" s="108">
        <v>993890</v>
      </c>
      <c r="N161" s="108">
        <v>321175</v>
      </c>
      <c r="O161" s="108">
        <v>140529</v>
      </c>
    </row>
    <row r="162" spans="1:15">
      <c r="A162" s="198">
        <v>41365</v>
      </c>
      <c r="B162" s="108">
        <v>2208.3955950999998</v>
      </c>
      <c r="C162" s="108">
        <v>2019.9181484000001</v>
      </c>
      <c r="D162" s="108">
        <v>2387.1975938</v>
      </c>
      <c r="E162" s="108">
        <v>2738.5913495999998</v>
      </c>
      <c r="F162" s="108">
        <v>2839.3083766999998</v>
      </c>
      <c r="G162" s="108">
        <v>2679.4385129000002</v>
      </c>
      <c r="H162" s="108">
        <v>2295.9514356999998</v>
      </c>
      <c r="J162" s="108">
        <v>268810</v>
      </c>
      <c r="K162" s="108">
        <v>553802</v>
      </c>
      <c r="L162" s="108">
        <v>934360</v>
      </c>
      <c r="M162" s="108">
        <v>994538</v>
      </c>
      <c r="N162" s="108">
        <v>321215</v>
      </c>
      <c r="O162" s="108">
        <v>140636</v>
      </c>
    </row>
    <row r="163" spans="1:15">
      <c r="A163" s="198">
        <v>41395</v>
      </c>
      <c r="B163" s="108">
        <v>2208.2085320000001</v>
      </c>
      <c r="C163" s="108">
        <v>2020.0631378</v>
      </c>
      <c r="D163" s="108">
        <v>2386.8739052000001</v>
      </c>
      <c r="E163" s="108">
        <v>2738.2666709</v>
      </c>
      <c r="F163" s="108">
        <v>2840.6377133999999</v>
      </c>
      <c r="G163" s="108">
        <v>2678.9631804000001</v>
      </c>
      <c r="H163" s="108">
        <v>2296.0208416</v>
      </c>
      <c r="J163" s="108">
        <v>269668</v>
      </c>
      <c r="K163" s="108">
        <v>554653</v>
      </c>
      <c r="L163" s="108">
        <v>934571</v>
      </c>
      <c r="M163" s="108">
        <v>996696</v>
      </c>
      <c r="N163" s="108">
        <v>321815</v>
      </c>
      <c r="O163" s="108">
        <v>140824</v>
      </c>
    </row>
    <row r="164" spans="1:15">
      <c r="A164" s="198">
        <v>41426</v>
      </c>
      <c r="B164" s="108">
        <v>2207.9821788999998</v>
      </c>
      <c r="C164" s="108">
        <v>2020.1673719</v>
      </c>
      <c r="D164" s="108">
        <v>2386.1968796000001</v>
      </c>
      <c r="E164" s="108">
        <v>2737.6268685</v>
      </c>
      <c r="F164" s="108">
        <v>2841.767175</v>
      </c>
      <c r="G164" s="108">
        <v>2678.4095338000002</v>
      </c>
      <c r="H164" s="108">
        <v>2296.1471388999998</v>
      </c>
      <c r="J164" s="108">
        <v>270868</v>
      </c>
      <c r="K164" s="108">
        <v>556187</v>
      </c>
      <c r="L164" s="108">
        <v>935924</v>
      </c>
      <c r="M164" s="108">
        <v>1001167</v>
      </c>
      <c r="N164" s="108">
        <v>322969</v>
      </c>
      <c r="O164" s="108">
        <v>141101</v>
      </c>
    </row>
    <row r="165" spans="1:15">
      <c r="A165" s="198">
        <v>41456</v>
      </c>
      <c r="B165" s="108">
        <v>2207.7218653</v>
      </c>
      <c r="C165" s="108">
        <v>2020.1452575000001</v>
      </c>
      <c r="D165" s="108">
        <v>2386.0239867999999</v>
      </c>
      <c r="E165" s="108">
        <v>2737.5126706000001</v>
      </c>
      <c r="F165" s="108">
        <v>2842.6737868</v>
      </c>
      <c r="G165" s="108">
        <v>2678.2370460000002</v>
      </c>
      <c r="H165" s="108">
        <v>2295.9710411999999</v>
      </c>
      <c r="J165" s="108">
        <v>271924</v>
      </c>
      <c r="K165" s="108">
        <v>556872</v>
      </c>
      <c r="L165" s="108">
        <v>935961</v>
      </c>
      <c r="M165" s="108">
        <v>1002571</v>
      </c>
      <c r="N165" s="108">
        <v>323260</v>
      </c>
      <c r="O165" s="108">
        <v>141236</v>
      </c>
    </row>
    <row r="166" spans="1:15">
      <c r="A166" s="198">
        <v>41487</v>
      </c>
      <c r="B166" s="108">
        <v>2207.4447653000002</v>
      </c>
      <c r="C166" s="108">
        <v>2020.1706670999999</v>
      </c>
      <c r="D166" s="108">
        <v>2385.5355840000002</v>
      </c>
      <c r="E166" s="108">
        <v>2737.3072909000002</v>
      </c>
      <c r="F166" s="108">
        <v>2843.9175534999999</v>
      </c>
      <c r="G166" s="108">
        <v>2677.9707222000002</v>
      </c>
      <c r="H166" s="108">
        <v>2295.9302422000001</v>
      </c>
      <c r="J166" s="108">
        <v>273069</v>
      </c>
      <c r="K166" s="108">
        <v>558096</v>
      </c>
      <c r="L166" s="108">
        <v>936428</v>
      </c>
      <c r="M166" s="108">
        <v>1005078</v>
      </c>
      <c r="N166" s="108">
        <v>323956</v>
      </c>
      <c r="O166" s="108">
        <v>141457</v>
      </c>
    </row>
    <row r="167" spans="1:15">
      <c r="A167" s="198">
        <v>41518</v>
      </c>
      <c r="B167" s="108">
        <v>2207.2288303</v>
      </c>
      <c r="C167" s="108">
        <v>2020.3236211999999</v>
      </c>
      <c r="D167" s="108">
        <v>2384.8765824000002</v>
      </c>
      <c r="E167" s="108">
        <v>2737.3021094000001</v>
      </c>
      <c r="F167" s="108">
        <v>2845.1819354999998</v>
      </c>
      <c r="G167" s="108">
        <v>2677.9721568999998</v>
      </c>
      <c r="H167" s="108">
        <v>2295.9621025000001</v>
      </c>
      <c r="J167" s="108">
        <v>274227</v>
      </c>
      <c r="K167" s="108">
        <v>559011</v>
      </c>
      <c r="L167" s="108">
        <v>937008</v>
      </c>
      <c r="M167" s="108">
        <v>1007588</v>
      </c>
      <c r="N167" s="108">
        <v>324549</v>
      </c>
      <c r="O167" s="108">
        <v>141734</v>
      </c>
    </row>
    <row r="168" spans="1:15">
      <c r="A168" s="198">
        <v>41548</v>
      </c>
      <c r="B168" s="108">
        <v>2207.1727632000002</v>
      </c>
      <c r="C168" s="108">
        <v>2020.3887075</v>
      </c>
      <c r="D168" s="108">
        <v>2384.6534216999999</v>
      </c>
      <c r="E168" s="108">
        <v>2737.2025352999999</v>
      </c>
      <c r="F168" s="108">
        <v>2846.1658831999998</v>
      </c>
      <c r="G168" s="108">
        <v>2677.8621816999998</v>
      </c>
      <c r="H168" s="108">
        <v>2296.0166807999999</v>
      </c>
      <c r="J168" s="108">
        <v>275175</v>
      </c>
      <c r="K168" s="108">
        <v>559714</v>
      </c>
      <c r="L168" s="108">
        <v>938064</v>
      </c>
      <c r="M168" s="108">
        <v>1009664</v>
      </c>
      <c r="N168" s="108">
        <v>325338</v>
      </c>
      <c r="O168" s="108">
        <v>141956</v>
      </c>
    </row>
    <row r="169" spans="1:15">
      <c r="A169" s="198">
        <v>41579</v>
      </c>
      <c r="B169" s="108">
        <v>2206.9554905</v>
      </c>
      <c r="C169" s="108">
        <v>2020.3796483000001</v>
      </c>
      <c r="D169" s="108">
        <v>2384.2361512000002</v>
      </c>
      <c r="E169" s="108">
        <v>2737.0935267</v>
      </c>
      <c r="F169" s="108">
        <v>2847.2059196</v>
      </c>
      <c r="G169" s="108">
        <v>2677.9420627999998</v>
      </c>
      <c r="H169" s="108">
        <v>2296.0695439000001</v>
      </c>
      <c r="J169" s="108">
        <v>276643</v>
      </c>
      <c r="K169" s="108">
        <v>561355</v>
      </c>
      <c r="L169" s="108">
        <v>939755</v>
      </c>
      <c r="M169" s="108">
        <v>1013229</v>
      </c>
      <c r="N169" s="108">
        <v>326561</v>
      </c>
      <c r="O169" s="108">
        <v>142323</v>
      </c>
    </row>
    <row r="170" spans="1:15">
      <c r="A170" s="198">
        <v>41609</v>
      </c>
      <c r="B170" s="108">
        <v>2206.8395707999998</v>
      </c>
      <c r="C170" s="108">
        <v>2020.5513410999999</v>
      </c>
      <c r="D170" s="108">
        <v>2384.0054884000001</v>
      </c>
      <c r="E170" s="108">
        <v>2737.2715739</v>
      </c>
      <c r="F170" s="108">
        <v>2848.1389419000002</v>
      </c>
      <c r="G170" s="108">
        <v>2678.3451218</v>
      </c>
      <c r="H170" s="108">
        <v>2296.1179440000001</v>
      </c>
      <c r="J170" s="108">
        <v>277909</v>
      </c>
      <c r="K170" s="108">
        <v>562666</v>
      </c>
      <c r="L170" s="108">
        <v>941089</v>
      </c>
      <c r="M170" s="108">
        <v>1015710</v>
      </c>
      <c r="N170" s="108">
        <v>327765</v>
      </c>
      <c r="O170" s="108">
        <v>142649</v>
      </c>
    </row>
    <row r="171" spans="1:15">
      <c r="A171" s="198">
        <v>41640</v>
      </c>
      <c r="B171" s="108">
        <v>2206.5234209</v>
      </c>
      <c r="C171" s="108">
        <v>2020.5655948000001</v>
      </c>
      <c r="D171" s="108">
        <v>2383.5441359000001</v>
      </c>
      <c r="E171" s="108">
        <v>2737.1352637999998</v>
      </c>
      <c r="F171" s="108">
        <v>2849.2950274</v>
      </c>
      <c r="G171" s="108">
        <v>2678.0697656000002</v>
      </c>
      <c r="H171" s="108">
        <v>2295.8988668000002</v>
      </c>
      <c r="J171" s="108">
        <v>279059</v>
      </c>
      <c r="K171" s="108">
        <v>563753</v>
      </c>
      <c r="L171" s="108">
        <v>942513</v>
      </c>
      <c r="M171" s="108">
        <v>1017450</v>
      </c>
      <c r="N171" s="108">
        <v>328378</v>
      </c>
      <c r="O171" s="108">
        <v>142925</v>
      </c>
    </row>
    <row r="172" spans="1:15">
      <c r="A172" s="198">
        <v>41671</v>
      </c>
      <c r="B172" s="108">
        <v>2206.0349440999998</v>
      </c>
      <c r="C172" s="108">
        <v>2020.6126677</v>
      </c>
      <c r="D172" s="108">
        <v>2382.6407152000002</v>
      </c>
      <c r="E172" s="108">
        <v>2736.6229890999998</v>
      </c>
      <c r="F172" s="108">
        <v>2850.4633515</v>
      </c>
      <c r="G172" s="108">
        <v>2677.5267478999999</v>
      </c>
      <c r="H172" s="108">
        <v>2295.6683624000002</v>
      </c>
      <c r="J172" s="108">
        <v>280427</v>
      </c>
      <c r="K172" s="108">
        <v>565760</v>
      </c>
      <c r="L172" s="108">
        <v>944223</v>
      </c>
      <c r="M172" s="108">
        <v>1021072</v>
      </c>
      <c r="N172" s="108">
        <v>329166</v>
      </c>
      <c r="O172" s="108">
        <v>143235</v>
      </c>
    </row>
    <row r="173" spans="1:15">
      <c r="A173" s="198">
        <v>41699</v>
      </c>
      <c r="B173" s="108">
        <v>2205.6782103999999</v>
      </c>
      <c r="C173" s="108">
        <v>2020.5073635000001</v>
      </c>
      <c r="D173" s="108">
        <v>2382.3167607999999</v>
      </c>
      <c r="E173" s="108">
        <v>2736.6419148</v>
      </c>
      <c r="F173" s="108">
        <v>2851.7047311000001</v>
      </c>
      <c r="G173" s="108">
        <v>2677.5041354999998</v>
      </c>
      <c r="H173" s="108">
        <v>2295.486484</v>
      </c>
      <c r="J173" s="108">
        <v>281556</v>
      </c>
      <c r="K173" s="108">
        <v>567019</v>
      </c>
      <c r="L173" s="108">
        <v>944938</v>
      </c>
      <c r="M173" s="108">
        <v>1023013</v>
      </c>
      <c r="N173" s="108">
        <v>329743</v>
      </c>
      <c r="O173" s="108">
        <v>143469</v>
      </c>
    </row>
    <row r="174" spans="1:15">
      <c r="A174" s="198">
        <v>41730</v>
      </c>
      <c r="B174" s="108">
        <v>2205.4896309000001</v>
      </c>
      <c r="C174" s="108">
        <v>2020.5721048</v>
      </c>
      <c r="D174" s="108">
        <v>2382.1859703999999</v>
      </c>
      <c r="E174" s="108">
        <v>2736.7034422000002</v>
      </c>
      <c r="F174" s="108">
        <v>2852.7886441999999</v>
      </c>
      <c r="G174" s="108">
        <v>2677.6563697000001</v>
      </c>
      <c r="H174" s="108">
        <v>2295.4732220000001</v>
      </c>
      <c r="J174" s="108">
        <v>282627</v>
      </c>
      <c r="K174" s="108">
        <v>568332</v>
      </c>
      <c r="L174" s="108">
        <v>945658</v>
      </c>
      <c r="M174" s="108">
        <v>1025378</v>
      </c>
      <c r="N174" s="108">
        <v>330591</v>
      </c>
      <c r="O174" s="108">
        <v>143727</v>
      </c>
    </row>
    <row r="175" spans="1:15">
      <c r="A175" s="198">
        <v>41760</v>
      </c>
      <c r="B175" s="108">
        <v>2205.2162755999998</v>
      </c>
      <c r="C175" s="108">
        <v>2020.7317608999999</v>
      </c>
      <c r="D175" s="108">
        <v>2381.7969849000001</v>
      </c>
      <c r="E175" s="108">
        <v>2736.7888096000001</v>
      </c>
      <c r="F175" s="108">
        <v>2853.9124873000001</v>
      </c>
      <c r="G175" s="108">
        <v>2677.9716278000001</v>
      </c>
      <c r="H175" s="108">
        <v>2295.4748527000002</v>
      </c>
      <c r="J175" s="108">
        <v>283744</v>
      </c>
      <c r="K175" s="108">
        <v>569985</v>
      </c>
      <c r="L175" s="108">
        <v>946715</v>
      </c>
      <c r="M175" s="108">
        <v>1028613</v>
      </c>
      <c r="N175" s="108">
        <v>331547</v>
      </c>
      <c r="O175" s="108">
        <v>144001</v>
      </c>
    </row>
    <row r="176" spans="1:15">
      <c r="A176" s="198">
        <v>41791</v>
      </c>
      <c r="B176" s="108">
        <v>2205.1024430000002</v>
      </c>
      <c r="C176" s="108">
        <v>2021.0205642000001</v>
      </c>
      <c r="D176" s="108">
        <v>2381.5300074000002</v>
      </c>
      <c r="E176" s="108">
        <v>2736.9990226</v>
      </c>
      <c r="F176" s="108">
        <v>2854.9867408</v>
      </c>
      <c r="G176" s="108">
        <v>2678.6601053999998</v>
      </c>
      <c r="H176" s="108">
        <v>2295.7373378000002</v>
      </c>
      <c r="J176" s="108">
        <v>284992</v>
      </c>
      <c r="K176" s="108">
        <v>571692</v>
      </c>
      <c r="L176" s="108">
        <v>948137</v>
      </c>
      <c r="M176" s="108">
        <v>1033159</v>
      </c>
      <c r="N176" s="108">
        <v>332957</v>
      </c>
      <c r="O176" s="108">
        <v>144326</v>
      </c>
    </row>
    <row r="177" spans="1:15">
      <c r="A177" s="198">
        <v>41821</v>
      </c>
      <c r="B177" s="108">
        <v>2204.6523901999999</v>
      </c>
      <c r="C177" s="108">
        <v>2021.0377198000001</v>
      </c>
      <c r="D177" s="108">
        <v>2381.0716170999999</v>
      </c>
      <c r="E177" s="108">
        <v>2737.0376139999998</v>
      </c>
      <c r="F177" s="108">
        <v>2856.1348631999999</v>
      </c>
      <c r="G177" s="108">
        <v>2678.8533649999999</v>
      </c>
      <c r="H177" s="108">
        <v>2295.5281510999998</v>
      </c>
      <c r="J177" s="108">
        <v>286458</v>
      </c>
      <c r="K177" s="108">
        <v>573472</v>
      </c>
      <c r="L177" s="108">
        <v>949752</v>
      </c>
      <c r="M177" s="108">
        <v>1036399</v>
      </c>
      <c r="N177" s="108">
        <v>333988</v>
      </c>
      <c r="O177" s="108">
        <v>144584</v>
      </c>
    </row>
    <row r="178" spans="1:15">
      <c r="A178" s="198">
        <v>41852</v>
      </c>
      <c r="B178" s="108">
        <v>2204.3563945999999</v>
      </c>
      <c r="C178" s="108">
        <v>2021.4659954000001</v>
      </c>
      <c r="D178" s="108">
        <v>2380.3811707999998</v>
      </c>
      <c r="E178" s="108">
        <v>2737.1795719000002</v>
      </c>
      <c r="F178" s="108">
        <v>2857.3622132</v>
      </c>
      <c r="G178" s="108">
        <v>2679.2395907999999</v>
      </c>
      <c r="H178" s="108">
        <v>2295.5051948</v>
      </c>
      <c r="J178" s="108">
        <v>287726</v>
      </c>
      <c r="K178" s="108">
        <v>575421</v>
      </c>
      <c r="L178" s="108">
        <v>951506</v>
      </c>
      <c r="M178" s="108">
        <v>1039995</v>
      </c>
      <c r="N178" s="108">
        <v>335262</v>
      </c>
      <c r="O178" s="108">
        <v>144956</v>
      </c>
    </row>
    <row r="179" spans="1:15">
      <c r="A179" s="198">
        <v>41883</v>
      </c>
      <c r="B179" s="108">
        <v>2204.1434012</v>
      </c>
      <c r="C179" s="108">
        <v>2022.0514734999999</v>
      </c>
      <c r="D179" s="108">
        <v>2379.6635658999999</v>
      </c>
      <c r="E179" s="108">
        <v>2737.2258960999998</v>
      </c>
      <c r="F179" s="108">
        <v>2858.3331625000001</v>
      </c>
      <c r="G179" s="108">
        <v>2679.4486683999999</v>
      </c>
      <c r="H179" s="108">
        <v>2295.4631668000002</v>
      </c>
      <c r="J179" s="108">
        <v>288883</v>
      </c>
      <c r="K179" s="108">
        <v>577076</v>
      </c>
      <c r="L179" s="108">
        <v>953240</v>
      </c>
      <c r="M179" s="108">
        <v>1043173</v>
      </c>
      <c r="N179" s="108">
        <v>336384</v>
      </c>
      <c r="O179" s="108">
        <v>145285</v>
      </c>
    </row>
    <row r="180" spans="1:15">
      <c r="A180" s="198">
        <v>41913</v>
      </c>
      <c r="B180" s="108">
        <v>2203.6269544000002</v>
      </c>
      <c r="C180" s="108">
        <v>2022.3871541999999</v>
      </c>
      <c r="D180" s="108">
        <v>2378.4742700000002</v>
      </c>
      <c r="E180" s="108">
        <v>2737.2561003000001</v>
      </c>
      <c r="F180" s="108">
        <v>2859.4299595000002</v>
      </c>
      <c r="G180" s="108">
        <v>2679.5937896999999</v>
      </c>
      <c r="H180" s="108">
        <v>2295.1459727000001</v>
      </c>
      <c r="J180" s="108">
        <v>290429</v>
      </c>
      <c r="K180" s="108">
        <v>578888</v>
      </c>
      <c r="L180" s="108">
        <v>956158</v>
      </c>
      <c r="M180" s="108">
        <v>1046613</v>
      </c>
      <c r="N180" s="108">
        <v>337652</v>
      </c>
      <c r="O180" s="108">
        <v>145632</v>
      </c>
    </row>
    <row r="181" spans="1:15">
      <c r="A181" s="198">
        <v>41944</v>
      </c>
      <c r="B181" s="108">
        <v>2202.8646225000002</v>
      </c>
      <c r="C181" s="108">
        <v>2022.6186915000001</v>
      </c>
      <c r="D181" s="108">
        <v>2376.8713250000001</v>
      </c>
      <c r="E181" s="108">
        <v>2737.2336740000001</v>
      </c>
      <c r="F181" s="108">
        <v>2860.3648349999999</v>
      </c>
      <c r="G181" s="108">
        <v>2679.9910734</v>
      </c>
      <c r="H181" s="108">
        <v>2294.7655313</v>
      </c>
      <c r="J181" s="108">
        <v>292330</v>
      </c>
      <c r="K181" s="108">
        <v>581812</v>
      </c>
      <c r="L181" s="108">
        <v>959231</v>
      </c>
      <c r="M181" s="108">
        <v>1051798</v>
      </c>
      <c r="N181" s="108">
        <v>339343</v>
      </c>
      <c r="O181" s="108">
        <v>145947</v>
      </c>
    </row>
    <row r="182" spans="1:15">
      <c r="A182" s="198">
        <v>41974</v>
      </c>
      <c r="B182" s="108">
        <v>2202.6625862999999</v>
      </c>
      <c r="C182" s="108">
        <v>2023.1900478</v>
      </c>
      <c r="D182" s="108">
        <v>2376.4470664999999</v>
      </c>
      <c r="E182" s="108">
        <v>2737.5063214000002</v>
      </c>
      <c r="F182" s="108">
        <v>2861.1706573000001</v>
      </c>
      <c r="G182" s="108">
        <v>2680.4630932999999</v>
      </c>
      <c r="H182" s="108">
        <v>2294.6732413999998</v>
      </c>
      <c r="J182" s="108">
        <v>293611</v>
      </c>
      <c r="K182" s="108">
        <v>583358</v>
      </c>
      <c r="L182" s="108">
        <v>960860</v>
      </c>
      <c r="M182" s="108">
        <v>1055038</v>
      </c>
      <c r="N182" s="108">
        <v>340463</v>
      </c>
      <c r="O182" s="108">
        <v>146244</v>
      </c>
    </row>
    <row r="183" spans="1:15">
      <c r="A183" s="198">
        <v>42005</v>
      </c>
      <c r="B183" s="108">
        <v>2202.4347268000001</v>
      </c>
      <c r="C183" s="108">
        <v>2023.5701022000001</v>
      </c>
      <c r="D183" s="108">
        <v>2375.9235914000001</v>
      </c>
      <c r="E183" s="108">
        <v>2737.5301970999999</v>
      </c>
      <c r="F183" s="108">
        <v>2862.1044747999999</v>
      </c>
      <c r="G183" s="108">
        <v>2680.5742808</v>
      </c>
      <c r="H183" s="108">
        <v>2294.5026278</v>
      </c>
      <c r="J183" s="108">
        <v>295188</v>
      </c>
      <c r="K183" s="108">
        <v>585069</v>
      </c>
      <c r="L183" s="108">
        <v>963115</v>
      </c>
      <c r="M183" s="108">
        <v>1058631</v>
      </c>
      <c r="N183" s="108">
        <v>341661</v>
      </c>
      <c r="O183" s="108">
        <v>146644</v>
      </c>
    </row>
    <row r="184" spans="1:15">
      <c r="A184" s="198">
        <v>42036</v>
      </c>
      <c r="B184" s="108">
        <v>2202.1365985000002</v>
      </c>
      <c r="C184" s="108">
        <v>2024.295533</v>
      </c>
      <c r="D184" s="108">
        <v>2374.8418572999999</v>
      </c>
      <c r="E184" s="108">
        <v>2737.1444787</v>
      </c>
      <c r="F184" s="108">
        <v>2863.1616011000001</v>
      </c>
      <c r="G184" s="108">
        <v>2680.3170377000001</v>
      </c>
      <c r="H184" s="108">
        <v>2294.4098362</v>
      </c>
      <c r="J184" s="108">
        <v>296776</v>
      </c>
      <c r="K184" s="108">
        <v>587088</v>
      </c>
      <c r="L184" s="108">
        <v>965419</v>
      </c>
      <c r="M184" s="108">
        <v>1063034</v>
      </c>
      <c r="N184" s="108">
        <v>342779</v>
      </c>
      <c r="O184" s="108">
        <v>147103</v>
      </c>
    </row>
    <row r="185" spans="1:15">
      <c r="A185" s="198">
        <v>42064</v>
      </c>
      <c r="B185" s="108">
        <v>2201.898686</v>
      </c>
      <c r="C185" s="108">
        <v>2024.7719343000001</v>
      </c>
      <c r="D185" s="108">
        <v>2374.3670464000002</v>
      </c>
      <c r="E185" s="108">
        <v>2737.2013983000002</v>
      </c>
      <c r="F185" s="108">
        <v>2864.3227378000001</v>
      </c>
      <c r="G185" s="108">
        <v>2680.4046053000002</v>
      </c>
      <c r="H185" s="108">
        <v>2294.3054517</v>
      </c>
      <c r="J185" s="108">
        <v>297892</v>
      </c>
      <c r="K185" s="108">
        <v>588193</v>
      </c>
      <c r="L185" s="108">
        <v>966221</v>
      </c>
      <c r="M185" s="108">
        <v>1065663</v>
      </c>
      <c r="N185" s="108">
        <v>343170</v>
      </c>
      <c r="O185" s="108">
        <v>147421</v>
      </c>
    </row>
    <row r="186" spans="1:15">
      <c r="A186" s="198">
        <v>42095</v>
      </c>
      <c r="B186" s="108">
        <v>2201.6801053999998</v>
      </c>
      <c r="C186" s="108">
        <v>2025.3876015999999</v>
      </c>
      <c r="D186" s="108">
        <v>2373.7758351000002</v>
      </c>
      <c r="E186" s="108">
        <v>2737.0268153000002</v>
      </c>
      <c r="F186" s="108">
        <v>2865.2537059000001</v>
      </c>
      <c r="G186" s="108">
        <v>2680.3705120999998</v>
      </c>
      <c r="H186" s="108">
        <v>2294.2678807000002</v>
      </c>
      <c r="J186" s="108">
        <v>299093</v>
      </c>
      <c r="K186" s="108">
        <v>589737</v>
      </c>
      <c r="L186" s="108">
        <v>967536</v>
      </c>
      <c r="M186" s="108">
        <v>1069045</v>
      </c>
      <c r="N186" s="108">
        <v>343948</v>
      </c>
      <c r="O186" s="108">
        <v>147793</v>
      </c>
    </row>
    <row r="187" spans="1:15">
      <c r="A187" s="198">
        <v>42125</v>
      </c>
      <c r="B187" s="108">
        <v>2201.4136764</v>
      </c>
      <c r="C187" s="108">
        <v>2025.9530924000001</v>
      </c>
      <c r="D187" s="108">
        <v>2373.0486000000001</v>
      </c>
      <c r="E187" s="108">
        <v>2737.0737417999999</v>
      </c>
      <c r="F187" s="108">
        <v>2866.5458067999998</v>
      </c>
      <c r="G187" s="108">
        <v>2680.6050650000002</v>
      </c>
      <c r="H187" s="108">
        <v>2294.3038021000002</v>
      </c>
      <c r="J187" s="108">
        <v>300437</v>
      </c>
      <c r="K187" s="108">
        <v>591142</v>
      </c>
      <c r="L187" s="108">
        <v>968973</v>
      </c>
      <c r="M187" s="108">
        <v>1072870</v>
      </c>
      <c r="N187" s="108">
        <v>344941</v>
      </c>
      <c r="O187" s="108">
        <v>148170</v>
      </c>
    </row>
    <row r="188" spans="1:15">
      <c r="A188" s="198">
        <v>42156</v>
      </c>
      <c r="B188" s="108">
        <v>2201.3572663</v>
      </c>
      <c r="C188" s="108">
        <v>2026.3283058</v>
      </c>
      <c r="D188" s="108">
        <v>2372.9376811000002</v>
      </c>
      <c r="E188" s="108">
        <v>2737.1093221000001</v>
      </c>
      <c r="F188" s="108">
        <v>2867.4297381000001</v>
      </c>
      <c r="G188" s="108">
        <v>2680.9882926999999</v>
      </c>
      <c r="H188" s="108">
        <v>2294.4537817999999</v>
      </c>
      <c r="J188" s="108">
        <v>301735</v>
      </c>
      <c r="K188" s="108">
        <v>592419</v>
      </c>
      <c r="L188" s="108">
        <v>970551</v>
      </c>
      <c r="M188" s="108">
        <v>1077330</v>
      </c>
      <c r="N188" s="108">
        <v>346288</v>
      </c>
      <c r="O188" s="108">
        <v>148450</v>
      </c>
    </row>
    <row r="189" spans="1:15">
      <c r="A189" s="198">
        <v>42186</v>
      </c>
      <c r="B189" s="108">
        <v>2201.0678754</v>
      </c>
      <c r="C189" s="108">
        <v>2026.6775606000001</v>
      </c>
      <c r="D189" s="108">
        <v>2372.4738481999998</v>
      </c>
      <c r="E189" s="108">
        <v>2737.1046827</v>
      </c>
      <c r="F189" s="108">
        <v>2868.7613414000002</v>
      </c>
      <c r="G189" s="108">
        <v>2681.1491053</v>
      </c>
      <c r="H189" s="108">
        <v>2294.4088265999999</v>
      </c>
      <c r="J189" s="108">
        <v>303121</v>
      </c>
      <c r="K189" s="108">
        <v>593479</v>
      </c>
      <c r="L189" s="108">
        <v>971340</v>
      </c>
      <c r="M189" s="108">
        <v>1080335</v>
      </c>
      <c r="N189" s="108">
        <v>347158</v>
      </c>
      <c r="O189" s="108">
        <v>148708</v>
      </c>
    </row>
    <row r="190" spans="1:15">
      <c r="A190" s="198">
        <v>42217</v>
      </c>
      <c r="B190" s="108">
        <v>2200.7359047999998</v>
      </c>
      <c r="C190" s="108">
        <v>2027.2029947999999</v>
      </c>
      <c r="D190" s="108">
        <v>2371.6389095999998</v>
      </c>
      <c r="E190" s="108">
        <v>2737.0521755999998</v>
      </c>
      <c r="F190" s="108">
        <v>2869.7390249</v>
      </c>
      <c r="G190" s="108">
        <v>2681.3831957000002</v>
      </c>
      <c r="H190" s="108">
        <v>2294.3443661000001</v>
      </c>
      <c r="J190" s="108">
        <v>304518</v>
      </c>
      <c r="K190" s="108">
        <v>595088</v>
      </c>
      <c r="L190" s="108">
        <v>973934</v>
      </c>
      <c r="M190" s="108">
        <v>1084616</v>
      </c>
      <c r="N190" s="108">
        <v>348396</v>
      </c>
      <c r="O190" s="108">
        <v>149036</v>
      </c>
    </row>
    <row r="191" spans="1:15">
      <c r="A191" s="198">
        <v>42248</v>
      </c>
      <c r="B191" s="108">
        <v>2200.4413370000002</v>
      </c>
      <c r="C191" s="108">
        <v>2027.5088880999999</v>
      </c>
      <c r="D191" s="108">
        <v>2371.0550701000002</v>
      </c>
      <c r="E191" s="108">
        <v>2737.0184832</v>
      </c>
      <c r="F191" s="108">
        <v>2870.5121288</v>
      </c>
      <c r="G191" s="108">
        <v>2681.6163627999999</v>
      </c>
      <c r="H191" s="108">
        <v>2294.2322144999998</v>
      </c>
      <c r="J191" s="108">
        <v>305886</v>
      </c>
      <c r="K191" s="108">
        <v>596993</v>
      </c>
      <c r="L191" s="108">
        <v>976638</v>
      </c>
      <c r="M191" s="108">
        <v>1088618</v>
      </c>
      <c r="N191" s="108">
        <v>349965</v>
      </c>
      <c r="O191" s="108">
        <v>149319</v>
      </c>
    </row>
    <row r="192" spans="1:15">
      <c r="A192" s="198">
        <v>42278</v>
      </c>
      <c r="B192" s="108">
        <v>2200.2659512</v>
      </c>
      <c r="C192" s="108">
        <v>2027.9732978</v>
      </c>
      <c r="D192" s="108">
        <v>2370.1722579000002</v>
      </c>
      <c r="E192" s="108">
        <v>2737.0114853</v>
      </c>
      <c r="F192" s="108">
        <v>2871.4727409000002</v>
      </c>
      <c r="G192" s="108">
        <v>2681.8539457000002</v>
      </c>
      <c r="H192" s="108">
        <v>2294.2394813000001</v>
      </c>
      <c r="J192" s="108">
        <v>307027</v>
      </c>
      <c r="K192" s="108">
        <v>597978</v>
      </c>
      <c r="L192" s="108">
        <v>978502</v>
      </c>
      <c r="M192" s="108">
        <v>1091962</v>
      </c>
      <c r="N192" s="108">
        <v>351190</v>
      </c>
      <c r="O192" s="108">
        <v>149538</v>
      </c>
    </row>
    <row r="193" spans="1:15">
      <c r="A193" s="198">
        <v>42309</v>
      </c>
      <c r="B193" s="108">
        <v>2199.7918731999998</v>
      </c>
      <c r="C193" s="108">
        <v>2028.1705099000001</v>
      </c>
      <c r="D193" s="108">
        <v>2369.2882552999999</v>
      </c>
      <c r="E193" s="108">
        <v>2737.0797843999999</v>
      </c>
      <c r="F193" s="108">
        <v>2872.2329754000002</v>
      </c>
      <c r="G193" s="108">
        <v>2682.3090357000001</v>
      </c>
      <c r="H193" s="108">
        <v>2294.0655649</v>
      </c>
      <c r="J193" s="108">
        <v>308596</v>
      </c>
      <c r="K193" s="108">
        <v>600194</v>
      </c>
      <c r="L193" s="108">
        <v>981163</v>
      </c>
      <c r="M193" s="108">
        <v>1096416</v>
      </c>
      <c r="N193" s="108">
        <v>352652</v>
      </c>
      <c r="O193" s="108">
        <v>149969</v>
      </c>
    </row>
    <row r="194" spans="1:15">
      <c r="A194" s="198">
        <v>42339</v>
      </c>
      <c r="B194" s="108">
        <v>2199.5692573000001</v>
      </c>
      <c r="C194" s="108">
        <v>2028.5460298</v>
      </c>
      <c r="D194" s="108">
        <v>2368.8410573000001</v>
      </c>
      <c r="E194" s="108">
        <v>2736.8955633999999</v>
      </c>
      <c r="F194" s="108">
        <v>2872.9386497999999</v>
      </c>
      <c r="G194" s="108">
        <v>2682.3350141999999</v>
      </c>
      <c r="H194" s="108">
        <v>2294.0018135999999</v>
      </c>
      <c r="J194" s="108">
        <v>309927</v>
      </c>
      <c r="K194" s="108">
        <v>602228</v>
      </c>
      <c r="L194" s="108">
        <v>983255</v>
      </c>
      <c r="M194" s="108">
        <v>1100724</v>
      </c>
      <c r="N194" s="108">
        <v>353969</v>
      </c>
      <c r="O194" s="108">
        <v>150395</v>
      </c>
    </row>
    <row r="195" spans="1:15">
      <c r="A195" s="198">
        <v>42370</v>
      </c>
      <c r="B195" s="108">
        <v>2199.6445945</v>
      </c>
      <c r="C195" s="108">
        <v>2028.9742441000001</v>
      </c>
      <c r="D195" s="108">
        <v>2368.6907763999998</v>
      </c>
      <c r="E195" s="108">
        <v>2736.9301464999999</v>
      </c>
      <c r="F195" s="108">
        <v>2873.9099815999998</v>
      </c>
      <c r="G195" s="108">
        <v>2682.6360617999999</v>
      </c>
      <c r="H195" s="108">
        <v>2294.2189268000002</v>
      </c>
      <c r="J195" s="108">
        <v>311154</v>
      </c>
      <c r="K195" s="108">
        <v>603245</v>
      </c>
      <c r="L195" s="108">
        <v>984277</v>
      </c>
      <c r="M195" s="108">
        <v>1103384</v>
      </c>
      <c r="N195" s="108">
        <v>355083</v>
      </c>
      <c r="O195" s="108">
        <v>150886</v>
      </c>
    </row>
    <row r="196" spans="1:15">
      <c r="A196" s="198">
        <v>42401</v>
      </c>
      <c r="B196" s="108">
        <v>2199.1821537999999</v>
      </c>
      <c r="C196" s="108">
        <v>2029.1598160999999</v>
      </c>
      <c r="D196" s="108">
        <v>2368.0472585000002</v>
      </c>
      <c r="E196" s="108">
        <v>2736.6178347999999</v>
      </c>
      <c r="F196" s="108">
        <v>2874.6230019</v>
      </c>
      <c r="G196" s="108">
        <v>2682.4641544999999</v>
      </c>
      <c r="H196" s="108">
        <v>2293.9276098</v>
      </c>
      <c r="J196" s="108">
        <v>312617</v>
      </c>
      <c r="K196" s="108">
        <v>605385</v>
      </c>
      <c r="L196" s="108">
        <v>986687</v>
      </c>
      <c r="M196" s="108">
        <v>1107253</v>
      </c>
      <c r="N196" s="108">
        <v>355996</v>
      </c>
      <c r="O196" s="108">
        <v>151312</v>
      </c>
    </row>
    <row r="197" spans="1:15">
      <c r="A197" s="198">
        <v>42430</v>
      </c>
      <c r="B197" s="108">
        <v>2198.8309964</v>
      </c>
      <c r="C197" s="108">
        <v>2029.6015901000001</v>
      </c>
      <c r="D197" s="108">
        <v>2367.2315638</v>
      </c>
      <c r="E197" s="108">
        <v>2736.4170138999998</v>
      </c>
      <c r="F197" s="108">
        <v>2875.4270431</v>
      </c>
      <c r="G197" s="108">
        <v>2682.4134061</v>
      </c>
      <c r="H197" s="108">
        <v>2293.7447090999999</v>
      </c>
      <c r="J197" s="108">
        <v>313834</v>
      </c>
      <c r="K197" s="108">
        <v>607328</v>
      </c>
      <c r="L197" s="108">
        <v>988636</v>
      </c>
      <c r="M197" s="108">
        <v>1110835</v>
      </c>
      <c r="N197" s="108">
        <v>356939</v>
      </c>
      <c r="O197" s="108">
        <v>151662</v>
      </c>
    </row>
    <row r="198" spans="1:15">
      <c r="A198" s="198">
        <v>42461</v>
      </c>
      <c r="B198" s="108">
        <v>2198.3523297000002</v>
      </c>
      <c r="C198" s="108">
        <v>2029.9456154</v>
      </c>
      <c r="D198" s="108">
        <v>2366.3123021000001</v>
      </c>
      <c r="E198" s="108">
        <v>2735.9714672</v>
      </c>
      <c r="F198" s="108">
        <v>2876.1572293999998</v>
      </c>
      <c r="G198" s="108">
        <v>2682.1531752999999</v>
      </c>
      <c r="H198" s="108">
        <v>2293.4861034999999</v>
      </c>
      <c r="J198" s="108">
        <v>315432</v>
      </c>
      <c r="K198" s="108">
        <v>610118</v>
      </c>
      <c r="L198" s="108">
        <v>991687</v>
      </c>
      <c r="M198" s="108">
        <v>1116154</v>
      </c>
      <c r="N198" s="108">
        <v>358184</v>
      </c>
      <c r="O198" s="108">
        <v>152163</v>
      </c>
    </row>
    <row r="199" spans="1:15">
      <c r="A199" s="198">
        <v>42491</v>
      </c>
      <c r="B199" s="108">
        <v>2198.0783461000001</v>
      </c>
      <c r="C199" s="108">
        <v>2030.3220621</v>
      </c>
      <c r="D199" s="108">
        <v>2365.8332525000001</v>
      </c>
      <c r="E199" s="108">
        <v>2735.9685880000002</v>
      </c>
      <c r="F199" s="108">
        <v>2876.8039574999998</v>
      </c>
      <c r="G199" s="108">
        <v>2682.4265144999999</v>
      </c>
      <c r="H199" s="108">
        <v>2293.4154343999999</v>
      </c>
      <c r="J199" s="108">
        <v>316698</v>
      </c>
      <c r="K199" s="108">
        <v>612248</v>
      </c>
      <c r="L199" s="108">
        <v>994349</v>
      </c>
      <c r="M199" s="108">
        <v>1120560</v>
      </c>
      <c r="N199" s="108">
        <v>359434</v>
      </c>
      <c r="O199" s="108">
        <v>152642</v>
      </c>
    </row>
    <row r="200" spans="1:15">
      <c r="A200" s="198">
        <v>42522</v>
      </c>
      <c r="B200" s="108">
        <v>2197.6963512000002</v>
      </c>
      <c r="C200" s="108">
        <v>2030.4762507</v>
      </c>
      <c r="D200" s="108">
        <v>2365.2225920000001</v>
      </c>
      <c r="E200" s="108">
        <v>2735.702988</v>
      </c>
      <c r="F200" s="108">
        <v>2877.6057688000001</v>
      </c>
      <c r="G200" s="108">
        <v>2682.4088815</v>
      </c>
      <c r="H200" s="108">
        <v>2293.2469713</v>
      </c>
      <c r="J200" s="108">
        <v>318282</v>
      </c>
      <c r="K200" s="108">
        <v>614633</v>
      </c>
      <c r="L200" s="108">
        <v>997443</v>
      </c>
      <c r="M200" s="108">
        <v>1126171</v>
      </c>
      <c r="N200" s="108">
        <v>361000</v>
      </c>
      <c r="O200" s="108">
        <v>153056</v>
      </c>
    </row>
    <row r="201" spans="1:15">
      <c r="A201" s="198">
        <v>42552</v>
      </c>
      <c r="B201" s="108">
        <v>2197.4485776000001</v>
      </c>
      <c r="C201" s="108">
        <v>2030.8739734000001</v>
      </c>
      <c r="D201" s="108">
        <v>2364.4922225999999</v>
      </c>
      <c r="E201" s="108">
        <v>2735.7408727000002</v>
      </c>
      <c r="F201" s="108">
        <v>2878.5184155000002</v>
      </c>
      <c r="G201" s="108">
        <v>2682.8781988999999</v>
      </c>
      <c r="H201" s="108">
        <v>2293.3335987999999</v>
      </c>
      <c r="J201" s="108">
        <v>319083</v>
      </c>
      <c r="K201" s="108">
        <v>615449</v>
      </c>
      <c r="L201" s="108">
        <v>998097</v>
      </c>
      <c r="M201" s="108">
        <v>1129141</v>
      </c>
      <c r="N201" s="108">
        <v>361942</v>
      </c>
      <c r="O201" s="108">
        <v>153276</v>
      </c>
    </row>
    <row r="202" spans="1:15">
      <c r="A202" s="198">
        <v>42583</v>
      </c>
      <c r="B202" s="108">
        <v>2197.2156046</v>
      </c>
      <c r="C202" s="108">
        <v>2031.439875</v>
      </c>
      <c r="D202" s="108">
        <v>2363.7841873000002</v>
      </c>
      <c r="E202" s="108">
        <v>2735.6220007000002</v>
      </c>
      <c r="F202" s="108">
        <v>2879.6991788</v>
      </c>
      <c r="G202" s="108">
        <v>2682.8602421999999</v>
      </c>
      <c r="H202" s="108">
        <v>2293.2975528000002</v>
      </c>
      <c r="J202" s="108">
        <v>320024</v>
      </c>
      <c r="K202" s="108">
        <v>616777</v>
      </c>
      <c r="L202" s="108">
        <v>999604</v>
      </c>
      <c r="M202" s="108">
        <v>1132332</v>
      </c>
      <c r="N202" s="108">
        <v>362661</v>
      </c>
      <c r="O202" s="108">
        <v>153644</v>
      </c>
    </row>
    <row r="203" spans="1:15">
      <c r="A203" s="198">
        <v>42614</v>
      </c>
      <c r="B203" s="108">
        <v>2196.9645639999999</v>
      </c>
      <c r="C203" s="108">
        <v>2031.9164622000001</v>
      </c>
      <c r="D203" s="108">
        <v>2362.9571885</v>
      </c>
      <c r="E203" s="108">
        <v>2735.4473007000001</v>
      </c>
      <c r="F203" s="108">
        <v>2880.7046983999999</v>
      </c>
      <c r="G203" s="108">
        <v>2682.9096303000001</v>
      </c>
      <c r="H203" s="108">
        <v>2293.2974568999998</v>
      </c>
      <c r="J203" s="108">
        <v>321267</v>
      </c>
      <c r="K203" s="108">
        <v>618744</v>
      </c>
      <c r="L203" s="108">
        <v>1002226</v>
      </c>
      <c r="M203" s="108">
        <v>1137375</v>
      </c>
      <c r="N203" s="108">
        <v>363997</v>
      </c>
      <c r="O203" s="108">
        <v>154101</v>
      </c>
    </row>
    <row r="204" spans="1:15">
      <c r="A204" s="198">
        <v>42644</v>
      </c>
      <c r="B204" s="108">
        <v>2196.6352753000001</v>
      </c>
      <c r="C204" s="108">
        <v>2032.4185500999999</v>
      </c>
      <c r="D204" s="108">
        <v>2361.8520555</v>
      </c>
      <c r="E204" s="108">
        <v>2735.2824064000001</v>
      </c>
      <c r="F204" s="108">
        <v>2881.5255351000001</v>
      </c>
      <c r="G204" s="108">
        <v>2682.9850339</v>
      </c>
      <c r="H204" s="108">
        <v>2293.1855873</v>
      </c>
      <c r="J204" s="108">
        <v>322780</v>
      </c>
      <c r="K204" s="108">
        <v>620697</v>
      </c>
      <c r="L204" s="108">
        <v>1006333</v>
      </c>
      <c r="M204" s="108">
        <v>1142729</v>
      </c>
      <c r="N204" s="108">
        <v>365514</v>
      </c>
      <c r="O204" s="108">
        <v>154593</v>
      </c>
    </row>
    <row r="205" spans="1:15">
      <c r="A205" s="198">
        <v>42675</v>
      </c>
      <c r="B205" s="108">
        <v>2196.0865137999999</v>
      </c>
      <c r="C205" s="108">
        <v>2032.8270989</v>
      </c>
      <c r="D205" s="108">
        <v>2360.6141284</v>
      </c>
      <c r="E205" s="108">
        <v>2735.0627463999999</v>
      </c>
      <c r="F205" s="108">
        <v>2881.9944807000002</v>
      </c>
      <c r="G205" s="108">
        <v>2683.0177640000002</v>
      </c>
      <c r="H205" s="108">
        <v>2292.7753464000002</v>
      </c>
      <c r="J205" s="108">
        <v>324493</v>
      </c>
      <c r="K205" s="108">
        <v>623514</v>
      </c>
      <c r="L205" s="108">
        <v>1010534</v>
      </c>
      <c r="M205" s="108">
        <v>1148228</v>
      </c>
      <c r="N205" s="108">
        <v>366794</v>
      </c>
      <c r="O205" s="108">
        <v>155127</v>
      </c>
    </row>
    <row r="206" spans="1:15">
      <c r="A206" s="198">
        <v>42705</v>
      </c>
      <c r="B206" s="108">
        <v>2195.5933242999999</v>
      </c>
      <c r="C206" s="108">
        <v>2033.2623807</v>
      </c>
      <c r="D206" s="108">
        <v>2359.4754323000002</v>
      </c>
      <c r="E206" s="108">
        <v>2734.8166237999999</v>
      </c>
      <c r="F206" s="108">
        <v>2882.1827017000001</v>
      </c>
      <c r="G206" s="108">
        <v>2683.0683844</v>
      </c>
      <c r="H206" s="108">
        <v>2292.4325011000001</v>
      </c>
      <c r="J206" s="108">
        <v>326186</v>
      </c>
      <c r="K206" s="108">
        <v>626470</v>
      </c>
      <c r="L206" s="108">
        <v>1015114</v>
      </c>
      <c r="M206" s="108">
        <v>1154437</v>
      </c>
      <c r="N206" s="108">
        <v>368395</v>
      </c>
      <c r="O206" s="108">
        <v>155644</v>
      </c>
    </row>
    <row r="207" spans="1:15">
      <c r="A207" s="198">
        <v>42736</v>
      </c>
      <c r="B207" s="108">
        <v>2195.4856466000001</v>
      </c>
      <c r="C207" s="108">
        <v>2033.8492942</v>
      </c>
      <c r="D207" s="108">
        <v>2358.7016060999999</v>
      </c>
      <c r="E207" s="108">
        <v>2734.7996801999998</v>
      </c>
      <c r="F207" s="108">
        <v>2882.6888706</v>
      </c>
      <c r="G207" s="108">
        <v>2683.3594791</v>
      </c>
      <c r="H207" s="108">
        <v>2292.4415042000001</v>
      </c>
      <c r="J207" s="108">
        <v>327236</v>
      </c>
      <c r="K207" s="108">
        <v>628059</v>
      </c>
      <c r="L207" s="108">
        <v>1016621</v>
      </c>
      <c r="M207" s="108">
        <v>1158303</v>
      </c>
      <c r="N207" s="108">
        <v>369302</v>
      </c>
      <c r="O207" s="108">
        <v>156113</v>
      </c>
    </row>
    <row r="208" spans="1:15">
      <c r="A208" s="198">
        <v>42767</v>
      </c>
      <c r="B208" s="108">
        <v>2194.9889170000001</v>
      </c>
      <c r="C208" s="108">
        <v>2034.3380818999999</v>
      </c>
      <c r="D208" s="108">
        <v>2357.4237733</v>
      </c>
      <c r="E208" s="108">
        <v>2734.6940052999998</v>
      </c>
      <c r="F208" s="108">
        <v>2883.5843295999998</v>
      </c>
      <c r="G208" s="108">
        <v>2683.4820193999999</v>
      </c>
      <c r="H208" s="108">
        <v>2292.2005693999999</v>
      </c>
      <c r="J208" s="108">
        <v>328959</v>
      </c>
      <c r="K208" s="108">
        <v>630589</v>
      </c>
      <c r="L208" s="108">
        <v>1020129</v>
      </c>
      <c r="M208" s="108">
        <v>1163901</v>
      </c>
      <c r="N208" s="108">
        <v>370660</v>
      </c>
      <c r="O208" s="108">
        <v>156655</v>
      </c>
    </row>
    <row r="209" spans="1:15">
      <c r="A209" s="198">
        <v>42795</v>
      </c>
      <c r="B209" s="108">
        <v>2194.6570806999998</v>
      </c>
      <c r="C209" s="108">
        <v>2034.9727066999999</v>
      </c>
      <c r="D209" s="108">
        <v>2356.6392691999999</v>
      </c>
      <c r="E209" s="108">
        <v>2734.8719228999998</v>
      </c>
      <c r="F209" s="108">
        <v>2884.1300913999999</v>
      </c>
      <c r="G209" s="108">
        <v>2683.8592414</v>
      </c>
      <c r="H209" s="108">
        <v>2292.0494663999998</v>
      </c>
      <c r="J209" s="108">
        <v>330357</v>
      </c>
      <c r="K209" s="108">
        <v>632396</v>
      </c>
      <c r="L209" s="108">
        <v>1022509</v>
      </c>
      <c r="M209" s="108">
        <v>1167980</v>
      </c>
      <c r="N209" s="108">
        <v>371542</v>
      </c>
      <c r="O209" s="108">
        <v>157121</v>
      </c>
    </row>
    <row r="210" spans="1:15">
      <c r="A210" s="198">
        <v>42826</v>
      </c>
      <c r="B210" s="108">
        <v>2194.3873349</v>
      </c>
      <c r="C210" s="108">
        <v>2035.6145300000001</v>
      </c>
      <c r="D210" s="108">
        <v>2355.6266344999999</v>
      </c>
      <c r="E210" s="108">
        <v>2734.7525922</v>
      </c>
      <c r="F210" s="108">
        <v>2884.7632782000001</v>
      </c>
      <c r="G210" s="108">
        <v>2684.0971484000002</v>
      </c>
      <c r="H210" s="108">
        <v>2292.1097441000002</v>
      </c>
      <c r="J210" s="108">
        <v>331660</v>
      </c>
      <c r="K210" s="108">
        <v>634836</v>
      </c>
      <c r="L210" s="108">
        <v>1025588</v>
      </c>
      <c r="M210" s="108">
        <v>1174061</v>
      </c>
      <c r="N210" s="108">
        <v>373043</v>
      </c>
      <c r="O210" s="108">
        <v>157666</v>
      </c>
    </row>
    <row r="211" spans="1:15">
      <c r="A211" s="198">
        <v>42856</v>
      </c>
      <c r="B211" s="108">
        <v>2194.3728918000002</v>
      </c>
      <c r="C211" s="108">
        <v>2036.3568204999999</v>
      </c>
      <c r="D211" s="108">
        <v>2355.3671186000001</v>
      </c>
      <c r="E211" s="108">
        <v>2734.861633</v>
      </c>
      <c r="F211" s="108">
        <v>2885.1854440000002</v>
      </c>
      <c r="G211" s="108">
        <v>2684.4604998999998</v>
      </c>
      <c r="H211" s="108">
        <v>2292.1803638000001</v>
      </c>
      <c r="J211" s="108">
        <v>332756</v>
      </c>
      <c r="K211" s="108">
        <v>636299</v>
      </c>
      <c r="L211" s="108">
        <v>1027250</v>
      </c>
      <c r="M211" s="108">
        <v>1178354</v>
      </c>
      <c r="N211" s="108">
        <v>374023</v>
      </c>
      <c r="O211" s="108">
        <v>158047</v>
      </c>
    </row>
    <row r="212" spans="1:15">
      <c r="A212" s="198">
        <v>42887</v>
      </c>
      <c r="B212" s="108">
        <v>2193.9590662999999</v>
      </c>
      <c r="C212" s="108">
        <v>2036.9059084</v>
      </c>
      <c r="D212" s="108">
        <v>2354.2540611999998</v>
      </c>
      <c r="E212" s="108">
        <v>2734.8382676000001</v>
      </c>
      <c r="F212" s="108">
        <v>2885.4466017999998</v>
      </c>
      <c r="G212" s="108">
        <v>2684.9462288</v>
      </c>
      <c r="H212" s="108">
        <v>2292.1385380000002</v>
      </c>
      <c r="J212" s="108">
        <v>334615</v>
      </c>
      <c r="K212" s="108">
        <v>639071</v>
      </c>
      <c r="L212" s="108">
        <v>1031139</v>
      </c>
      <c r="M212" s="108">
        <v>1186171</v>
      </c>
      <c r="N212" s="108">
        <v>376058</v>
      </c>
      <c r="O212" s="108">
        <v>158520</v>
      </c>
    </row>
    <row r="213" spans="1:15">
      <c r="A213" s="198">
        <v>42917</v>
      </c>
      <c r="B213" s="108">
        <v>2193.9801535000001</v>
      </c>
      <c r="C213" s="108">
        <v>2037.9235202</v>
      </c>
      <c r="D213" s="108">
        <v>2353.4011980999999</v>
      </c>
      <c r="E213" s="108">
        <v>2734.9791783999999</v>
      </c>
      <c r="F213" s="108">
        <v>2886.3334018</v>
      </c>
      <c r="G213" s="108">
        <v>2685.4375132</v>
      </c>
      <c r="H213" s="108">
        <v>2292.4951191999999</v>
      </c>
      <c r="J213" s="108">
        <v>335463</v>
      </c>
      <c r="K213" s="108">
        <v>639055</v>
      </c>
      <c r="L213" s="108">
        <v>1030587</v>
      </c>
      <c r="M213" s="108">
        <v>1188950</v>
      </c>
      <c r="N213" s="108">
        <v>376876</v>
      </c>
      <c r="O213" s="108">
        <v>158757</v>
      </c>
    </row>
    <row r="214" spans="1:15">
      <c r="A214" s="198">
        <v>42948</v>
      </c>
      <c r="B214" s="108">
        <v>2193.8003355999999</v>
      </c>
      <c r="C214" s="108">
        <v>2038.7665598000001</v>
      </c>
      <c r="D214" s="108">
        <v>2352.5596421999999</v>
      </c>
      <c r="E214" s="108">
        <v>2734.8926747</v>
      </c>
      <c r="F214" s="108">
        <v>2887.0278704000002</v>
      </c>
      <c r="G214" s="108">
        <v>2685.5435511000001</v>
      </c>
      <c r="H214" s="108">
        <v>2292.4521976999999</v>
      </c>
      <c r="J214" s="108">
        <v>336709</v>
      </c>
      <c r="K214" s="108">
        <v>640011</v>
      </c>
      <c r="L214" s="108">
        <v>1031715</v>
      </c>
      <c r="M214" s="108">
        <v>1192477</v>
      </c>
      <c r="N214" s="108">
        <v>377501</v>
      </c>
      <c r="O214" s="108">
        <v>159123</v>
      </c>
    </row>
    <row r="215" spans="1:15">
      <c r="A215" s="198">
        <v>42979</v>
      </c>
      <c r="B215" s="108">
        <v>2193.6548982999998</v>
      </c>
      <c r="C215" s="108">
        <v>2039.8372417999999</v>
      </c>
      <c r="D215" s="108">
        <v>2351.2057467</v>
      </c>
      <c r="E215" s="108">
        <v>2734.7347771</v>
      </c>
      <c r="F215" s="108">
        <v>2887.1314505</v>
      </c>
      <c r="G215" s="108">
        <v>2685.8272906000002</v>
      </c>
      <c r="H215" s="108">
        <v>2292.5146395000002</v>
      </c>
      <c r="J215" s="108">
        <v>338269</v>
      </c>
      <c r="K215" s="108">
        <v>641503</v>
      </c>
      <c r="L215" s="108">
        <v>1034565</v>
      </c>
      <c r="M215" s="108">
        <v>1198001</v>
      </c>
      <c r="N215" s="108">
        <v>378940</v>
      </c>
      <c r="O215" s="108">
        <v>159653</v>
      </c>
    </row>
    <row r="216" spans="1:15">
      <c r="A216" s="198">
        <v>43009</v>
      </c>
      <c r="B216" s="108">
        <v>2193.3128244999998</v>
      </c>
      <c r="C216" s="108">
        <v>2040.5427864000001</v>
      </c>
      <c r="D216" s="108">
        <v>2349.8621453000001</v>
      </c>
      <c r="E216" s="108">
        <v>2734.7876657000002</v>
      </c>
      <c r="F216" s="108">
        <v>2887.4857606</v>
      </c>
      <c r="G216" s="108">
        <v>2686.2177111000001</v>
      </c>
      <c r="H216" s="108">
        <v>2292.3066334</v>
      </c>
      <c r="J216" s="108">
        <v>339781</v>
      </c>
      <c r="K216" s="108">
        <v>642920</v>
      </c>
      <c r="L216" s="108">
        <v>1037425</v>
      </c>
      <c r="M216" s="108">
        <v>1202445</v>
      </c>
      <c r="N216" s="108">
        <v>380114</v>
      </c>
      <c r="O216" s="108">
        <v>160027</v>
      </c>
    </row>
    <row r="217" spans="1:15">
      <c r="A217" s="198">
        <v>43040</v>
      </c>
      <c r="B217" s="108">
        <v>2192.6706454</v>
      </c>
      <c r="C217" s="108">
        <v>2040.7783148999999</v>
      </c>
      <c r="D217" s="108">
        <v>2348.6390676000001</v>
      </c>
      <c r="E217" s="108">
        <v>2734.7894824</v>
      </c>
      <c r="F217" s="108">
        <v>2887.8589265999999</v>
      </c>
      <c r="G217" s="108">
        <v>2686.5280127999999</v>
      </c>
      <c r="H217" s="108">
        <v>2291.7546609999999</v>
      </c>
      <c r="J217" s="108">
        <v>342093</v>
      </c>
      <c r="K217" s="108">
        <v>646029</v>
      </c>
      <c r="L217" s="108">
        <v>1041794</v>
      </c>
      <c r="M217" s="108">
        <v>1208640</v>
      </c>
      <c r="N217" s="108">
        <v>381813</v>
      </c>
      <c r="O217" s="108">
        <v>160574</v>
      </c>
    </row>
    <row r="218" spans="1:15">
      <c r="A218" s="198">
        <v>43070</v>
      </c>
      <c r="B218" s="108">
        <v>2192.0636736000001</v>
      </c>
      <c r="C218" s="108">
        <v>2041.3303077999999</v>
      </c>
      <c r="D218" s="108">
        <v>2347.0829048999999</v>
      </c>
      <c r="E218" s="108">
        <v>2734.7862263000002</v>
      </c>
      <c r="F218" s="108">
        <v>2888.0519116</v>
      </c>
      <c r="G218" s="108">
        <v>2686.8436711999998</v>
      </c>
      <c r="H218" s="108">
        <v>2291.2693691999998</v>
      </c>
      <c r="J218" s="108">
        <v>344499</v>
      </c>
      <c r="K218" s="108">
        <v>648191</v>
      </c>
      <c r="L218" s="108">
        <v>1045796</v>
      </c>
      <c r="M218" s="108">
        <v>1214620</v>
      </c>
      <c r="N218" s="108">
        <v>383301</v>
      </c>
      <c r="O218" s="108">
        <v>161012</v>
      </c>
    </row>
    <row r="219" spans="1:15">
      <c r="A219" s="198">
        <v>43101</v>
      </c>
      <c r="B219" s="108">
        <v>2191.7535993000001</v>
      </c>
      <c r="C219" s="108">
        <v>2041.9623455000001</v>
      </c>
      <c r="D219" s="108">
        <v>2345.8065187000002</v>
      </c>
      <c r="E219" s="108">
        <v>2734.6401265</v>
      </c>
      <c r="F219" s="108">
        <v>2888.4001075000001</v>
      </c>
      <c r="G219" s="108">
        <v>2686.9250895</v>
      </c>
      <c r="H219" s="108">
        <v>2290.9778796000001</v>
      </c>
      <c r="J219" s="108">
        <v>345920</v>
      </c>
      <c r="K219" s="108">
        <v>649212</v>
      </c>
      <c r="L219" s="108">
        <v>1047072</v>
      </c>
      <c r="M219" s="108">
        <v>1217334</v>
      </c>
      <c r="N219" s="108">
        <v>383930</v>
      </c>
      <c r="O219" s="108">
        <v>161314</v>
      </c>
    </row>
    <row r="220" spans="1:15">
      <c r="A220" s="198">
        <v>43132</v>
      </c>
      <c r="B220" s="108">
        <v>2191.2287809999998</v>
      </c>
      <c r="C220" s="108">
        <v>2042.6287763</v>
      </c>
      <c r="D220" s="108">
        <v>2344.1683084000001</v>
      </c>
      <c r="E220" s="108">
        <v>2734.4812264000002</v>
      </c>
      <c r="F220" s="108">
        <v>2888.7477973999999</v>
      </c>
      <c r="G220" s="108">
        <v>2687.1596100000002</v>
      </c>
      <c r="H220" s="108">
        <v>2290.7917133000001</v>
      </c>
      <c r="J220" s="108">
        <v>347926</v>
      </c>
      <c r="K220" s="108">
        <v>651337</v>
      </c>
      <c r="L220" s="108">
        <v>1049423</v>
      </c>
      <c r="M220" s="108">
        <v>1222693</v>
      </c>
      <c r="N220" s="108">
        <v>385173</v>
      </c>
      <c r="O220" s="108">
        <v>161791</v>
      </c>
    </row>
    <row r="221" spans="1:15">
      <c r="A221" s="198">
        <v>43160</v>
      </c>
      <c r="B221" s="108">
        <v>2191.0906242999999</v>
      </c>
      <c r="C221" s="108">
        <v>2043.166827</v>
      </c>
      <c r="D221" s="108">
        <v>2343.4263689999998</v>
      </c>
      <c r="E221" s="108">
        <v>2734.5041947</v>
      </c>
      <c r="F221" s="108">
        <v>2889.1764398999999</v>
      </c>
      <c r="G221" s="108">
        <v>2687.4940015000002</v>
      </c>
      <c r="H221" s="108">
        <v>2290.8997900999998</v>
      </c>
      <c r="J221" s="108">
        <v>349158</v>
      </c>
      <c r="K221" s="108">
        <v>652335</v>
      </c>
      <c r="L221" s="108">
        <v>1050600</v>
      </c>
      <c r="M221" s="108">
        <v>1226102</v>
      </c>
      <c r="N221" s="108">
        <v>386065</v>
      </c>
      <c r="O221" s="108">
        <v>162198</v>
      </c>
    </row>
    <row r="222" spans="1:15">
      <c r="A222" s="198">
        <v>43191</v>
      </c>
      <c r="B222" s="108">
        <v>2190.9068258000002</v>
      </c>
      <c r="C222" s="108">
        <v>2043.7528705</v>
      </c>
      <c r="D222" s="108">
        <v>2342.4960004</v>
      </c>
      <c r="E222" s="108">
        <v>2734.5791347999998</v>
      </c>
      <c r="F222" s="108">
        <v>2889.7913945999999</v>
      </c>
      <c r="G222" s="108">
        <v>2687.7743666000001</v>
      </c>
      <c r="H222" s="108">
        <v>2290.8667438000002</v>
      </c>
      <c r="J222" s="108">
        <v>350373</v>
      </c>
      <c r="K222" s="108">
        <v>652817</v>
      </c>
      <c r="L222" s="108">
        <v>1050938</v>
      </c>
      <c r="M222" s="108">
        <v>1228651</v>
      </c>
      <c r="N222" s="108">
        <v>386725</v>
      </c>
      <c r="O222" s="108">
        <v>162437</v>
      </c>
    </row>
    <row r="223" spans="1:15">
      <c r="A223" s="198">
        <v>43221</v>
      </c>
      <c r="B223" s="108">
        <v>2190.5926789999999</v>
      </c>
      <c r="C223" s="108">
        <v>2044.1299457</v>
      </c>
      <c r="D223" s="108">
        <v>2341.6228841000002</v>
      </c>
      <c r="E223" s="108">
        <v>2734.4378440999999</v>
      </c>
      <c r="F223" s="108">
        <v>2890.3557433999999</v>
      </c>
      <c r="G223" s="108">
        <v>2687.8381116</v>
      </c>
      <c r="H223" s="108">
        <v>2290.6267699</v>
      </c>
      <c r="J223" s="108">
        <v>352097</v>
      </c>
      <c r="K223" s="108">
        <v>654334</v>
      </c>
      <c r="L223" s="108">
        <v>1053230</v>
      </c>
      <c r="M223" s="108">
        <v>1233007</v>
      </c>
      <c r="N223" s="108">
        <v>388007</v>
      </c>
      <c r="O223" s="108">
        <v>162760</v>
      </c>
    </row>
    <row r="224" spans="1:15">
      <c r="A224" s="198">
        <v>43252</v>
      </c>
      <c r="B224" s="108">
        <v>2189.8608892000002</v>
      </c>
      <c r="C224" s="108">
        <v>2044.3557889000001</v>
      </c>
      <c r="D224" s="108">
        <v>2339.9307617999998</v>
      </c>
      <c r="E224" s="108">
        <v>2733.9380326999999</v>
      </c>
      <c r="F224" s="108">
        <v>2890.5784871000001</v>
      </c>
      <c r="G224" s="108">
        <v>2687.7121109999998</v>
      </c>
      <c r="H224" s="108">
        <v>2290.1674044000001</v>
      </c>
      <c r="J224" s="108">
        <v>354195</v>
      </c>
      <c r="K224" s="108">
        <v>656617</v>
      </c>
      <c r="L224" s="108">
        <v>1056541</v>
      </c>
      <c r="M224" s="108">
        <v>1239097</v>
      </c>
      <c r="N224" s="108">
        <v>389472</v>
      </c>
      <c r="O224" s="108">
        <v>163072</v>
      </c>
    </row>
    <row r="225" spans="1:15">
      <c r="A225" s="198">
        <v>43282</v>
      </c>
      <c r="B225" s="108">
        <v>2189.4764955999999</v>
      </c>
      <c r="C225" s="108">
        <v>2044.7736609000001</v>
      </c>
      <c r="D225" s="108">
        <v>2338.8703712000001</v>
      </c>
      <c r="E225" s="108">
        <v>2733.7119733999998</v>
      </c>
      <c r="F225" s="108">
        <v>2891.0206917</v>
      </c>
      <c r="G225" s="108">
        <v>2687.7545577999999</v>
      </c>
      <c r="H225" s="108">
        <v>2289.9160895</v>
      </c>
      <c r="J225" s="108">
        <v>355381</v>
      </c>
      <c r="K225" s="108">
        <v>656879</v>
      </c>
      <c r="L225" s="108">
        <v>1056505</v>
      </c>
      <c r="M225" s="108">
        <v>1240563</v>
      </c>
      <c r="N225" s="108">
        <v>389620</v>
      </c>
      <c r="O225" s="108">
        <v>163253</v>
      </c>
    </row>
    <row r="226" spans="1:15">
      <c r="A226" s="198">
        <v>43313</v>
      </c>
      <c r="B226" s="108">
        <v>2188.7465078999999</v>
      </c>
      <c r="C226" s="108">
        <v>2045.0372049</v>
      </c>
      <c r="D226" s="108">
        <v>2337.2877410000001</v>
      </c>
      <c r="E226" s="108">
        <v>2733.7374516999998</v>
      </c>
      <c r="F226" s="108">
        <v>2891.4510851</v>
      </c>
      <c r="G226" s="108">
        <v>2688.051688</v>
      </c>
      <c r="H226" s="108">
        <v>2289.3983675999998</v>
      </c>
      <c r="J226" s="108">
        <v>357195</v>
      </c>
      <c r="K226" s="108">
        <v>658189</v>
      </c>
      <c r="L226" s="108">
        <v>1058412</v>
      </c>
      <c r="M226" s="108">
        <v>1242798</v>
      </c>
      <c r="N226" s="108">
        <v>390315</v>
      </c>
      <c r="O226" s="108">
        <v>163534</v>
      </c>
    </row>
    <row r="227" spans="1:15">
      <c r="A227" s="198">
        <v>43344</v>
      </c>
      <c r="B227" s="108">
        <v>2187.9982552000001</v>
      </c>
      <c r="C227" s="108">
        <v>2045.3568015999999</v>
      </c>
      <c r="D227" s="108">
        <v>2335.2872785</v>
      </c>
      <c r="E227" s="108">
        <v>2733.4481608999999</v>
      </c>
      <c r="F227" s="108">
        <v>2891.7704552</v>
      </c>
      <c r="G227" s="108">
        <v>2688.1193171</v>
      </c>
      <c r="H227" s="108">
        <v>2288.9209424999999</v>
      </c>
      <c r="J227" s="108">
        <v>359107</v>
      </c>
      <c r="K227" s="108">
        <v>659834</v>
      </c>
      <c r="L227" s="108">
        <v>1062034</v>
      </c>
      <c r="M227" s="108">
        <v>1247165</v>
      </c>
      <c r="N227" s="108">
        <v>391433</v>
      </c>
      <c r="O227" s="108">
        <v>163862</v>
      </c>
    </row>
    <row r="228" spans="1:15">
      <c r="A228" s="198">
        <v>43374</v>
      </c>
      <c r="B228" s="108">
        <v>2187.4573899000002</v>
      </c>
      <c r="C228" s="108">
        <v>2045.4530179000001</v>
      </c>
      <c r="D228" s="108">
        <v>2333.9773903999999</v>
      </c>
      <c r="E228" s="108">
        <v>2733.2355928000002</v>
      </c>
      <c r="F228" s="108">
        <v>2891.9776035999998</v>
      </c>
      <c r="G228" s="108">
        <v>2688.1269717999999</v>
      </c>
      <c r="H228" s="108">
        <v>2288.4186135999998</v>
      </c>
      <c r="J228" s="108">
        <v>360508</v>
      </c>
      <c r="K228" s="108">
        <v>660074</v>
      </c>
      <c r="L228" s="108">
        <v>1064190</v>
      </c>
      <c r="M228" s="108">
        <v>1248570</v>
      </c>
      <c r="N228" s="108">
        <v>391694</v>
      </c>
      <c r="O228" s="108">
        <v>163987</v>
      </c>
    </row>
    <row r="229" spans="1:15">
      <c r="A229" s="198">
        <v>43405</v>
      </c>
      <c r="B229" s="108">
        <v>2186.5860146</v>
      </c>
      <c r="C229" s="108">
        <v>2045.3795199000001</v>
      </c>
      <c r="D229" s="108">
        <v>2332.1122713</v>
      </c>
      <c r="E229" s="108">
        <v>2732.6049582999999</v>
      </c>
      <c r="F229" s="108">
        <v>2891.8180778000001</v>
      </c>
      <c r="G229" s="108">
        <v>2687.8254004</v>
      </c>
      <c r="H229" s="108">
        <v>2287.7502533000002</v>
      </c>
      <c r="J229" s="108">
        <v>362158</v>
      </c>
      <c r="K229" s="108">
        <v>662178</v>
      </c>
      <c r="L229" s="108">
        <v>1067994</v>
      </c>
      <c r="M229" s="108">
        <v>1252893</v>
      </c>
      <c r="N229" s="108">
        <v>392788</v>
      </c>
      <c r="O229" s="108">
        <v>164163</v>
      </c>
    </row>
    <row r="230" spans="1:15">
      <c r="A230" s="198">
        <v>43435</v>
      </c>
      <c r="B230" s="108">
        <v>2185.9834534000001</v>
      </c>
      <c r="C230" s="108">
        <v>2045.4977213</v>
      </c>
      <c r="D230" s="108">
        <v>2330.6778895000002</v>
      </c>
      <c r="E230" s="108">
        <v>2732.0633369000002</v>
      </c>
      <c r="F230" s="108">
        <v>2892.2735249000002</v>
      </c>
      <c r="G230" s="108">
        <v>2687.405796</v>
      </c>
      <c r="H230" s="108">
        <v>2287.2467568000002</v>
      </c>
      <c r="J230" s="108">
        <v>363851</v>
      </c>
      <c r="K230" s="108">
        <v>663634</v>
      </c>
      <c r="L230" s="108">
        <v>1070851</v>
      </c>
      <c r="M230" s="108">
        <v>1256285</v>
      </c>
      <c r="N230" s="108">
        <v>393620</v>
      </c>
      <c r="O230" s="108">
        <v>164397</v>
      </c>
    </row>
    <row r="231" spans="1:15">
      <c r="A231" s="198">
        <v>43466</v>
      </c>
      <c r="B231" s="108">
        <v>2185.598911</v>
      </c>
      <c r="C231" s="108">
        <v>2045.6683668000001</v>
      </c>
      <c r="D231" s="108">
        <v>2329.6469026999998</v>
      </c>
      <c r="E231" s="108">
        <v>2731.6939155999999</v>
      </c>
      <c r="F231" s="108">
        <v>2892.4384363999998</v>
      </c>
      <c r="G231" s="108">
        <v>2687.2355283000002</v>
      </c>
      <c r="H231" s="108">
        <v>2286.9464263999998</v>
      </c>
      <c r="J231" s="108">
        <v>364969</v>
      </c>
      <c r="K231" s="108">
        <v>663584</v>
      </c>
      <c r="L231" s="108">
        <v>1071639</v>
      </c>
      <c r="M231" s="108">
        <v>1257026</v>
      </c>
      <c r="N231" s="108">
        <v>393691</v>
      </c>
      <c r="O231" s="108">
        <v>164560</v>
      </c>
    </row>
    <row r="232" spans="1:15">
      <c r="A232" s="198">
        <v>43497</v>
      </c>
      <c r="B232" s="108">
        <v>2184.6359323000001</v>
      </c>
      <c r="C232" s="108">
        <v>2045.6368305000001</v>
      </c>
      <c r="D232" s="108">
        <v>2327.6597588</v>
      </c>
      <c r="E232" s="108">
        <v>2731.0088111</v>
      </c>
      <c r="F232" s="108">
        <v>2892.5992225</v>
      </c>
      <c r="G232" s="108">
        <v>2686.8017375999998</v>
      </c>
      <c r="H232" s="108">
        <v>2286.1818056000002</v>
      </c>
      <c r="J232" s="108">
        <v>367075</v>
      </c>
      <c r="K232" s="108">
        <v>665953</v>
      </c>
      <c r="L232" s="108">
        <v>1074523</v>
      </c>
      <c r="M232" s="108">
        <v>1260846</v>
      </c>
      <c r="N232" s="108">
        <v>394400</v>
      </c>
      <c r="O232" s="108">
        <v>164880</v>
      </c>
    </row>
    <row r="233" spans="1:15">
      <c r="A233" s="198">
        <v>43525</v>
      </c>
      <c r="B233" s="108">
        <v>2184.0760209999999</v>
      </c>
      <c r="C233" s="108">
        <v>2045.6417561000001</v>
      </c>
      <c r="D233" s="108">
        <v>2326.6006422</v>
      </c>
      <c r="E233" s="108">
        <v>2730.6285005</v>
      </c>
      <c r="F233" s="108">
        <v>2892.9737770000002</v>
      </c>
      <c r="G233" s="108">
        <v>2686.5841535</v>
      </c>
      <c r="H233" s="108">
        <v>2285.7875739000001</v>
      </c>
      <c r="J233" s="108">
        <v>368354</v>
      </c>
      <c r="K233" s="108">
        <v>666879</v>
      </c>
      <c r="L233" s="108">
        <v>1075680</v>
      </c>
      <c r="M233" s="108">
        <v>1262530</v>
      </c>
      <c r="N233" s="108">
        <v>394650</v>
      </c>
      <c r="O233" s="108">
        <v>165078</v>
      </c>
    </row>
    <row r="234" spans="1:15">
      <c r="A234" s="198">
        <v>43556</v>
      </c>
      <c r="B234" s="108">
        <v>2183.5633243000002</v>
      </c>
      <c r="C234" s="108">
        <v>2045.5837408</v>
      </c>
      <c r="D234" s="108">
        <v>2325.7004375000001</v>
      </c>
      <c r="E234" s="108">
        <v>2730.2115714000001</v>
      </c>
      <c r="F234" s="108">
        <v>2893.2424934999999</v>
      </c>
      <c r="G234" s="108">
        <v>2686.3193718000002</v>
      </c>
      <c r="H234" s="108">
        <v>2285.3779746999999</v>
      </c>
      <c r="J234" s="108">
        <v>369482</v>
      </c>
      <c r="K234" s="108">
        <v>667453</v>
      </c>
      <c r="L234" s="108">
        <v>1076595</v>
      </c>
      <c r="M234" s="108">
        <v>1264013</v>
      </c>
      <c r="N234" s="108">
        <v>394574</v>
      </c>
      <c r="O234" s="108">
        <v>165246</v>
      </c>
    </row>
    <row r="235" spans="1:15">
      <c r="A235" s="198">
        <v>43586</v>
      </c>
      <c r="B235" s="108">
        <v>2182.8702680000001</v>
      </c>
      <c r="C235" s="108">
        <v>2045.4090326</v>
      </c>
      <c r="D235" s="108">
        <v>2324.5644578000001</v>
      </c>
      <c r="E235" s="108">
        <v>2729.7443223999999</v>
      </c>
      <c r="F235" s="108">
        <v>2893.4948000999998</v>
      </c>
      <c r="G235" s="108">
        <v>2686.0083052999998</v>
      </c>
      <c r="H235" s="108">
        <v>2284.7874084</v>
      </c>
      <c r="J235" s="108">
        <v>371276</v>
      </c>
      <c r="K235" s="108">
        <v>669138</v>
      </c>
      <c r="L235" s="108">
        <v>1079240</v>
      </c>
      <c r="M235" s="108">
        <v>1267341</v>
      </c>
      <c r="N235" s="108">
        <v>395227</v>
      </c>
      <c r="O235" s="108">
        <v>165510</v>
      </c>
    </row>
    <row r="236" spans="1:15">
      <c r="A236" s="198">
        <v>43617</v>
      </c>
      <c r="B236" s="108">
        <v>2181.9176407999998</v>
      </c>
      <c r="C236" s="108">
        <v>2045.178314</v>
      </c>
      <c r="D236" s="108">
        <v>2322.7997501999998</v>
      </c>
      <c r="E236" s="108">
        <v>2728.8044101999999</v>
      </c>
      <c r="F236" s="108">
        <v>2893.1455412999999</v>
      </c>
      <c r="G236" s="108">
        <v>2685.4695852999998</v>
      </c>
      <c r="H236" s="108">
        <v>2284.0421500000002</v>
      </c>
      <c r="J236" s="108">
        <v>373290</v>
      </c>
      <c r="K236" s="108">
        <v>671665</v>
      </c>
      <c r="L236" s="108">
        <v>1083626</v>
      </c>
      <c r="M236" s="108">
        <v>1272963</v>
      </c>
      <c r="N236" s="108">
        <v>396352</v>
      </c>
      <c r="O236" s="108">
        <v>165707</v>
      </c>
    </row>
    <row r="237" spans="1:15">
      <c r="A237" s="198">
        <v>43647</v>
      </c>
      <c r="B237" s="108">
        <v>2181.4882818000001</v>
      </c>
      <c r="C237" s="108">
        <v>2045.2111302999999</v>
      </c>
      <c r="D237" s="108">
        <v>2322.0231570999999</v>
      </c>
      <c r="E237" s="108">
        <v>2728.6424333</v>
      </c>
      <c r="F237" s="108">
        <v>2893.3629875000001</v>
      </c>
      <c r="G237" s="108">
        <v>2685.5100275</v>
      </c>
      <c r="H237" s="108">
        <v>2283.6691016</v>
      </c>
      <c r="J237" s="108">
        <v>374060</v>
      </c>
      <c r="K237" s="108">
        <v>671508</v>
      </c>
      <c r="L237" s="108">
        <v>1082750</v>
      </c>
      <c r="M237" s="108">
        <v>1272154</v>
      </c>
      <c r="N237" s="108">
        <v>395807</v>
      </c>
      <c r="O237" s="108">
        <v>165798</v>
      </c>
    </row>
    <row r="238" spans="1:15">
      <c r="A238" s="198">
        <v>43678</v>
      </c>
      <c r="B238" s="108">
        <v>2180.7337346999998</v>
      </c>
      <c r="C238" s="108">
        <v>2045.1595259000001</v>
      </c>
      <c r="D238" s="108">
        <v>2320.5903085999998</v>
      </c>
      <c r="E238" s="108">
        <v>2728.145293</v>
      </c>
      <c r="F238" s="108">
        <v>2893.6113888999998</v>
      </c>
      <c r="G238" s="108">
        <v>2685.1880080000001</v>
      </c>
      <c r="H238" s="108">
        <v>2282.9911993000001</v>
      </c>
      <c r="J238" s="108">
        <v>375696</v>
      </c>
      <c r="K238" s="108">
        <v>673055</v>
      </c>
      <c r="L238" s="108">
        <v>1085163</v>
      </c>
      <c r="M238" s="108">
        <v>1275194</v>
      </c>
      <c r="N238" s="108">
        <v>396053</v>
      </c>
      <c r="O238" s="108">
        <v>166052</v>
      </c>
    </row>
    <row r="239" spans="1:15">
      <c r="A239" s="198">
        <v>43709</v>
      </c>
      <c r="B239" s="108">
        <v>2179.8557722</v>
      </c>
      <c r="C239" s="108">
        <v>2045.0507863</v>
      </c>
      <c r="D239" s="108">
        <v>2318.8638869000001</v>
      </c>
      <c r="E239" s="108">
        <v>2727.7267305</v>
      </c>
      <c r="F239" s="108">
        <v>2893.9067</v>
      </c>
      <c r="G239" s="108">
        <v>2684.9423655000001</v>
      </c>
      <c r="H239" s="108">
        <v>2281.9711007000001</v>
      </c>
      <c r="J239" s="108">
        <v>377932</v>
      </c>
      <c r="K239" s="108">
        <v>674817</v>
      </c>
      <c r="L239" s="108">
        <v>1088634</v>
      </c>
      <c r="M239" s="108">
        <v>1277860</v>
      </c>
      <c r="N239" s="108">
        <v>396521</v>
      </c>
      <c r="O239" s="108">
        <v>166274</v>
      </c>
    </row>
    <row r="240" spans="1:15">
      <c r="A240" s="198">
        <v>43739</v>
      </c>
      <c r="B240" s="108">
        <v>2179.2036963</v>
      </c>
      <c r="C240" s="108">
        <v>2045.0586412</v>
      </c>
      <c r="D240" s="108">
        <v>2317.3584092999999</v>
      </c>
      <c r="E240" s="108">
        <v>2727.3964731999999</v>
      </c>
      <c r="F240" s="108">
        <v>2893.9170306000001</v>
      </c>
      <c r="G240" s="108">
        <v>2684.8270056000001</v>
      </c>
      <c r="H240" s="108">
        <v>2281.3404550999999</v>
      </c>
      <c r="J240" s="108">
        <v>379283</v>
      </c>
      <c r="K240" s="108">
        <v>675832</v>
      </c>
      <c r="L240" s="108">
        <v>1091295</v>
      </c>
      <c r="M240" s="108">
        <v>1279743</v>
      </c>
      <c r="N240" s="108">
        <v>396721</v>
      </c>
      <c r="O240" s="108">
        <v>166415</v>
      </c>
    </row>
    <row r="241" spans="1:15">
      <c r="A241" s="198">
        <v>43770</v>
      </c>
      <c r="B241" s="108">
        <v>2178.2772730000002</v>
      </c>
      <c r="C241" s="108">
        <v>2044.7669034</v>
      </c>
      <c r="D241" s="108">
        <v>2315.6866636999998</v>
      </c>
      <c r="E241" s="108">
        <v>2726.7898734</v>
      </c>
      <c r="F241" s="108">
        <v>2893.2144920000001</v>
      </c>
      <c r="G241" s="108">
        <v>2684.6336028000001</v>
      </c>
      <c r="H241" s="108">
        <v>2280.5944281000002</v>
      </c>
      <c r="J241" s="108">
        <v>381046</v>
      </c>
      <c r="K241" s="108">
        <v>678226</v>
      </c>
      <c r="L241" s="108">
        <v>1095452</v>
      </c>
      <c r="M241" s="108">
        <v>1284085</v>
      </c>
      <c r="N241" s="108">
        <v>397563</v>
      </c>
      <c r="O241" s="108">
        <v>166629</v>
      </c>
    </row>
    <row r="242" spans="1:15">
      <c r="A242" s="198">
        <v>43800</v>
      </c>
      <c r="B242" s="108">
        <v>2177.4360388</v>
      </c>
      <c r="C242" s="108">
        <v>2044.6363921</v>
      </c>
      <c r="D242" s="108">
        <v>2314.0953806000002</v>
      </c>
      <c r="E242" s="108">
        <v>2726.4318441</v>
      </c>
      <c r="F242" s="108">
        <v>2892.6124845999998</v>
      </c>
      <c r="G242" s="108">
        <v>2684.542899</v>
      </c>
      <c r="H242" s="108">
        <v>2279.7551004000002</v>
      </c>
      <c r="J242" s="108">
        <v>382888</v>
      </c>
      <c r="K242" s="108">
        <v>680512</v>
      </c>
      <c r="L242" s="108">
        <v>1098966</v>
      </c>
      <c r="M242" s="108">
        <v>1287821</v>
      </c>
      <c r="N242" s="108">
        <v>397925</v>
      </c>
      <c r="O242" s="108">
        <v>166909</v>
      </c>
    </row>
    <row r="243" spans="1:15">
      <c r="A243" s="198">
        <v>43831</v>
      </c>
      <c r="B243" s="108">
        <v>2176.8277364</v>
      </c>
      <c r="C243" s="108">
        <v>2044.4417234</v>
      </c>
      <c r="D243" s="108">
        <v>2312.9951756</v>
      </c>
      <c r="E243" s="108">
        <v>2725.9639732999999</v>
      </c>
      <c r="F243" s="108">
        <v>2892.5171184999999</v>
      </c>
      <c r="G243" s="108">
        <v>2684.2815672000002</v>
      </c>
      <c r="H243" s="108">
        <v>2279.2148802000002</v>
      </c>
      <c r="J243" s="108">
        <v>383946</v>
      </c>
      <c r="K243" s="108">
        <v>681430</v>
      </c>
      <c r="L243" s="108">
        <v>1099976</v>
      </c>
      <c r="M243" s="108">
        <v>1288702</v>
      </c>
      <c r="N243" s="108">
        <v>397869</v>
      </c>
      <c r="O243" s="108">
        <v>167031</v>
      </c>
    </row>
    <row r="244" spans="1:15">
      <c r="A244" s="198">
        <v>43862</v>
      </c>
      <c r="B244" s="108">
        <v>2175.9886532</v>
      </c>
      <c r="C244" s="108">
        <v>2044.2255800999999</v>
      </c>
      <c r="D244" s="108">
        <v>2311.3677179000001</v>
      </c>
      <c r="E244" s="108">
        <v>2725.4443578</v>
      </c>
      <c r="F244" s="108">
        <v>2892.6402085999998</v>
      </c>
      <c r="G244" s="108">
        <v>2683.9461626000002</v>
      </c>
      <c r="H244" s="108">
        <v>2278.5270279000001</v>
      </c>
      <c r="J244" s="108">
        <v>385591</v>
      </c>
      <c r="K244" s="108">
        <v>683299</v>
      </c>
      <c r="L244" s="108">
        <v>1102755</v>
      </c>
      <c r="M244" s="108">
        <v>1291575</v>
      </c>
      <c r="N244" s="108">
        <v>398276</v>
      </c>
      <c r="O244" s="108">
        <v>167275</v>
      </c>
    </row>
    <row r="245" spans="1:15">
      <c r="A245" s="198">
        <v>43891</v>
      </c>
      <c r="B245" s="108">
        <v>2175.5361945</v>
      </c>
      <c r="C245" s="108">
        <v>2044.1959454</v>
      </c>
      <c r="D245" s="108">
        <v>2310.4731839999999</v>
      </c>
      <c r="E245" s="108">
        <v>2725.1861681</v>
      </c>
      <c r="F245" s="108">
        <v>2892.7301662999998</v>
      </c>
      <c r="G245" s="108">
        <v>2683.8171367</v>
      </c>
      <c r="H245" s="108">
        <v>2278.1335143000001</v>
      </c>
      <c r="J245" s="108">
        <v>386298</v>
      </c>
      <c r="K245" s="108">
        <v>684161</v>
      </c>
      <c r="L245" s="108">
        <v>1103306</v>
      </c>
      <c r="M245" s="108">
        <v>1292796</v>
      </c>
      <c r="N245" s="108">
        <v>398086</v>
      </c>
      <c r="O245" s="108">
        <v>167452</v>
      </c>
    </row>
    <row r="246" spans="1:15">
      <c r="A246" s="198">
        <v>43922</v>
      </c>
      <c r="B246" s="108">
        <v>2175.8734438000001</v>
      </c>
      <c r="C246" s="108">
        <v>2044.5589591</v>
      </c>
      <c r="D246" s="108">
        <v>2310.5015146000001</v>
      </c>
      <c r="E246" s="108">
        <v>2725.2210279000001</v>
      </c>
      <c r="F246" s="108">
        <v>2893.1630322999999</v>
      </c>
      <c r="G246" s="108">
        <v>2683.8799051999999</v>
      </c>
      <c r="H246" s="108">
        <v>2278.5514232999999</v>
      </c>
      <c r="J246" s="108">
        <v>385150</v>
      </c>
      <c r="K246" s="108">
        <v>681747</v>
      </c>
      <c r="L246" s="108">
        <v>1099169</v>
      </c>
      <c r="M246" s="108">
        <v>1289336</v>
      </c>
      <c r="N246" s="108">
        <v>397014</v>
      </c>
      <c r="O246" s="108">
        <v>167237</v>
      </c>
    </row>
    <row r="247" spans="1:15">
      <c r="A247" s="198">
        <v>43952</v>
      </c>
      <c r="B247" s="108">
        <v>2175.4709905</v>
      </c>
      <c r="C247" s="108">
        <v>2044.6857768</v>
      </c>
      <c r="D247" s="108">
        <v>2309.6086919999998</v>
      </c>
      <c r="E247" s="108">
        <v>2724.8724302000001</v>
      </c>
      <c r="F247" s="108">
        <v>2892.6106679999998</v>
      </c>
      <c r="G247" s="108">
        <v>2683.7312849999998</v>
      </c>
      <c r="H247" s="108">
        <v>2278.1962712999998</v>
      </c>
      <c r="J247" s="108">
        <v>385885</v>
      </c>
      <c r="K247" s="108">
        <v>682962</v>
      </c>
      <c r="L247" s="108">
        <v>1100463</v>
      </c>
      <c r="M247" s="108">
        <v>1291116</v>
      </c>
      <c r="N247" s="108">
        <v>397137</v>
      </c>
      <c r="O247" s="108">
        <v>167392</v>
      </c>
    </row>
    <row r="248" spans="1:15">
      <c r="A248" s="198">
        <v>43983</v>
      </c>
      <c r="B248" s="108">
        <v>2174.8434014999998</v>
      </c>
      <c r="C248" s="108">
        <v>2044.6420922</v>
      </c>
      <c r="D248" s="108">
        <v>2308.6281991000001</v>
      </c>
      <c r="E248" s="108">
        <v>2724.5394264000001</v>
      </c>
      <c r="F248" s="108">
        <v>2892.0937543</v>
      </c>
      <c r="G248" s="108">
        <v>2683.6230171000002</v>
      </c>
      <c r="H248" s="108">
        <v>2277.6295669000001</v>
      </c>
      <c r="J248" s="108">
        <v>387193</v>
      </c>
      <c r="K248" s="108">
        <v>685272</v>
      </c>
      <c r="L248" s="108">
        <v>1103723</v>
      </c>
      <c r="M248" s="108">
        <v>1294896</v>
      </c>
      <c r="N248" s="108">
        <v>397617</v>
      </c>
      <c r="O248" s="108">
        <v>167709</v>
      </c>
    </row>
    <row r="249" spans="1:15">
      <c r="A249" s="198">
        <v>44013</v>
      </c>
      <c r="B249" s="108">
        <v>2174.3405429999998</v>
      </c>
      <c r="C249" s="108">
        <v>2044.9244985</v>
      </c>
      <c r="D249" s="108">
        <v>2307.3495011999998</v>
      </c>
      <c r="E249" s="108">
        <v>2724.0253935000001</v>
      </c>
      <c r="F249" s="108">
        <v>2891.3359005000002</v>
      </c>
      <c r="G249" s="108">
        <v>2683.4149750000001</v>
      </c>
      <c r="H249" s="108">
        <v>2277.1582837000001</v>
      </c>
      <c r="J249" s="108">
        <v>387872</v>
      </c>
      <c r="K249" s="108">
        <v>686336</v>
      </c>
      <c r="L249" s="108">
        <v>1105759</v>
      </c>
      <c r="M249" s="108">
        <v>1297086</v>
      </c>
      <c r="N249" s="108">
        <v>397700</v>
      </c>
      <c r="O249" s="108">
        <v>167821</v>
      </c>
    </row>
    <row r="250" spans="1:15">
      <c r="A250" s="198">
        <v>44044</v>
      </c>
      <c r="B250" s="108">
        <v>2173.8163287000002</v>
      </c>
      <c r="C250" s="108">
        <v>2045.1359107999999</v>
      </c>
      <c r="D250" s="108">
        <v>2305.9804347999998</v>
      </c>
      <c r="E250" s="108">
        <v>2723.3408209999998</v>
      </c>
      <c r="F250" s="108">
        <v>2890.4977491</v>
      </c>
      <c r="G250" s="108">
        <v>2683.0001133000001</v>
      </c>
      <c r="H250" s="108">
        <v>2276.6240779999998</v>
      </c>
      <c r="J250" s="108">
        <v>388396</v>
      </c>
      <c r="K250" s="108">
        <v>687315</v>
      </c>
      <c r="L250" s="108">
        <v>1107755</v>
      </c>
      <c r="M250" s="108">
        <v>1298741</v>
      </c>
      <c r="N250" s="108">
        <v>397891</v>
      </c>
      <c r="O250" s="108">
        <v>167819</v>
      </c>
    </row>
    <row r="251" spans="1:15">
      <c r="A251" s="198">
        <v>44075</v>
      </c>
      <c r="B251" s="108">
        <v>2173.3215559999999</v>
      </c>
      <c r="C251" s="108">
        <v>2045.4702285000001</v>
      </c>
      <c r="D251" s="108">
        <v>2304.6961775999998</v>
      </c>
      <c r="E251" s="108">
        <v>2722.7375056999999</v>
      </c>
      <c r="F251" s="108">
        <v>2889.8296105999998</v>
      </c>
      <c r="G251" s="108">
        <v>2682.528088</v>
      </c>
      <c r="H251" s="108">
        <v>2275.9067429000002</v>
      </c>
      <c r="J251" s="108">
        <v>388743</v>
      </c>
      <c r="K251" s="108">
        <v>688047</v>
      </c>
      <c r="L251" s="108">
        <v>1108614</v>
      </c>
      <c r="M251" s="108">
        <v>1299245</v>
      </c>
      <c r="N251" s="108">
        <v>397570</v>
      </c>
      <c r="O251" s="108">
        <v>167750</v>
      </c>
    </row>
    <row r="252" spans="1:15">
      <c r="A252" s="198">
        <v>44105</v>
      </c>
      <c r="B252" s="108">
        <v>2172.7700120999998</v>
      </c>
      <c r="C252" s="108">
        <v>2045.9119774999999</v>
      </c>
      <c r="D252" s="108">
        <v>2303.0158253</v>
      </c>
      <c r="E252" s="108">
        <v>2721.7067241999998</v>
      </c>
      <c r="F252" s="108">
        <v>2888.7170903000001</v>
      </c>
      <c r="G252" s="108">
        <v>2681.7278743000002</v>
      </c>
      <c r="H252" s="108">
        <v>2275.2477155000001</v>
      </c>
      <c r="J252" s="108">
        <v>389220</v>
      </c>
      <c r="K252" s="108">
        <v>689083</v>
      </c>
      <c r="L252" s="108">
        <v>1110539</v>
      </c>
      <c r="M252" s="108">
        <v>1300649</v>
      </c>
      <c r="N252" s="108">
        <v>397408</v>
      </c>
      <c r="O252" s="108">
        <v>167780</v>
      </c>
    </row>
    <row r="253" spans="1:15">
      <c r="A253" s="198">
        <v>44136</v>
      </c>
      <c r="B253" s="108">
        <v>2172.2739040000001</v>
      </c>
      <c r="C253" s="108">
        <v>2046.3671101</v>
      </c>
      <c r="D253" s="108">
        <v>2301.3932272000002</v>
      </c>
      <c r="E253" s="108">
        <v>2720.7070739000001</v>
      </c>
      <c r="F253" s="108">
        <v>2887.6364569000002</v>
      </c>
      <c r="G253" s="108">
        <v>2680.9678303999999</v>
      </c>
      <c r="H253" s="108">
        <v>2274.5984795999998</v>
      </c>
      <c r="J253" s="108">
        <v>389606</v>
      </c>
      <c r="K253" s="108">
        <v>689961</v>
      </c>
      <c r="L253" s="108">
        <v>1112577</v>
      </c>
      <c r="M253" s="108">
        <v>1302552</v>
      </c>
      <c r="N253" s="108">
        <v>397294</v>
      </c>
      <c r="O253" s="108">
        <v>167790</v>
      </c>
    </row>
    <row r="254" spans="1:15">
      <c r="A254" s="198">
        <v>44166</v>
      </c>
      <c r="B254" s="108">
        <v>2171.7870229</v>
      </c>
      <c r="C254" s="108">
        <v>2046.6117220000001</v>
      </c>
      <c r="D254" s="108">
        <v>2300.0241701999998</v>
      </c>
      <c r="E254" s="108">
        <v>2720.1078229</v>
      </c>
      <c r="F254" s="108">
        <v>2886.9045096</v>
      </c>
      <c r="G254" s="108">
        <v>2680.5662315</v>
      </c>
      <c r="H254" s="108">
        <v>2273.9595303000001</v>
      </c>
      <c r="J254" s="108">
        <v>389269</v>
      </c>
      <c r="K254" s="108">
        <v>689786</v>
      </c>
      <c r="L254" s="108">
        <v>1111842</v>
      </c>
      <c r="M254" s="108">
        <v>1301770</v>
      </c>
      <c r="N254" s="108">
        <v>396520</v>
      </c>
      <c r="O254" s="108">
        <v>167537</v>
      </c>
    </row>
    <row r="255" spans="1:15">
      <c r="A255" s="82"/>
      <c r="B255" s="82"/>
      <c r="C255" s="82"/>
      <c r="D255" s="82"/>
      <c r="E255" s="82"/>
      <c r="F255" s="82"/>
      <c r="G255" s="82"/>
      <c r="H255" s="82"/>
    </row>
    <row r="256" spans="1:15">
      <c r="A256" s="82"/>
      <c r="B256" s="82"/>
      <c r="C256" s="82"/>
      <c r="D256" s="82"/>
      <c r="E256" s="82"/>
      <c r="F256" s="82"/>
      <c r="G256" s="82"/>
      <c r="H256" s="82"/>
    </row>
    <row r="257" spans="1:8">
      <c r="A257" s="82"/>
      <c r="B257" s="82"/>
      <c r="C257" s="82"/>
      <c r="D257" s="82"/>
      <c r="E257" s="82"/>
      <c r="F257" s="82"/>
      <c r="G257" s="82"/>
      <c r="H257" s="82"/>
    </row>
    <row r="258" spans="1:8">
      <c r="A258" s="82"/>
      <c r="B258" s="82"/>
      <c r="C258" s="82"/>
      <c r="D258" s="82"/>
      <c r="E258" s="82"/>
      <c r="F258" s="82"/>
      <c r="G258" s="82"/>
      <c r="H258" s="82"/>
    </row>
    <row r="259" spans="1:8">
      <c r="A259" s="82"/>
      <c r="B259" s="82"/>
      <c r="C259" s="82"/>
      <c r="D259" s="82"/>
      <c r="E259" s="82"/>
      <c r="F259" s="82"/>
      <c r="G259" s="82"/>
      <c r="H259" s="82"/>
    </row>
    <row r="260" spans="1:8">
      <c r="A260" s="82"/>
      <c r="B260" s="82"/>
      <c r="C260" s="82"/>
      <c r="D260" s="82"/>
      <c r="E260" s="82"/>
      <c r="F260" s="82"/>
      <c r="G260" s="82"/>
      <c r="H260" s="82"/>
    </row>
    <row r="261" spans="1:8">
      <c r="A261" s="82"/>
      <c r="B261" s="82"/>
      <c r="C261" s="82"/>
      <c r="D261" s="82"/>
      <c r="E261" s="82"/>
      <c r="F261" s="82"/>
      <c r="G261" s="82"/>
      <c r="H261" s="82"/>
    </row>
    <row r="262" spans="1:8">
      <c r="A262" s="82"/>
      <c r="B262" s="82"/>
      <c r="C262" s="82"/>
      <c r="D262" s="82"/>
      <c r="E262" s="82"/>
      <c r="F262" s="82"/>
      <c r="G262" s="82"/>
      <c r="H262" s="82"/>
    </row>
    <row r="263" spans="1:8">
      <c r="A263" s="82"/>
      <c r="B263" s="82"/>
      <c r="C263" s="82"/>
      <c r="D263" s="82"/>
      <c r="E263" s="82"/>
      <c r="F263" s="82"/>
      <c r="G263" s="82"/>
      <c r="H263" s="82"/>
    </row>
    <row r="264" spans="1:8">
      <c r="A264" s="82"/>
      <c r="B264" s="82"/>
      <c r="C264" s="82"/>
      <c r="D264" s="82"/>
      <c r="E264" s="82"/>
      <c r="F264" s="82"/>
      <c r="G264" s="82"/>
      <c r="H264" s="82"/>
    </row>
    <row r="265" spans="1:8">
      <c r="A265" s="82"/>
      <c r="B265" s="82"/>
      <c r="C265" s="82"/>
      <c r="D265" s="82"/>
      <c r="E265" s="82"/>
      <c r="F265" s="82"/>
      <c r="G265" s="82"/>
      <c r="H265" s="82"/>
    </row>
    <row r="266" spans="1:8">
      <c r="A266" s="82"/>
      <c r="B266" s="82"/>
      <c r="C266" s="82"/>
      <c r="D266" s="82"/>
      <c r="E266" s="82"/>
      <c r="F266" s="82"/>
      <c r="G266" s="82"/>
      <c r="H266" s="82"/>
    </row>
    <row r="267" spans="1:8">
      <c r="A267" s="82"/>
      <c r="B267" s="82"/>
      <c r="C267" s="82"/>
      <c r="D267" s="82"/>
      <c r="E267" s="82"/>
      <c r="F267" s="82"/>
      <c r="G267" s="82"/>
      <c r="H267" s="82"/>
    </row>
    <row r="268" spans="1:8">
      <c r="A268" s="82"/>
      <c r="B268" s="82"/>
      <c r="C268" s="82"/>
      <c r="D268" s="82"/>
      <c r="E268" s="82"/>
      <c r="F268" s="82"/>
      <c r="G268" s="82"/>
      <c r="H268" s="82"/>
    </row>
    <row r="269" spans="1:8">
      <c r="A269" s="82"/>
      <c r="B269" s="82"/>
      <c r="C269" s="82"/>
      <c r="D269" s="82"/>
      <c r="E269" s="82"/>
      <c r="F269" s="82"/>
      <c r="G269" s="82"/>
      <c r="H269" s="82"/>
    </row>
    <row r="270" spans="1:8">
      <c r="A270" s="82"/>
      <c r="B270" s="82"/>
      <c r="C270" s="82"/>
      <c r="D270" s="82"/>
      <c r="E270" s="82"/>
      <c r="F270" s="82"/>
      <c r="G270" s="82"/>
      <c r="H270" s="82"/>
    </row>
    <row r="271" spans="1:8">
      <c r="A271" s="82"/>
      <c r="B271" s="82"/>
      <c r="C271" s="82"/>
      <c r="D271" s="82"/>
      <c r="E271" s="82"/>
      <c r="F271" s="82"/>
      <c r="G271" s="82"/>
      <c r="H271" s="82"/>
    </row>
    <row r="272" spans="1:8">
      <c r="A272" s="82"/>
      <c r="B272" s="82"/>
      <c r="C272" s="82"/>
      <c r="D272" s="82"/>
      <c r="E272" s="82"/>
      <c r="F272" s="82"/>
      <c r="G272" s="82"/>
      <c r="H272" s="82"/>
    </row>
    <row r="273" spans="1:8">
      <c r="A273" s="82"/>
      <c r="B273" s="82"/>
      <c r="C273" s="82"/>
      <c r="D273" s="82"/>
      <c r="E273" s="82"/>
      <c r="F273" s="82"/>
      <c r="G273" s="82"/>
      <c r="H273" s="82"/>
    </row>
    <row r="274" spans="1:8">
      <c r="A274" s="82"/>
      <c r="B274" s="82"/>
      <c r="C274" s="82"/>
      <c r="D274" s="82"/>
      <c r="E274" s="82"/>
      <c r="F274" s="82"/>
      <c r="G274" s="82"/>
      <c r="H274" s="82"/>
    </row>
    <row r="275" spans="1:8">
      <c r="A275" s="82"/>
      <c r="B275" s="82"/>
      <c r="C275" s="82"/>
      <c r="D275" s="82"/>
      <c r="E275" s="82"/>
      <c r="F275" s="82"/>
      <c r="G275" s="82"/>
      <c r="H275" s="82"/>
    </row>
    <row r="276" spans="1:8">
      <c r="A276" s="82"/>
      <c r="B276" s="82"/>
      <c r="C276" s="82"/>
      <c r="D276" s="82"/>
      <c r="E276" s="82"/>
      <c r="F276" s="82"/>
      <c r="G276" s="82"/>
      <c r="H276" s="82"/>
    </row>
    <row r="277" spans="1:8">
      <c r="A277" s="82"/>
      <c r="B277" s="82"/>
      <c r="C277" s="82"/>
      <c r="D277" s="82"/>
      <c r="E277" s="82"/>
      <c r="F277" s="82"/>
      <c r="G277" s="82"/>
      <c r="H277" s="82"/>
    </row>
    <row r="278" spans="1:8">
      <c r="A278" s="82"/>
      <c r="B278" s="82"/>
      <c r="C278" s="82"/>
      <c r="D278" s="82"/>
      <c r="E278" s="82"/>
      <c r="F278" s="82"/>
      <c r="G278" s="82"/>
      <c r="H278" s="82"/>
    </row>
    <row r="279" spans="1:8">
      <c r="A279" s="82"/>
      <c r="B279" s="82"/>
      <c r="C279" s="82"/>
      <c r="D279" s="82"/>
      <c r="E279" s="82"/>
      <c r="F279" s="82"/>
      <c r="G279" s="82"/>
      <c r="H279" s="82"/>
    </row>
    <row r="280" spans="1:8">
      <c r="A280" s="82"/>
      <c r="B280" s="82"/>
      <c r="C280" s="82"/>
      <c r="D280" s="82"/>
      <c r="E280" s="82"/>
      <c r="F280" s="82"/>
      <c r="G280" s="82"/>
      <c r="H280" s="82"/>
    </row>
    <row r="281" spans="1:8">
      <c r="A281" s="82"/>
      <c r="B281" s="82"/>
      <c r="C281" s="82"/>
      <c r="D281" s="82"/>
      <c r="E281" s="82"/>
      <c r="F281" s="82"/>
      <c r="G281" s="82"/>
      <c r="H281" s="82"/>
    </row>
    <row r="282" spans="1:8">
      <c r="A282" s="82"/>
      <c r="B282" s="82"/>
      <c r="C282" s="82"/>
      <c r="D282" s="82"/>
      <c r="E282" s="82"/>
      <c r="F282" s="82"/>
      <c r="G282" s="82"/>
      <c r="H282" s="82"/>
    </row>
    <row r="283" spans="1:8">
      <c r="A283" s="82"/>
      <c r="B283" s="82"/>
      <c r="C283" s="82"/>
      <c r="D283" s="82"/>
      <c r="E283" s="82"/>
      <c r="F283" s="82"/>
      <c r="G283" s="82"/>
      <c r="H283" s="82"/>
    </row>
    <row r="284" spans="1:8">
      <c r="A284" s="82"/>
      <c r="B284" s="82"/>
      <c r="C284" s="82"/>
      <c r="D284" s="82"/>
      <c r="E284" s="82"/>
      <c r="F284" s="82"/>
      <c r="G284" s="82"/>
      <c r="H284" s="82"/>
    </row>
    <row r="285" spans="1:8">
      <c r="A285" s="82"/>
      <c r="B285" s="82"/>
      <c r="C285" s="82"/>
      <c r="D285" s="82"/>
      <c r="E285" s="82"/>
      <c r="F285" s="82"/>
      <c r="G285" s="82"/>
      <c r="H285" s="82"/>
    </row>
    <row r="286" spans="1:8">
      <c r="A286" s="82"/>
      <c r="B286" s="82"/>
      <c r="C286" s="82"/>
      <c r="D286" s="82"/>
      <c r="E286" s="82"/>
      <c r="F286" s="82"/>
      <c r="G286" s="82"/>
      <c r="H286" s="82"/>
    </row>
    <row r="287" spans="1:8">
      <c r="A287" s="82"/>
      <c r="B287" s="82"/>
      <c r="C287" s="82"/>
      <c r="D287" s="82"/>
      <c r="E287" s="82"/>
      <c r="F287" s="82"/>
      <c r="G287" s="82"/>
      <c r="H287" s="82"/>
    </row>
    <row r="288" spans="1:8">
      <c r="A288" s="82"/>
      <c r="B288" s="82"/>
      <c r="C288" s="82"/>
      <c r="D288" s="82"/>
      <c r="E288" s="82"/>
      <c r="F288" s="82"/>
      <c r="G288" s="82"/>
      <c r="H288" s="82"/>
    </row>
    <row r="289" spans="1:8">
      <c r="A289" s="82"/>
      <c r="B289" s="82"/>
      <c r="C289" s="82"/>
      <c r="D289" s="82"/>
      <c r="E289" s="82"/>
      <c r="F289" s="82"/>
      <c r="G289" s="82"/>
      <c r="H289" s="82"/>
    </row>
    <row r="290" spans="1:8">
      <c r="A290" s="82"/>
      <c r="B290" s="82"/>
      <c r="C290" s="82"/>
      <c r="D290" s="82"/>
      <c r="E290" s="82"/>
      <c r="F290" s="82"/>
      <c r="G290" s="82"/>
      <c r="H290" s="82"/>
    </row>
    <row r="291" spans="1:8">
      <c r="A291" s="82"/>
      <c r="B291" s="82"/>
      <c r="C291" s="82"/>
      <c r="D291" s="82"/>
      <c r="E291" s="82"/>
      <c r="F291" s="82"/>
      <c r="G291" s="82"/>
      <c r="H291" s="82"/>
    </row>
    <row r="292" spans="1:8">
      <c r="A292" s="82"/>
      <c r="B292" s="82"/>
      <c r="C292" s="82"/>
      <c r="D292" s="82"/>
      <c r="E292" s="82"/>
      <c r="F292" s="82"/>
      <c r="G292" s="82"/>
      <c r="H292" s="82"/>
    </row>
    <row r="293" spans="1:8">
      <c r="A293" s="82"/>
      <c r="B293" s="82"/>
      <c r="C293" s="82"/>
      <c r="D293" s="82"/>
      <c r="E293" s="82"/>
      <c r="F293" s="82"/>
      <c r="G293" s="82"/>
      <c r="H293" s="82"/>
    </row>
    <row r="294" spans="1:8">
      <c r="A294" s="82"/>
      <c r="B294" s="82"/>
      <c r="C294" s="82"/>
      <c r="D294" s="82"/>
      <c r="E294" s="82"/>
      <c r="F294" s="82"/>
      <c r="G294" s="82"/>
      <c r="H294" s="82"/>
    </row>
    <row r="295" spans="1:8">
      <c r="A295" s="82"/>
      <c r="B295" s="82"/>
      <c r="C295" s="82"/>
      <c r="D295" s="82"/>
      <c r="E295" s="82"/>
      <c r="F295" s="82"/>
      <c r="G295" s="82"/>
      <c r="H295" s="82"/>
    </row>
    <row r="296" spans="1:8">
      <c r="A296" s="82"/>
      <c r="B296" s="82"/>
      <c r="C296" s="82"/>
      <c r="D296" s="82"/>
      <c r="E296" s="82"/>
      <c r="F296" s="82"/>
      <c r="G296" s="82"/>
      <c r="H296" s="82"/>
    </row>
    <row r="297" spans="1:8">
      <c r="A297" s="82"/>
      <c r="B297" s="82"/>
      <c r="C297" s="82"/>
      <c r="D297" s="82"/>
      <c r="E297" s="82"/>
      <c r="F297" s="82"/>
      <c r="G297" s="82"/>
      <c r="H297" s="82"/>
    </row>
    <row r="298" spans="1:8">
      <c r="A298" s="82"/>
      <c r="B298" s="82"/>
      <c r="C298" s="82"/>
      <c r="D298" s="82"/>
      <c r="E298" s="82"/>
      <c r="F298" s="82"/>
      <c r="G298" s="82"/>
      <c r="H298" s="82"/>
    </row>
    <row r="299" spans="1:8">
      <c r="A299" s="82"/>
      <c r="B299" s="82"/>
      <c r="C299" s="82"/>
      <c r="D299" s="82"/>
      <c r="E299" s="82"/>
      <c r="F299" s="82"/>
      <c r="G299" s="82"/>
      <c r="H299" s="82"/>
    </row>
    <row r="300" spans="1:8">
      <c r="A300" s="82"/>
      <c r="B300" s="82"/>
      <c r="C300" s="82"/>
      <c r="D300" s="82"/>
      <c r="E300" s="82"/>
      <c r="F300" s="82"/>
      <c r="G300" s="82"/>
      <c r="H300" s="82"/>
    </row>
    <row r="301" spans="1:8">
      <c r="A301" s="82"/>
      <c r="B301" s="82"/>
      <c r="C301" s="82"/>
      <c r="D301" s="82"/>
      <c r="E301" s="82"/>
      <c r="F301" s="82"/>
      <c r="G301" s="82"/>
      <c r="H301" s="82"/>
    </row>
    <row r="302" spans="1:8">
      <c r="A302" s="82"/>
      <c r="B302" s="82"/>
      <c r="C302" s="82"/>
      <c r="D302" s="82"/>
      <c r="E302" s="82"/>
      <c r="F302" s="82"/>
      <c r="G302" s="82"/>
      <c r="H302" s="82"/>
    </row>
    <row r="303" spans="1:8">
      <c r="A303" s="82"/>
      <c r="B303" s="82"/>
      <c r="C303" s="82"/>
      <c r="D303" s="82"/>
      <c r="E303" s="82"/>
      <c r="F303" s="82"/>
      <c r="G303" s="82"/>
      <c r="H303" s="82"/>
    </row>
    <row r="304" spans="1:8">
      <c r="A304" s="82"/>
      <c r="B304" s="82"/>
      <c r="C304" s="82"/>
      <c r="D304" s="82"/>
      <c r="E304" s="82"/>
      <c r="F304" s="82"/>
      <c r="G304" s="82"/>
      <c r="H304" s="82"/>
    </row>
    <row r="305" spans="1:8">
      <c r="A305" s="82"/>
      <c r="B305" s="82"/>
      <c r="C305" s="82"/>
      <c r="D305" s="82"/>
      <c r="E305" s="82"/>
      <c r="F305" s="82"/>
      <c r="G305" s="82"/>
      <c r="H305" s="82"/>
    </row>
    <row r="306" spans="1:8">
      <c r="A306" s="82"/>
      <c r="B306" s="82"/>
      <c r="C306" s="82"/>
      <c r="D306" s="82"/>
      <c r="E306" s="82"/>
      <c r="F306" s="82"/>
      <c r="G306" s="82"/>
      <c r="H306" s="82"/>
    </row>
    <row r="307" spans="1:8">
      <c r="A307" s="82"/>
      <c r="B307" s="82"/>
      <c r="C307" s="82"/>
      <c r="D307" s="82"/>
      <c r="E307" s="82"/>
      <c r="F307" s="82"/>
      <c r="G307" s="82"/>
      <c r="H307" s="82"/>
    </row>
    <row r="308" spans="1:8">
      <c r="A308" s="82"/>
      <c r="B308" s="82"/>
      <c r="C308" s="82"/>
      <c r="D308" s="82"/>
      <c r="E308" s="82"/>
      <c r="F308" s="82"/>
      <c r="G308" s="82"/>
      <c r="H308" s="82"/>
    </row>
    <row r="309" spans="1:8">
      <c r="A309" s="82"/>
      <c r="B309" s="82"/>
      <c r="C309" s="82"/>
      <c r="D309" s="82"/>
      <c r="E309" s="82"/>
      <c r="F309" s="82"/>
      <c r="G309" s="82"/>
      <c r="H309" s="82"/>
    </row>
    <row r="310" spans="1:8">
      <c r="A310" s="82"/>
      <c r="B310" s="82"/>
      <c r="C310" s="82"/>
      <c r="D310" s="82"/>
      <c r="E310" s="82"/>
      <c r="F310" s="82"/>
      <c r="G310" s="82"/>
      <c r="H310" s="82"/>
    </row>
    <row r="311" spans="1:8">
      <c r="A311" s="82"/>
      <c r="B311" s="82"/>
      <c r="C311" s="82"/>
      <c r="D311" s="82"/>
      <c r="E311" s="82"/>
      <c r="F311" s="82"/>
      <c r="G311" s="82"/>
      <c r="H311" s="82"/>
    </row>
    <row r="312" spans="1:8">
      <c r="A312" s="82"/>
      <c r="B312" s="82"/>
      <c r="C312" s="82"/>
      <c r="D312" s="82"/>
      <c r="E312" s="82"/>
      <c r="F312" s="82"/>
      <c r="G312" s="82"/>
      <c r="H312" s="82"/>
    </row>
    <row r="313" spans="1:8">
      <c r="A313" s="82"/>
      <c r="B313" s="82"/>
      <c r="C313" s="82"/>
      <c r="D313" s="82"/>
      <c r="E313" s="82"/>
      <c r="F313" s="82"/>
      <c r="G313" s="82"/>
      <c r="H313" s="82"/>
    </row>
    <row r="314" spans="1:8">
      <c r="A314" s="82"/>
      <c r="B314" s="82"/>
      <c r="C314" s="82"/>
      <c r="D314" s="82"/>
      <c r="E314" s="82"/>
      <c r="F314" s="82"/>
      <c r="G314" s="82"/>
      <c r="H314" s="82"/>
    </row>
    <row r="315" spans="1:8">
      <c r="A315" s="82"/>
      <c r="B315" s="82"/>
      <c r="C315" s="82"/>
      <c r="D315" s="82"/>
      <c r="E315" s="82"/>
      <c r="F315" s="82"/>
      <c r="G315" s="82"/>
      <c r="H315" s="82"/>
    </row>
    <row r="316" spans="1:8">
      <c r="A316" s="82"/>
      <c r="B316" s="82"/>
      <c r="C316" s="82"/>
      <c r="D316" s="82"/>
      <c r="E316" s="82"/>
      <c r="F316" s="82"/>
      <c r="G316" s="82"/>
      <c r="H316" s="82"/>
    </row>
    <row r="317" spans="1:8">
      <c r="A317" s="82"/>
      <c r="B317" s="82"/>
      <c r="C317" s="82"/>
      <c r="D317" s="82"/>
      <c r="E317" s="82"/>
      <c r="F317" s="82"/>
      <c r="G317" s="82"/>
      <c r="H317" s="82"/>
    </row>
    <row r="318" spans="1:8">
      <c r="A318" s="82"/>
      <c r="B318" s="82"/>
      <c r="C318" s="82"/>
      <c r="D318" s="82"/>
      <c r="E318" s="82"/>
      <c r="F318" s="82"/>
      <c r="G318" s="82"/>
      <c r="H318" s="82"/>
    </row>
    <row r="319" spans="1:8">
      <c r="A319" s="82"/>
      <c r="B319" s="82"/>
      <c r="C319" s="82"/>
      <c r="D319" s="82"/>
      <c r="E319" s="82"/>
      <c r="F319" s="82"/>
      <c r="G319" s="82"/>
      <c r="H319" s="82"/>
    </row>
    <row r="320" spans="1:8">
      <c r="A320" s="82"/>
      <c r="B320" s="82"/>
      <c r="C320" s="82"/>
      <c r="D320" s="82"/>
      <c r="E320" s="82"/>
      <c r="F320" s="82"/>
      <c r="G320" s="82"/>
      <c r="H320" s="82"/>
    </row>
    <row r="321" spans="1:8">
      <c r="A321" s="82"/>
      <c r="B321" s="82"/>
      <c r="C321" s="82"/>
      <c r="D321" s="82"/>
      <c r="E321" s="82"/>
      <c r="F321" s="82"/>
      <c r="G321" s="82"/>
      <c r="H321" s="82"/>
    </row>
    <row r="322" spans="1:8">
      <c r="A322" s="82"/>
      <c r="B322" s="82"/>
      <c r="C322" s="82"/>
      <c r="D322" s="82"/>
      <c r="E322" s="82"/>
      <c r="F322" s="82"/>
      <c r="G322" s="82"/>
      <c r="H322" s="82"/>
    </row>
    <row r="323" spans="1:8">
      <c r="A323" s="82"/>
      <c r="B323" s="82"/>
      <c r="C323" s="82"/>
      <c r="D323" s="82"/>
      <c r="E323" s="82"/>
      <c r="F323" s="82"/>
      <c r="G323" s="82"/>
      <c r="H323" s="82"/>
    </row>
    <row r="324" spans="1:8">
      <c r="A324" s="82"/>
      <c r="B324" s="82"/>
      <c r="C324" s="82"/>
      <c r="D324" s="82"/>
      <c r="E324" s="82"/>
      <c r="F324" s="82"/>
      <c r="G324" s="82"/>
      <c r="H324" s="82"/>
    </row>
    <row r="325" spans="1:8">
      <c r="A325" s="82"/>
      <c r="B325" s="82"/>
      <c r="C325" s="82"/>
      <c r="D325" s="82"/>
      <c r="E325" s="82"/>
      <c r="F325" s="82"/>
      <c r="G325" s="82"/>
      <c r="H325" s="82"/>
    </row>
    <row r="326" spans="1:8">
      <c r="A326" s="82"/>
      <c r="B326" s="82"/>
      <c r="C326" s="82"/>
      <c r="D326" s="82"/>
      <c r="E326" s="82"/>
      <c r="F326" s="82"/>
      <c r="G326" s="82"/>
      <c r="H326" s="82"/>
    </row>
    <row r="327" spans="1:8">
      <c r="A327" s="82"/>
      <c r="B327" s="82"/>
      <c r="C327" s="82"/>
      <c r="D327" s="82"/>
      <c r="E327" s="82"/>
      <c r="F327" s="82"/>
      <c r="G327" s="82"/>
      <c r="H327" s="82"/>
    </row>
    <row r="328" spans="1:8">
      <c r="A328" s="82"/>
      <c r="B328" s="82"/>
      <c r="C328" s="82"/>
      <c r="D328" s="82"/>
      <c r="E328" s="82"/>
      <c r="F328" s="82"/>
      <c r="G328" s="82"/>
      <c r="H328" s="82"/>
    </row>
    <row r="329" spans="1:8">
      <c r="A329" s="82"/>
      <c r="B329" s="82"/>
      <c r="C329" s="82"/>
      <c r="D329" s="82"/>
      <c r="E329" s="82"/>
      <c r="F329" s="82"/>
      <c r="G329" s="82"/>
      <c r="H329" s="82"/>
    </row>
    <row r="330" spans="1:8">
      <c r="A330" s="82"/>
      <c r="B330" s="82"/>
      <c r="C330" s="82"/>
      <c r="D330" s="82"/>
      <c r="E330" s="82"/>
      <c r="F330" s="82"/>
      <c r="G330" s="82"/>
      <c r="H330" s="82"/>
    </row>
    <row r="331" spans="1:8">
      <c r="A331" s="82"/>
      <c r="B331" s="82"/>
      <c r="C331" s="82"/>
      <c r="D331" s="82"/>
      <c r="E331" s="82"/>
      <c r="F331" s="82"/>
      <c r="G331" s="82"/>
      <c r="H331" s="82"/>
    </row>
    <row r="332" spans="1:8">
      <c r="A332" s="82"/>
      <c r="B332" s="82"/>
      <c r="C332" s="82"/>
      <c r="D332" s="82"/>
      <c r="E332" s="82"/>
      <c r="F332" s="82"/>
      <c r="G332" s="82"/>
      <c r="H332" s="82"/>
    </row>
    <row r="333" spans="1:8">
      <c r="A333" s="82"/>
      <c r="B333" s="82"/>
      <c r="C333" s="82"/>
      <c r="D333" s="82"/>
      <c r="E333" s="82"/>
      <c r="F333" s="82"/>
      <c r="G333" s="82"/>
      <c r="H333" s="82"/>
    </row>
    <row r="334" spans="1:8">
      <c r="A334" s="82"/>
      <c r="B334" s="82"/>
      <c r="C334" s="82"/>
      <c r="D334" s="82"/>
      <c r="E334" s="82"/>
      <c r="F334" s="82"/>
      <c r="G334" s="82"/>
      <c r="H334" s="82"/>
    </row>
    <row r="335" spans="1:8">
      <c r="A335" s="82"/>
      <c r="B335" s="82"/>
      <c r="C335" s="82"/>
      <c r="D335" s="82"/>
      <c r="E335" s="82"/>
      <c r="F335" s="82"/>
      <c r="G335" s="82"/>
      <c r="H335" s="82"/>
    </row>
    <row r="336" spans="1:8">
      <c r="A336" s="82"/>
      <c r="B336" s="82"/>
      <c r="C336" s="82"/>
      <c r="D336" s="82"/>
      <c r="E336" s="82"/>
      <c r="F336" s="82"/>
      <c r="G336" s="82"/>
      <c r="H336" s="82"/>
    </row>
    <row r="337" spans="1:8">
      <c r="A337" s="82"/>
      <c r="B337" s="82"/>
      <c r="C337" s="82"/>
      <c r="D337" s="82"/>
      <c r="E337" s="82"/>
      <c r="F337" s="82"/>
      <c r="G337" s="82"/>
      <c r="H337" s="82"/>
    </row>
    <row r="338" spans="1:8">
      <c r="A338" s="82"/>
      <c r="B338" s="82"/>
      <c r="C338" s="82"/>
      <c r="D338" s="82"/>
      <c r="E338" s="82"/>
      <c r="F338" s="82"/>
      <c r="G338" s="82"/>
      <c r="H338" s="82"/>
    </row>
    <row r="339" spans="1:8">
      <c r="A339" s="82"/>
      <c r="B339" s="82"/>
      <c r="C339" s="82"/>
      <c r="D339" s="82"/>
      <c r="E339" s="82"/>
      <c r="F339" s="82"/>
      <c r="G339" s="82"/>
      <c r="H339" s="82"/>
    </row>
    <row r="340" spans="1:8">
      <c r="A340" s="82"/>
      <c r="B340" s="82"/>
      <c r="C340" s="82"/>
      <c r="D340" s="82"/>
      <c r="E340" s="82"/>
      <c r="F340" s="82"/>
      <c r="G340" s="82"/>
      <c r="H340" s="82"/>
    </row>
    <row r="341" spans="1:8">
      <c r="A341" s="82"/>
      <c r="B341" s="82"/>
      <c r="C341" s="82"/>
      <c r="D341" s="82"/>
      <c r="E341" s="82"/>
      <c r="F341" s="82"/>
      <c r="G341" s="82"/>
      <c r="H341" s="82"/>
    </row>
    <row r="342" spans="1:8">
      <c r="A342" s="82"/>
      <c r="B342" s="82"/>
      <c r="C342" s="82"/>
      <c r="D342" s="82"/>
      <c r="E342" s="82"/>
      <c r="F342" s="82"/>
      <c r="G342" s="82"/>
      <c r="H342" s="82"/>
    </row>
    <row r="343" spans="1:8">
      <c r="A343" s="82"/>
      <c r="B343" s="82"/>
      <c r="C343" s="82"/>
      <c r="D343" s="82"/>
      <c r="E343" s="82"/>
      <c r="F343" s="82"/>
      <c r="G343" s="82"/>
      <c r="H343" s="82"/>
    </row>
    <row r="344" spans="1:8">
      <c r="A344" s="82"/>
      <c r="B344" s="82"/>
      <c r="C344" s="82"/>
      <c r="D344" s="82"/>
      <c r="E344" s="82"/>
      <c r="F344" s="82"/>
      <c r="G344" s="82"/>
      <c r="H344" s="82"/>
    </row>
    <row r="345" spans="1:8">
      <c r="A345" s="82"/>
      <c r="B345" s="82"/>
      <c r="C345" s="82"/>
      <c r="D345" s="82"/>
      <c r="E345" s="82"/>
      <c r="F345" s="82"/>
      <c r="G345" s="82"/>
      <c r="H345" s="82"/>
    </row>
    <row r="346" spans="1:8">
      <c r="A346" s="82"/>
      <c r="B346" s="82"/>
      <c r="C346" s="82"/>
      <c r="D346" s="82"/>
      <c r="E346" s="82"/>
      <c r="F346" s="82"/>
      <c r="G346" s="82"/>
      <c r="H346" s="82"/>
    </row>
    <row r="347" spans="1:8">
      <c r="A347" s="82"/>
      <c r="B347" s="82"/>
      <c r="C347" s="82"/>
      <c r="D347" s="82"/>
      <c r="E347" s="82"/>
      <c r="F347" s="82"/>
      <c r="G347" s="82"/>
      <c r="H347" s="82"/>
    </row>
    <row r="348" spans="1:8">
      <c r="A348" s="82"/>
      <c r="B348" s="82"/>
      <c r="C348" s="82"/>
      <c r="D348" s="82"/>
      <c r="E348" s="82"/>
      <c r="F348" s="82"/>
      <c r="G348" s="82"/>
      <c r="H348" s="82"/>
    </row>
    <row r="349" spans="1:8">
      <c r="A349" s="82"/>
      <c r="B349" s="82"/>
      <c r="C349" s="82"/>
      <c r="D349" s="82"/>
      <c r="E349" s="82"/>
      <c r="F349" s="82"/>
      <c r="G349" s="82"/>
      <c r="H349" s="82"/>
    </row>
    <row r="350" spans="1:8">
      <c r="A350" s="82"/>
      <c r="B350" s="82"/>
      <c r="C350" s="82"/>
      <c r="D350" s="82"/>
      <c r="E350" s="82"/>
      <c r="F350" s="82"/>
      <c r="G350" s="82"/>
      <c r="H350" s="82"/>
    </row>
    <row r="351" spans="1:8">
      <c r="A351" s="82"/>
      <c r="B351" s="82"/>
      <c r="C351" s="82"/>
      <c r="D351" s="82"/>
      <c r="E351" s="82"/>
      <c r="F351" s="82"/>
      <c r="G351" s="82"/>
      <c r="H351" s="82"/>
    </row>
    <row r="352" spans="1:8">
      <c r="A352" s="82"/>
      <c r="B352" s="82"/>
      <c r="C352" s="82"/>
      <c r="D352" s="82"/>
      <c r="E352" s="82"/>
      <c r="F352" s="82"/>
      <c r="G352" s="82"/>
      <c r="H352" s="82"/>
    </row>
    <row r="353" spans="1:8">
      <c r="A353" s="82"/>
      <c r="B353" s="82"/>
      <c r="C353" s="82"/>
      <c r="D353" s="82"/>
      <c r="E353" s="82"/>
      <c r="F353" s="82"/>
      <c r="G353" s="82"/>
      <c r="H353" s="82"/>
    </row>
    <row r="354" spans="1:8">
      <c r="A354" s="82"/>
      <c r="B354" s="82"/>
      <c r="C354" s="82"/>
      <c r="D354" s="82"/>
      <c r="E354" s="82"/>
      <c r="F354" s="82"/>
      <c r="G354" s="82"/>
      <c r="H354" s="82"/>
    </row>
    <row r="355" spans="1:8">
      <c r="A355" s="82"/>
      <c r="B355" s="82"/>
      <c r="C355" s="82"/>
      <c r="D355" s="82"/>
      <c r="E355" s="82"/>
      <c r="F355" s="82"/>
      <c r="G355" s="82"/>
      <c r="H355" s="82"/>
    </row>
    <row r="356" spans="1:8">
      <c r="A356" s="82"/>
      <c r="B356" s="82"/>
      <c r="C356" s="82"/>
      <c r="D356" s="82"/>
      <c r="E356" s="82"/>
      <c r="F356" s="82"/>
      <c r="G356" s="82"/>
      <c r="H356" s="82"/>
    </row>
    <row r="357" spans="1:8">
      <c r="A357" s="82"/>
      <c r="B357" s="82"/>
      <c r="C357" s="82"/>
      <c r="D357" s="82"/>
      <c r="E357" s="82"/>
      <c r="F357" s="82"/>
      <c r="G357" s="82"/>
      <c r="H357" s="82"/>
    </row>
    <row r="358" spans="1:8">
      <c r="A358" s="82"/>
      <c r="B358" s="82"/>
      <c r="C358" s="82"/>
      <c r="D358" s="82"/>
      <c r="E358" s="82"/>
      <c r="F358" s="82"/>
      <c r="G358" s="82"/>
      <c r="H358" s="82"/>
    </row>
    <row r="359" spans="1:8">
      <c r="A359" s="82"/>
      <c r="B359" s="82"/>
      <c r="C359" s="82"/>
      <c r="D359" s="82"/>
      <c r="E359" s="82"/>
      <c r="F359" s="82"/>
      <c r="G359" s="82"/>
      <c r="H359" s="82"/>
    </row>
    <row r="360" spans="1:8">
      <c r="A360" s="82"/>
      <c r="B360" s="82"/>
      <c r="C360" s="82"/>
      <c r="D360" s="82"/>
      <c r="E360" s="82"/>
      <c r="F360" s="82"/>
      <c r="G360" s="82"/>
      <c r="H360" s="82"/>
    </row>
    <row r="361" spans="1:8">
      <c r="A361" s="82"/>
      <c r="B361" s="82"/>
      <c r="C361" s="82"/>
      <c r="D361" s="82"/>
      <c r="E361" s="82"/>
      <c r="F361" s="82"/>
      <c r="G361" s="82"/>
      <c r="H361" s="82"/>
    </row>
    <row r="362" spans="1:8">
      <c r="A362" s="82"/>
      <c r="B362" s="82"/>
      <c r="C362" s="82"/>
      <c r="D362" s="82"/>
      <c r="E362" s="82"/>
      <c r="F362" s="82"/>
      <c r="G362" s="82"/>
      <c r="H362" s="82"/>
    </row>
    <row r="363" spans="1:8">
      <c r="A363" s="82"/>
      <c r="B363" s="82"/>
      <c r="C363" s="82"/>
      <c r="D363" s="82"/>
      <c r="E363" s="82"/>
      <c r="F363" s="82"/>
      <c r="G363" s="82"/>
      <c r="H363" s="82"/>
    </row>
    <row r="364" spans="1:8">
      <c r="A364" s="82"/>
      <c r="B364" s="82"/>
      <c r="C364" s="82"/>
      <c r="D364" s="82"/>
      <c r="E364" s="82"/>
      <c r="F364" s="82"/>
      <c r="G364" s="82"/>
      <c r="H364" s="82"/>
    </row>
    <row r="365" spans="1:8">
      <c r="A365" s="82"/>
      <c r="B365" s="82"/>
      <c r="C365" s="82"/>
      <c r="D365" s="82"/>
      <c r="E365" s="82"/>
      <c r="F365" s="82"/>
      <c r="G365" s="82"/>
      <c r="H365" s="82"/>
    </row>
    <row r="366" spans="1:8">
      <c r="A366" s="82"/>
      <c r="B366" s="82"/>
      <c r="C366" s="82"/>
      <c r="D366" s="82"/>
      <c r="E366" s="82"/>
      <c r="F366" s="82"/>
      <c r="G366" s="82"/>
      <c r="H366" s="82"/>
    </row>
    <row r="367" spans="1:8">
      <c r="A367" s="82"/>
      <c r="B367" s="82"/>
      <c r="C367" s="82"/>
      <c r="D367" s="82"/>
      <c r="E367" s="82"/>
      <c r="F367" s="82"/>
      <c r="G367" s="82"/>
      <c r="H367" s="82"/>
    </row>
    <row r="368" spans="1:8">
      <c r="A368" s="82"/>
      <c r="B368" s="82"/>
      <c r="C368" s="82"/>
      <c r="D368" s="82"/>
      <c r="E368" s="82"/>
      <c r="F368" s="82"/>
      <c r="G368" s="82"/>
      <c r="H368" s="82"/>
    </row>
    <row r="369" spans="1:8">
      <c r="A369" s="82"/>
      <c r="B369" s="82"/>
      <c r="C369" s="82"/>
      <c r="D369" s="82"/>
      <c r="E369" s="82"/>
      <c r="F369" s="82"/>
      <c r="G369" s="82"/>
      <c r="H369" s="82"/>
    </row>
    <row r="370" spans="1:8">
      <c r="A370" s="82"/>
      <c r="B370" s="82"/>
      <c r="C370" s="82"/>
      <c r="D370" s="82"/>
      <c r="E370" s="82"/>
      <c r="F370" s="82"/>
      <c r="G370" s="82"/>
      <c r="H370" s="82"/>
    </row>
    <row r="371" spans="1:8">
      <c r="A371" s="82"/>
      <c r="B371" s="82"/>
      <c r="C371" s="82"/>
      <c r="D371" s="82"/>
      <c r="E371" s="82"/>
      <c r="F371" s="82"/>
      <c r="G371" s="82"/>
      <c r="H371" s="82"/>
    </row>
    <row r="372" spans="1:8">
      <c r="A372" s="82"/>
      <c r="B372" s="82"/>
      <c r="C372" s="82"/>
      <c r="D372" s="82"/>
      <c r="E372" s="82"/>
      <c r="F372" s="82"/>
      <c r="G372" s="82"/>
      <c r="H372" s="82"/>
    </row>
    <row r="373" spans="1:8">
      <c r="A373" s="82"/>
      <c r="B373" s="82"/>
      <c r="C373" s="82"/>
      <c r="D373" s="82"/>
      <c r="E373" s="82"/>
      <c r="F373" s="82"/>
      <c r="G373" s="82"/>
      <c r="H373" s="82"/>
    </row>
    <row r="374" spans="1:8">
      <c r="A374" s="82"/>
      <c r="B374" s="82"/>
      <c r="C374" s="82"/>
      <c r="D374" s="82"/>
      <c r="E374" s="82"/>
      <c r="F374" s="82"/>
      <c r="G374" s="82"/>
      <c r="H374" s="82"/>
    </row>
    <row r="375" spans="1:8">
      <c r="A375" s="82"/>
      <c r="B375" s="82"/>
      <c r="C375" s="82"/>
      <c r="D375" s="82"/>
      <c r="E375" s="82"/>
      <c r="F375" s="82"/>
      <c r="G375" s="82"/>
      <c r="H375" s="82"/>
    </row>
    <row r="376" spans="1:8">
      <c r="A376" s="82"/>
      <c r="B376" s="82"/>
      <c r="C376" s="82"/>
      <c r="D376" s="82"/>
      <c r="E376" s="82"/>
      <c r="F376" s="82"/>
      <c r="G376" s="82"/>
      <c r="H376" s="82"/>
    </row>
    <row r="377" spans="1:8">
      <c r="A377" s="82"/>
      <c r="B377" s="82"/>
      <c r="C377" s="82"/>
      <c r="D377" s="82"/>
      <c r="E377" s="82"/>
      <c r="F377" s="82"/>
      <c r="G377" s="82"/>
      <c r="H377" s="82"/>
    </row>
    <row r="378" spans="1:8">
      <c r="A378" s="82"/>
      <c r="B378" s="82"/>
      <c r="C378" s="82"/>
      <c r="D378" s="82"/>
      <c r="E378" s="82"/>
      <c r="F378" s="82"/>
      <c r="G378" s="82"/>
      <c r="H378" s="82"/>
    </row>
    <row r="379" spans="1:8">
      <c r="A379" s="82"/>
      <c r="B379" s="82"/>
      <c r="C379" s="82"/>
      <c r="D379" s="82"/>
      <c r="E379" s="82"/>
      <c r="F379" s="82"/>
      <c r="G379" s="82"/>
      <c r="H379" s="82"/>
    </row>
    <row r="380" spans="1:8">
      <c r="A380" s="82"/>
      <c r="B380" s="82"/>
      <c r="C380" s="82"/>
      <c r="D380" s="82"/>
      <c r="E380" s="82"/>
      <c r="F380" s="82"/>
      <c r="G380" s="82"/>
      <c r="H380" s="82"/>
    </row>
    <row r="381" spans="1:8">
      <c r="A381" s="82"/>
      <c r="B381" s="82"/>
      <c r="C381" s="82"/>
      <c r="D381" s="82"/>
      <c r="E381" s="82"/>
      <c r="F381" s="82"/>
      <c r="G381" s="82"/>
      <c r="H381" s="82"/>
    </row>
    <row r="382" spans="1:8">
      <c r="A382" s="82"/>
      <c r="B382" s="82"/>
      <c r="C382" s="82"/>
      <c r="D382" s="82"/>
      <c r="E382" s="82"/>
      <c r="F382" s="82"/>
      <c r="G382" s="82"/>
      <c r="H382" s="82"/>
    </row>
    <row r="383" spans="1:8">
      <c r="A383" s="82"/>
      <c r="B383" s="82"/>
      <c r="C383" s="82"/>
      <c r="D383" s="82"/>
      <c r="E383" s="82"/>
      <c r="F383" s="82"/>
      <c r="G383" s="82"/>
      <c r="H383" s="82"/>
    </row>
    <row r="384" spans="1:8">
      <c r="A384" s="82"/>
      <c r="B384" s="82"/>
      <c r="C384" s="82"/>
      <c r="D384" s="82"/>
      <c r="E384" s="82"/>
      <c r="F384" s="82"/>
      <c r="G384" s="82"/>
      <c r="H384" s="82"/>
    </row>
    <row r="385" spans="1:8">
      <c r="A385" s="82"/>
      <c r="B385" s="82"/>
      <c r="C385" s="82"/>
      <c r="D385" s="82"/>
      <c r="E385" s="82"/>
      <c r="F385" s="82"/>
      <c r="G385" s="82"/>
      <c r="H385" s="82"/>
    </row>
    <row r="386" spans="1:8">
      <c r="A386" s="82"/>
      <c r="B386" s="82"/>
      <c r="C386" s="82"/>
      <c r="D386" s="82"/>
      <c r="E386" s="82"/>
      <c r="F386" s="82"/>
      <c r="G386" s="82"/>
      <c r="H386" s="82"/>
    </row>
    <row r="387" spans="1:8">
      <c r="A387" s="82"/>
      <c r="B387" s="82"/>
      <c r="C387" s="82"/>
      <c r="D387" s="82"/>
      <c r="E387" s="82"/>
      <c r="F387" s="82"/>
      <c r="G387" s="82"/>
      <c r="H387" s="82"/>
    </row>
    <row r="388" spans="1:8">
      <c r="A388" s="82"/>
      <c r="B388" s="82"/>
      <c r="C388" s="82"/>
      <c r="D388" s="82"/>
      <c r="E388" s="82"/>
      <c r="F388" s="82"/>
      <c r="G388" s="82"/>
      <c r="H388" s="82"/>
    </row>
    <row r="389" spans="1:8">
      <c r="A389" s="82"/>
      <c r="B389" s="82"/>
      <c r="C389" s="82"/>
      <c r="D389" s="82"/>
      <c r="E389" s="82"/>
      <c r="F389" s="82"/>
      <c r="G389" s="82"/>
      <c r="H389" s="82"/>
    </row>
    <row r="390" spans="1:8">
      <c r="A390" s="82"/>
      <c r="B390" s="82"/>
      <c r="C390" s="82"/>
      <c r="D390" s="82"/>
      <c r="E390" s="82"/>
      <c r="F390" s="82"/>
      <c r="G390" s="82"/>
      <c r="H390" s="82"/>
    </row>
    <row r="391" spans="1:8">
      <c r="A391" s="82"/>
      <c r="B391" s="82"/>
      <c r="C391" s="82"/>
      <c r="D391" s="82"/>
      <c r="E391" s="82"/>
      <c r="F391" s="82"/>
      <c r="G391" s="82"/>
      <c r="H391" s="82"/>
    </row>
    <row r="392" spans="1:8">
      <c r="A392" s="82"/>
      <c r="B392" s="82"/>
      <c r="C392" s="82"/>
      <c r="D392" s="82"/>
      <c r="E392" s="82"/>
      <c r="F392" s="82"/>
      <c r="G392" s="82"/>
      <c r="H392" s="82"/>
    </row>
    <row r="393" spans="1:8">
      <c r="A393" s="82"/>
      <c r="B393" s="82"/>
      <c r="C393" s="82"/>
      <c r="D393" s="82"/>
      <c r="E393" s="82"/>
      <c r="F393" s="82"/>
      <c r="G393" s="82"/>
      <c r="H393" s="82"/>
    </row>
    <row r="394" spans="1:8">
      <c r="A394" s="82"/>
      <c r="B394" s="82"/>
      <c r="C394" s="82"/>
      <c r="D394" s="82"/>
      <c r="E394" s="82"/>
      <c r="F394" s="82"/>
      <c r="G394" s="82"/>
      <c r="H394" s="82"/>
    </row>
    <row r="395" spans="1:8">
      <c r="A395" s="82"/>
      <c r="B395" s="82"/>
      <c r="C395" s="82"/>
      <c r="D395" s="82"/>
      <c r="E395" s="82"/>
      <c r="F395" s="82"/>
      <c r="G395" s="82"/>
      <c r="H395" s="82"/>
    </row>
    <row r="396" spans="1:8">
      <c r="A396" s="82"/>
      <c r="B396" s="82"/>
      <c r="C396" s="82"/>
      <c r="D396" s="82"/>
      <c r="E396" s="82"/>
      <c r="F396" s="82"/>
      <c r="G396" s="82"/>
      <c r="H396" s="82"/>
    </row>
    <row r="397" spans="1:8">
      <c r="A397" s="82"/>
      <c r="B397" s="82"/>
      <c r="C397" s="82"/>
      <c r="D397" s="82"/>
      <c r="E397" s="82"/>
      <c r="F397" s="82"/>
      <c r="G397" s="82"/>
      <c r="H397" s="82"/>
    </row>
    <row r="398" spans="1:8">
      <c r="A398" s="82"/>
      <c r="B398" s="82"/>
      <c r="C398" s="82"/>
      <c r="D398" s="82"/>
      <c r="E398" s="82"/>
      <c r="F398" s="82"/>
      <c r="G398" s="82"/>
      <c r="H398" s="82"/>
    </row>
    <row r="399" spans="1:8">
      <c r="A399" s="82"/>
      <c r="B399" s="82"/>
      <c r="C399" s="82"/>
      <c r="D399" s="82"/>
      <c r="E399" s="82"/>
      <c r="F399" s="82"/>
      <c r="G399" s="82"/>
      <c r="H399" s="82"/>
    </row>
    <row r="400" spans="1:8">
      <c r="A400" s="82"/>
      <c r="B400" s="82"/>
      <c r="C400" s="82"/>
      <c r="D400" s="82"/>
      <c r="E400" s="82"/>
      <c r="F400" s="82"/>
      <c r="G400" s="82"/>
      <c r="H400" s="82"/>
    </row>
    <row r="401" spans="1:8">
      <c r="A401" s="82"/>
      <c r="B401" s="82"/>
      <c r="C401" s="82"/>
      <c r="D401" s="82"/>
      <c r="E401" s="82"/>
      <c r="F401" s="82"/>
      <c r="G401" s="82"/>
      <c r="H401" s="82"/>
    </row>
    <row r="402" spans="1:8">
      <c r="A402" s="82"/>
      <c r="B402" s="82"/>
      <c r="C402" s="82"/>
      <c r="D402" s="82"/>
      <c r="E402" s="82"/>
      <c r="F402" s="82"/>
      <c r="G402" s="82"/>
      <c r="H402" s="82"/>
    </row>
    <row r="403" spans="1:8">
      <c r="A403" s="82"/>
      <c r="B403" s="82"/>
      <c r="C403" s="82"/>
      <c r="D403" s="82"/>
      <c r="E403" s="82"/>
      <c r="F403" s="82"/>
      <c r="G403" s="82"/>
      <c r="H403" s="82"/>
    </row>
    <row r="404" spans="1:8">
      <c r="A404" s="82"/>
      <c r="B404" s="82"/>
      <c r="C404" s="82"/>
      <c r="D404" s="82"/>
      <c r="E404" s="82"/>
      <c r="F404" s="82"/>
      <c r="G404" s="82"/>
      <c r="H404" s="82"/>
    </row>
    <row r="405" spans="1:8">
      <c r="A405" s="82"/>
      <c r="B405" s="82"/>
      <c r="C405" s="82"/>
      <c r="D405" s="82"/>
      <c r="E405" s="82"/>
      <c r="F405" s="82"/>
      <c r="G405" s="82"/>
      <c r="H405" s="82"/>
    </row>
    <row r="406" spans="1:8">
      <c r="A406" s="82"/>
      <c r="B406" s="82"/>
      <c r="C406" s="82"/>
      <c r="D406" s="82"/>
      <c r="E406" s="82"/>
      <c r="F406" s="82"/>
      <c r="G406" s="82"/>
      <c r="H406" s="82"/>
    </row>
    <row r="407" spans="1:8">
      <c r="A407" s="82"/>
      <c r="B407" s="82"/>
      <c r="C407" s="82"/>
      <c r="D407" s="82"/>
      <c r="E407" s="82"/>
      <c r="F407" s="82"/>
      <c r="G407" s="82"/>
      <c r="H407" s="82"/>
    </row>
    <row r="408" spans="1:8">
      <c r="A408" s="82"/>
      <c r="B408" s="82"/>
      <c r="C408" s="82"/>
      <c r="D408" s="82"/>
      <c r="E408" s="82"/>
      <c r="F408" s="82"/>
      <c r="G408" s="82"/>
      <c r="H408" s="82"/>
    </row>
    <row r="409" spans="1:8">
      <c r="A409" s="82"/>
      <c r="B409" s="82"/>
      <c r="C409" s="82"/>
      <c r="D409" s="82"/>
      <c r="E409" s="82"/>
      <c r="F409" s="82"/>
      <c r="G409" s="82"/>
      <c r="H409" s="82"/>
    </row>
    <row r="410" spans="1:8">
      <c r="A410" s="82"/>
      <c r="B410" s="82"/>
      <c r="C410" s="82"/>
      <c r="D410" s="82"/>
      <c r="E410" s="82"/>
      <c r="F410" s="82"/>
      <c r="G410" s="82"/>
      <c r="H410" s="82"/>
    </row>
    <row r="411" spans="1:8">
      <c r="A411" s="82"/>
      <c r="B411" s="82"/>
      <c r="C411" s="82"/>
      <c r="D411" s="82"/>
      <c r="E411" s="82"/>
      <c r="F411" s="82"/>
      <c r="G411" s="82"/>
      <c r="H411" s="82"/>
    </row>
    <row r="412" spans="1:8">
      <c r="A412" s="82"/>
      <c r="B412" s="82"/>
      <c r="C412" s="82"/>
      <c r="D412" s="82"/>
      <c r="E412" s="82"/>
      <c r="F412" s="82"/>
      <c r="G412" s="82"/>
      <c r="H412" s="82"/>
    </row>
    <row r="413" spans="1:8">
      <c r="A413" s="82"/>
      <c r="B413" s="82"/>
      <c r="C413" s="82"/>
      <c r="D413" s="82"/>
      <c r="E413" s="82"/>
      <c r="F413" s="82"/>
      <c r="G413" s="82"/>
      <c r="H413" s="82"/>
    </row>
    <row r="414" spans="1:8">
      <c r="A414" s="82"/>
      <c r="B414" s="82"/>
      <c r="C414" s="82"/>
      <c r="D414" s="82"/>
      <c r="E414" s="82"/>
      <c r="F414" s="82"/>
      <c r="G414" s="82"/>
      <c r="H414" s="82"/>
    </row>
    <row r="415" spans="1:8">
      <c r="A415" s="82"/>
      <c r="B415" s="82"/>
      <c r="C415" s="82"/>
      <c r="D415" s="82"/>
      <c r="E415" s="82"/>
      <c r="F415" s="82"/>
      <c r="G415" s="82"/>
      <c r="H415" s="82"/>
    </row>
    <row r="416" spans="1:8">
      <c r="A416" s="82"/>
      <c r="B416" s="82"/>
      <c r="C416" s="82"/>
      <c r="D416" s="82"/>
      <c r="E416" s="82"/>
      <c r="F416" s="82"/>
      <c r="G416" s="82"/>
      <c r="H416" s="82"/>
    </row>
    <row r="417" spans="1:8">
      <c r="A417" s="82"/>
      <c r="B417" s="82"/>
      <c r="C417" s="82"/>
      <c r="D417" s="82"/>
      <c r="E417" s="82"/>
      <c r="F417" s="82"/>
      <c r="G417" s="82"/>
      <c r="H417" s="82"/>
    </row>
    <row r="418" spans="1:8">
      <c r="A418" s="82"/>
      <c r="B418" s="82"/>
      <c r="C418" s="82"/>
      <c r="D418" s="82"/>
      <c r="E418" s="82"/>
      <c r="F418" s="82"/>
      <c r="G418" s="82"/>
      <c r="H418" s="82"/>
    </row>
    <row r="419" spans="1:8">
      <c r="A419" s="82"/>
      <c r="B419" s="82"/>
      <c r="C419" s="82"/>
      <c r="D419" s="82"/>
      <c r="E419" s="82"/>
      <c r="F419" s="82"/>
      <c r="G419" s="82"/>
      <c r="H419" s="82"/>
    </row>
    <row r="420" spans="1:8">
      <c r="A420" s="82"/>
      <c r="B420" s="82"/>
      <c r="C420" s="82"/>
      <c r="D420" s="82"/>
      <c r="E420" s="82"/>
      <c r="F420" s="82"/>
      <c r="G420" s="82"/>
      <c r="H420" s="82"/>
    </row>
    <row r="421" spans="1:8">
      <c r="A421" s="82"/>
      <c r="B421" s="82"/>
      <c r="C421" s="82"/>
      <c r="D421" s="82"/>
      <c r="E421" s="82"/>
      <c r="F421" s="82"/>
      <c r="G421" s="82"/>
      <c r="H421" s="82"/>
    </row>
    <row r="422" spans="1:8">
      <c r="A422" s="82"/>
      <c r="B422" s="82"/>
      <c r="C422" s="82"/>
      <c r="D422" s="82"/>
      <c r="E422" s="82"/>
      <c r="F422" s="82"/>
      <c r="G422" s="82"/>
      <c r="H422" s="82"/>
    </row>
    <row r="423" spans="1:8">
      <c r="A423" s="82"/>
      <c r="B423" s="82"/>
      <c r="C423" s="82"/>
      <c r="D423" s="82"/>
      <c r="E423" s="82"/>
      <c r="F423" s="82"/>
      <c r="G423" s="82"/>
      <c r="H423" s="82"/>
    </row>
    <row r="424" spans="1:8">
      <c r="A424" s="82"/>
      <c r="B424" s="82"/>
      <c r="C424" s="82"/>
      <c r="D424" s="82"/>
      <c r="E424" s="82"/>
      <c r="F424" s="82"/>
      <c r="G424" s="82"/>
      <c r="H424" s="82"/>
    </row>
    <row r="425" spans="1:8">
      <c r="A425" s="82"/>
      <c r="B425" s="82"/>
      <c r="C425" s="82"/>
      <c r="D425" s="82"/>
      <c r="E425" s="82"/>
      <c r="F425" s="82"/>
      <c r="G425" s="82"/>
      <c r="H425" s="82"/>
    </row>
    <row r="426" spans="1:8">
      <c r="A426" s="82"/>
      <c r="B426" s="82"/>
      <c r="C426" s="82"/>
      <c r="D426" s="82"/>
      <c r="E426" s="82"/>
      <c r="F426" s="82"/>
      <c r="G426" s="82"/>
      <c r="H426" s="82"/>
    </row>
    <row r="427" spans="1:8">
      <c r="A427" s="82"/>
      <c r="B427" s="82"/>
      <c r="C427" s="82"/>
      <c r="D427" s="82"/>
      <c r="E427" s="82"/>
      <c r="F427" s="82"/>
      <c r="G427" s="82"/>
      <c r="H427" s="82"/>
    </row>
    <row r="428" spans="1:8">
      <c r="A428" s="82"/>
      <c r="B428" s="82"/>
      <c r="C428" s="82"/>
      <c r="D428" s="82"/>
      <c r="E428" s="82"/>
      <c r="F428" s="82"/>
      <c r="G428" s="82"/>
      <c r="H428" s="82"/>
    </row>
    <row r="429" spans="1:8">
      <c r="A429" s="82"/>
      <c r="B429" s="82"/>
      <c r="C429" s="82"/>
      <c r="D429" s="82"/>
      <c r="E429" s="82"/>
      <c r="F429" s="82"/>
      <c r="G429" s="82"/>
      <c r="H429" s="82"/>
    </row>
    <row r="430" spans="1:8">
      <c r="A430" s="82"/>
      <c r="B430" s="82"/>
      <c r="C430" s="82"/>
      <c r="D430" s="82"/>
      <c r="E430" s="82"/>
      <c r="F430" s="82"/>
      <c r="G430" s="82"/>
      <c r="H430" s="82"/>
    </row>
    <row r="431" spans="1:8">
      <c r="A431" s="82"/>
      <c r="B431" s="82"/>
      <c r="C431" s="82"/>
      <c r="D431" s="82"/>
      <c r="E431" s="82"/>
      <c r="F431" s="82"/>
      <c r="G431" s="82"/>
      <c r="H431" s="82"/>
    </row>
    <row r="432" spans="1:8">
      <c r="A432" s="82"/>
      <c r="B432" s="82"/>
      <c r="C432" s="82"/>
      <c r="D432" s="82"/>
      <c r="E432" s="82"/>
      <c r="F432" s="82"/>
      <c r="G432" s="82"/>
      <c r="H432" s="82"/>
    </row>
    <row r="433" spans="1:8">
      <c r="A433" s="82"/>
      <c r="B433" s="82"/>
      <c r="C433" s="82"/>
      <c r="D433" s="82"/>
      <c r="E433" s="82"/>
      <c r="F433" s="82"/>
      <c r="G433" s="82"/>
      <c r="H433" s="82"/>
    </row>
    <row r="434" spans="1:8">
      <c r="A434" s="82"/>
      <c r="B434" s="82"/>
      <c r="C434" s="82"/>
      <c r="D434" s="82"/>
      <c r="E434" s="82"/>
      <c r="F434" s="82"/>
      <c r="G434" s="82"/>
      <c r="H434" s="82"/>
    </row>
    <row r="435" spans="1:8">
      <c r="A435" s="82"/>
      <c r="B435" s="82"/>
      <c r="C435" s="82"/>
      <c r="D435" s="82"/>
      <c r="E435" s="82"/>
      <c r="F435" s="82"/>
      <c r="G435" s="82"/>
      <c r="H435" s="82"/>
    </row>
    <row r="436" spans="1:8">
      <c r="A436" s="82"/>
      <c r="B436" s="82"/>
      <c r="C436" s="82"/>
      <c r="D436" s="82"/>
      <c r="E436" s="82"/>
      <c r="F436" s="82"/>
      <c r="G436" s="82"/>
      <c r="H436" s="82"/>
    </row>
    <row r="437" spans="1:8">
      <c r="A437" s="82"/>
      <c r="B437" s="82"/>
      <c r="C437" s="82"/>
      <c r="D437" s="82"/>
      <c r="E437" s="82"/>
      <c r="F437" s="82"/>
      <c r="G437" s="82"/>
      <c r="H437" s="82"/>
    </row>
    <row r="438" spans="1:8">
      <c r="A438" s="82"/>
      <c r="B438" s="82"/>
      <c r="C438" s="82"/>
      <c r="D438" s="82"/>
      <c r="E438" s="82"/>
      <c r="F438" s="82"/>
      <c r="G438" s="82"/>
      <c r="H438" s="82"/>
    </row>
    <row r="439" spans="1:8">
      <c r="A439" s="82"/>
      <c r="B439" s="82"/>
      <c r="C439" s="82"/>
      <c r="D439" s="82"/>
      <c r="E439" s="82"/>
      <c r="F439" s="82"/>
      <c r="G439" s="82"/>
      <c r="H439" s="82"/>
    </row>
    <row r="440" spans="1:8">
      <c r="A440" s="82"/>
      <c r="B440" s="82"/>
      <c r="C440" s="82"/>
      <c r="D440" s="82"/>
      <c r="E440" s="82"/>
      <c r="F440" s="82"/>
      <c r="G440" s="82"/>
      <c r="H440" s="82"/>
    </row>
    <row r="441" spans="1:8">
      <c r="A441" s="82"/>
      <c r="B441" s="82"/>
      <c r="C441" s="82"/>
      <c r="D441" s="82"/>
      <c r="E441" s="82"/>
      <c r="F441" s="82"/>
      <c r="G441" s="82"/>
      <c r="H441" s="82"/>
    </row>
    <row r="442" spans="1:8">
      <c r="A442" s="82"/>
      <c r="B442" s="82"/>
      <c r="C442" s="82"/>
      <c r="D442" s="82"/>
      <c r="E442" s="82"/>
      <c r="F442" s="82"/>
      <c r="G442" s="82"/>
      <c r="H442" s="82"/>
    </row>
    <row r="443" spans="1:8">
      <c r="A443" s="82"/>
      <c r="B443" s="82"/>
      <c r="C443" s="82"/>
      <c r="D443" s="82"/>
      <c r="E443" s="82"/>
      <c r="F443" s="82"/>
      <c r="G443" s="82"/>
      <c r="H443" s="82"/>
    </row>
    <row r="444" spans="1:8">
      <c r="A444" s="82"/>
      <c r="B444" s="82"/>
      <c r="C444" s="82"/>
      <c r="D444" s="82"/>
      <c r="E444" s="82"/>
      <c r="F444" s="82"/>
      <c r="G444" s="82"/>
      <c r="H444" s="82"/>
    </row>
    <row r="445" spans="1:8">
      <c r="A445" s="82"/>
      <c r="B445" s="82"/>
      <c r="C445" s="82"/>
      <c r="D445" s="82"/>
      <c r="E445" s="82"/>
      <c r="F445" s="82"/>
      <c r="G445" s="82"/>
      <c r="H445" s="82"/>
    </row>
    <row r="446" spans="1:8">
      <c r="A446" s="82"/>
      <c r="B446" s="82"/>
      <c r="C446" s="82"/>
      <c r="D446" s="82"/>
      <c r="E446" s="82"/>
      <c r="F446" s="82"/>
      <c r="G446" s="82"/>
      <c r="H446" s="82"/>
    </row>
    <row r="447" spans="1:8">
      <c r="A447" s="82"/>
      <c r="B447" s="82"/>
      <c r="C447" s="82"/>
      <c r="D447" s="82"/>
      <c r="E447" s="82"/>
      <c r="F447" s="82"/>
      <c r="G447" s="82"/>
      <c r="H447" s="82"/>
    </row>
    <row r="448" spans="1:8">
      <c r="A448" s="82"/>
      <c r="B448" s="82"/>
      <c r="C448" s="82"/>
      <c r="D448" s="82"/>
      <c r="E448" s="82"/>
      <c r="F448" s="82"/>
      <c r="G448" s="82"/>
      <c r="H448" s="82"/>
    </row>
    <row r="449" spans="1:8">
      <c r="A449" s="82"/>
      <c r="B449" s="82"/>
      <c r="C449" s="82"/>
      <c r="D449" s="82"/>
      <c r="E449" s="82"/>
      <c r="F449" s="82"/>
      <c r="G449" s="82"/>
      <c r="H449" s="82"/>
    </row>
    <row r="450" spans="1:8">
      <c r="A450" s="82"/>
      <c r="B450" s="82"/>
      <c r="C450" s="82"/>
      <c r="D450" s="82"/>
      <c r="E450" s="82"/>
      <c r="F450" s="82"/>
      <c r="G450" s="82"/>
      <c r="H450" s="82"/>
    </row>
    <row r="451" spans="1:8">
      <c r="A451" s="82"/>
      <c r="B451" s="82"/>
      <c r="C451" s="82"/>
      <c r="D451" s="82"/>
      <c r="E451" s="82"/>
      <c r="F451" s="82"/>
      <c r="G451" s="82"/>
      <c r="H451" s="82"/>
    </row>
    <row r="452" spans="1:8">
      <c r="A452" s="82"/>
      <c r="B452" s="82"/>
      <c r="C452" s="82"/>
      <c r="D452" s="82"/>
      <c r="E452" s="82"/>
      <c r="F452" s="82"/>
      <c r="G452" s="82"/>
      <c r="H452" s="82"/>
    </row>
    <row r="453" spans="1:8">
      <c r="A453" s="82"/>
      <c r="B453" s="82"/>
      <c r="C453" s="82"/>
      <c r="D453" s="82"/>
      <c r="E453" s="82"/>
      <c r="F453" s="82"/>
      <c r="G453" s="82"/>
      <c r="H453" s="82"/>
    </row>
    <row r="454" spans="1:8">
      <c r="A454" s="82"/>
      <c r="B454" s="82"/>
      <c r="C454" s="82"/>
      <c r="D454" s="82"/>
      <c r="E454" s="82"/>
      <c r="F454" s="82"/>
      <c r="G454" s="82"/>
      <c r="H454" s="82"/>
    </row>
    <row r="455" spans="1:8">
      <c r="A455" s="82"/>
      <c r="B455" s="82"/>
      <c r="C455" s="82"/>
      <c r="D455" s="82"/>
      <c r="E455" s="82"/>
      <c r="F455" s="82"/>
      <c r="G455" s="82"/>
      <c r="H455" s="82"/>
    </row>
    <row r="456" spans="1:8">
      <c r="A456" s="82"/>
      <c r="B456" s="82"/>
      <c r="C456" s="82"/>
      <c r="D456" s="82"/>
      <c r="E456" s="82"/>
      <c r="F456" s="82"/>
      <c r="G456" s="82"/>
      <c r="H456" s="82"/>
    </row>
    <row r="457" spans="1:8">
      <c r="A457" s="82"/>
      <c r="B457" s="82"/>
      <c r="C457" s="82"/>
      <c r="D457" s="82"/>
      <c r="E457" s="82"/>
      <c r="F457" s="82"/>
      <c r="G457" s="82"/>
      <c r="H457" s="82"/>
    </row>
    <row r="458" spans="1:8">
      <c r="A458" s="82"/>
      <c r="B458" s="82"/>
      <c r="C458" s="82"/>
      <c r="D458" s="82"/>
      <c r="E458" s="82"/>
      <c r="F458" s="82"/>
      <c r="G458" s="82"/>
      <c r="H458" s="82"/>
    </row>
    <row r="459" spans="1:8">
      <c r="A459" s="82"/>
      <c r="B459" s="82"/>
      <c r="C459" s="82"/>
      <c r="D459" s="82"/>
      <c r="E459" s="82"/>
      <c r="F459" s="82"/>
      <c r="G459" s="82"/>
      <c r="H459" s="82"/>
    </row>
    <row r="460" spans="1:8">
      <c r="A460" s="82"/>
      <c r="B460" s="82"/>
      <c r="C460" s="82"/>
      <c r="D460" s="82"/>
      <c r="E460" s="82"/>
      <c r="F460" s="82"/>
      <c r="G460" s="82"/>
      <c r="H460" s="82"/>
    </row>
    <row r="461" spans="1:8">
      <c r="A461" s="82"/>
      <c r="B461" s="82"/>
      <c r="C461" s="82"/>
      <c r="D461" s="82"/>
      <c r="E461" s="82"/>
      <c r="F461" s="82"/>
      <c r="G461" s="82"/>
      <c r="H461" s="82"/>
    </row>
    <row r="462" spans="1:8">
      <c r="A462" s="82"/>
      <c r="B462" s="82"/>
      <c r="C462" s="82"/>
      <c r="D462" s="82"/>
      <c r="E462" s="82"/>
      <c r="F462" s="82"/>
      <c r="G462" s="82"/>
      <c r="H462" s="82"/>
    </row>
    <row r="463" spans="1:8">
      <c r="A463" s="82"/>
      <c r="B463" s="82"/>
      <c r="C463" s="82"/>
      <c r="D463" s="82"/>
      <c r="E463" s="82"/>
      <c r="F463" s="82"/>
      <c r="G463" s="82"/>
      <c r="H463" s="82"/>
    </row>
    <row r="464" spans="1:8">
      <c r="A464" s="82"/>
      <c r="B464" s="82"/>
      <c r="C464" s="82"/>
      <c r="D464" s="82"/>
      <c r="E464" s="82"/>
      <c r="F464" s="82"/>
      <c r="G464" s="82"/>
      <c r="H464" s="82"/>
    </row>
    <row r="465" spans="1:8">
      <c r="A465" s="82"/>
      <c r="B465" s="82"/>
      <c r="C465" s="82"/>
      <c r="D465" s="82"/>
      <c r="E465" s="82"/>
      <c r="F465" s="82"/>
      <c r="G465" s="82"/>
      <c r="H465" s="82"/>
    </row>
    <row r="466" spans="1:8">
      <c r="A466" s="82"/>
      <c r="B466" s="82"/>
      <c r="C466" s="82"/>
      <c r="D466" s="82"/>
      <c r="E466" s="82"/>
      <c r="F466" s="82"/>
      <c r="G466" s="82"/>
      <c r="H466" s="82"/>
    </row>
    <row r="467" spans="1:8">
      <c r="A467" s="82"/>
      <c r="B467" s="82"/>
      <c r="C467" s="82"/>
      <c r="D467" s="82"/>
      <c r="E467" s="82"/>
      <c r="F467" s="82"/>
      <c r="G467" s="82"/>
      <c r="H467" s="82"/>
    </row>
    <row r="468" spans="1:8">
      <c r="A468" s="82"/>
      <c r="B468" s="82"/>
      <c r="C468" s="82"/>
      <c r="D468" s="82"/>
      <c r="E468" s="82"/>
      <c r="F468" s="82"/>
      <c r="G468" s="82"/>
      <c r="H468" s="82"/>
    </row>
    <row r="469" spans="1:8">
      <c r="A469" s="82"/>
      <c r="B469" s="82"/>
      <c r="C469" s="82"/>
      <c r="D469" s="82"/>
      <c r="E469" s="82"/>
      <c r="F469" s="82"/>
      <c r="G469" s="82"/>
      <c r="H469" s="82"/>
    </row>
    <row r="470" spans="1:8">
      <c r="A470" s="82"/>
      <c r="B470" s="82"/>
      <c r="C470" s="82"/>
      <c r="D470" s="82"/>
      <c r="E470" s="82"/>
      <c r="F470" s="82"/>
      <c r="G470" s="82"/>
      <c r="H470" s="82"/>
    </row>
    <row r="471" spans="1:8">
      <c r="A471" s="82"/>
      <c r="B471" s="82"/>
      <c r="C471" s="82"/>
      <c r="D471" s="82"/>
      <c r="E471" s="82"/>
      <c r="F471" s="82"/>
      <c r="G471" s="82"/>
      <c r="H471" s="82"/>
    </row>
    <row r="472" spans="1:8">
      <c r="A472" s="82"/>
      <c r="B472" s="82"/>
      <c r="C472" s="82"/>
      <c r="D472" s="82"/>
      <c r="E472" s="82"/>
      <c r="F472" s="82"/>
      <c r="G472" s="82"/>
      <c r="H472" s="82"/>
    </row>
    <row r="473" spans="1:8">
      <c r="A473" s="82"/>
      <c r="B473" s="82"/>
      <c r="C473" s="82"/>
      <c r="D473" s="82"/>
      <c r="E473" s="82"/>
      <c r="F473" s="82"/>
      <c r="G473" s="82"/>
      <c r="H473" s="82"/>
    </row>
    <row r="474" spans="1:8">
      <c r="A474" s="82"/>
      <c r="B474" s="82"/>
      <c r="C474" s="82"/>
      <c r="D474" s="82"/>
      <c r="E474" s="82"/>
      <c r="F474" s="82"/>
      <c r="G474" s="82"/>
      <c r="H474" s="82"/>
    </row>
    <row r="475" spans="1:8">
      <c r="A475" s="82"/>
      <c r="B475" s="82"/>
      <c r="C475" s="82"/>
      <c r="D475" s="82"/>
      <c r="E475" s="82"/>
      <c r="F475" s="82"/>
      <c r="G475" s="82"/>
      <c r="H475" s="82"/>
    </row>
    <row r="476" spans="1:8">
      <c r="A476" s="82"/>
      <c r="B476" s="82"/>
      <c r="C476" s="82"/>
      <c r="D476" s="82"/>
      <c r="E476" s="82"/>
      <c r="F476" s="82"/>
      <c r="G476" s="82"/>
      <c r="H476" s="82"/>
    </row>
    <row r="477" spans="1:8">
      <c r="A477" s="82"/>
      <c r="B477" s="82"/>
      <c r="C477" s="82"/>
      <c r="D477" s="82"/>
      <c r="E477" s="82"/>
      <c r="F477" s="82"/>
      <c r="G477" s="82"/>
      <c r="H477" s="82"/>
    </row>
    <row r="478" spans="1:8">
      <c r="A478" s="82"/>
      <c r="B478" s="82"/>
      <c r="C478" s="82"/>
      <c r="D478" s="82"/>
      <c r="E478" s="82"/>
      <c r="F478" s="82"/>
      <c r="G478" s="82"/>
      <c r="H478" s="82"/>
    </row>
    <row r="479" spans="1:8">
      <c r="A479" s="82"/>
      <c r="B479" s="82"/>
      <c r="C479" s="82"/>
      <c r="D479" s="82"/>
      <c r="E479" s="82"/>
      <c r="F479" s="82"/>
      <c r="G479" s="82"/>
      <c r="H479" s="82"/>
    </row>
    <row r="480" spans="1:8">
      <c r="A480" s="82"/>
      <c r="B480" s="82"/>
      <c r="C480" s="82"/>
      <c r="D480" s="82"/>
      <c r="E480" s="82"/>
      <c r="F480" s="82"/>
      <c r="G480" s="82"/>
      <c r="H480" s="82"/>
    </row>
    <row r="481" spans="1:8">
      <c r="A481" s="82"/>
      <c r="B481" s="82"/>
      <c r="C481" s="82"/>
      <c r="D481" s="82"/>
      <c r="E481" s="82"/>
      <c r="F481" s="82"/>
      <c r="G481" s="82"/>
      <c r="H481" s="82"/>
    </row>
    <row r="482" spans="1:8">
      <c r="A482" s="82"/>
      <c r="B482" s="82"/>
      <c r="C482" s="82"/>
      <c r="D482" s="82"/>
      <c r="E482" s="82"/>
      <c r="F482" s="82"/>
      <c r="G482" s="82"/>
      <c r="H482" s="82"/>
    </row>
    <row r="483" spans="1:8">
      <c r="A483" s="82"/>
      <c r="B483" s="82"/>
      <c r="C483" s="82"/>
      <c r="D483" s="82"/>
      <c r="E483" s="82"/>
      <c r="F483" s="82"/>
      <c r="G483" s="82"/>
      <c r="H483" s="82"/>
    </row>
    <row r="484" spans="1:8">
      <c r="A484" s="82"/>
      <c r="B484" s="82"/>
      <c r="C484" s="82"/>
      <c r="D484" s="82"/>
      <c r="E484" s="82"/>
      <c r="F484" s="82"/>
      <c r="G484" s="82"/>
      <c r="H484" s="82"/>
    </row>
    <row r="485" spans="1:8">
      <c r="A485" s="82"/>
      <c r="B485" s="82"/>
      <c r="C485" s="82"/>
      <c r="D485" s="82"/>
      <c r="E485" s="82"/>
      <c r="F485" s="82"/>
      <c r="G485" s="82"/>
      <c r="H485" s="82"/>
    </row>
    <row r="486" spans="1:8">
      <c r="A486" s="82"/>
      <c r="B486" s="82"/>
      <c r="C486" s="82"/>
      <c r="D486" s="82"/>
      <c r="E486" s="82"/>
      <c r="F486" s="82"/>
      <c r="G486" s="82"/>
      <c r="H486" s="82"/>
    </row>
    <row r="487" spans="1:8">
      <c r="A487" s="82"/>
      <c r="B487" s="82"/>
      <c r="C487" s="82"/>
      <c r="D487" s="82"/>
      <c r="E487" s="82"/>
      <c r="F487" s="82"/>
      <c r="G487" s="82"/>
      <c r="H487" s="82"/>
    </row>
    <row r="488" spans="1:8">
      <c r="A488" s="82"/>
      <c r="B488" s="82"/>
      <c r="C488" s="82"/>
      <c r="D488" s="82"/>
      <c r="E488" s="82"/>
      <c r="F488" s="82"/>
      <c r="G488" s="82"/>
      <c r="H488" s="82"/>
    </row>
    <row r="489" spans="1:8">
      <c r="A489" s="82"/>
      <c r="B489" s="82"/>
      <c r="C489" s="82"/>
      <c r="D489" s="82"/>
      <c r="E489" s="82"/>
      <c r="F489" s="82"/>
      <c r="G489" s="82"/>
      <c r="H489" s="82"/>
    </row>
    <row r="490" spans="1:8">
      <c r="A490" s="82"/>
      <c r="B490" s="82"/>
      <c r="C490" s="82"/>
      <c r="D490" s="82"/>
      <c r="E490" s="82"/>
      <c r="F490" s="82"/>
      <c r="G490" s="82"/>
      <c r="H490" s="82"/>
    </row>
    <row r="491" spans="1:8">
      <c r="A491" s="82"/>
      <c r="B491" s="82"/>
      <c r="C491" s="82"/>
      <c r="D491" s="82"/>
      <c r="E491" s="82"/>
      <c r="F491" s="82"/>
      <c r="G491" s="82"/>
      <c r="H491" s="82"/>
    </row>
    <row r="492" spans="1:8">
      <c r="A492" s="82"/>
      <c r="B492" s="82"/>
      <c r="C492" s="82"/>
      <c r="D492" s="82"/>
      <c r="E492" s="82"/>
      <c r="F492" s="82"/>
      <c r="G492" s="82"/>
      <c r="H492" s="82"/>
    </row>
    <row r="493" spans="1:8">
      <c r="A493" s="82"/>
      <c r="B493" s="82"/>
      <c r="C493" s="82"/>
      <c r="D493" s="82"/>
      <c r="E493" s="82"/>
      <c r="F493" s="82"/>
      <c r="G493" s="82"/>
      <c r="H493" s="82"/>
    </row>
    <row r="494" spans="1:8">
      <c r="A494" s="82"/>
      <c r="B494" s="82"/>
      <c r="C494" s="82"/>
      <c r="D494" s="82"/>
      <c r="E494" s="82"/>
      <c r="F494" s="82"/>
      <c r="G494" s="82"/>
      <c r="H494" s="82"/>
    </row>
    <row r="495" spans="1:8">
      <c r="A495" s="82"/>
      <c r="B495" s="82"/>
      <c r="C495" s="82"/>
      <c r="D495" s="82"/>
      <c r="E495" s="82"/>
      <c r="F495" s="82"/>
      <c r="G495" s="82"/>
      <c r="H495" s="82"/>
    </row>
    <row r="496" spans="1:8">
      <c r="A496" s="82"/>
      <c r="B496" s="82"/>
      <c r="C496" s="82"/>
      <c r="D496" s="82"/>
      <c r="E496" s="82"/>
      <c r="F496" s="82"/>
      <c r="G496" s="82"/>
      <c r="H496" s="82"/>
    </row>
    <row r="497" spans="1:8">
      <c r="A497" s="82"/>
      <c r="B497" s="82"/>
      <c r="C497" s="82"/>
      <c r="D497" s="82"/>
      <c r="E497" s="82"/>
      <c r="F497" s="82"/>
      <c r="G497" s="82"/>
      <c r="H497" s="82"/>
    </row>
    <row r="498" spans="1:8">
      <c r="A498" s="82"/>
      <c r="B498" s="82"/>
      <c r="C498" s="82"/>
      <c r="D498" s="82"/>
      <c r="E498" s="82"/>
      <c r="F498" s="82"/>
      <c r="G498" s="82"/>
      <c r="H498" s="82"/>
    </row>
    <row r="499" spans="1:8">
      <c r="A499" s="82"/>
      <c r="B499" s="82"/>
      <c r="C499" s="82"/>
      <c r="D499" s="82"/>
      <c r="E499" s="82"/>
      <c r="F499" s="82"/>
      <c r="G499" s="82"/>
      <c r="H499" s="82"/>
    </row>
    <row r="500" spans="1:8">
      <c r="A500" s="82"/>
      <c r="B500" s="82"/>
      <c r="C500" s="82"/>
      <c r="D500" s="82"/>
      <c r="E500" s="82"/>
      <c r="F500" s="82"/>
      <c r="G500" s="82"/>
      <c r="H500" s="82"/>
    </row>
    <row r="501" spans="1:8">
      <c r="A501" s="82"/>
      <c r="B501" s="82"/>
      <c r="C501" s="82"/>
      <c r="D501" s="82"/>
      <c r="E501" s="82"/>
      <c r="F501" s="82"/>
      <c r="G501" s="82"/>
      <c r="H501" s="82"/>
    </row>
    <row r="502" spans="1:8">
      <c r="A502" s="82"/>
      <c r="B502" s="82"/>
      <c r="C502" s="82"/>
      <c r="D502" s="82"/>
      <c r="E502" s="82"/>
      <c r="F502" s="82"/>
      <c r="G502" s="82"/>
      <c r="H502" s="82"/>
    </row>
    <row r="503" spans="1:8">
      <c r="A503" s="82"/>
      <c r="B503" s="82"/>
      <c r="C503" s="82"/>
      <c r="D503" s="82"/>
      <c r="E503" s="82"/>
      <c r="F503" s="82"/>
      <c r="G503" s="82"/>
      <c r="H503" s="82"/>
    </row>
    <row r="504" spans="1:8">
      <c r="A504" s="82"/>
      <c r="B504" s="82"/>
      <c r="C504" s="82"/>
      <c r="D504" s="82"/>
      <c r="E504" s="82"/>
      <c r="F504" s="82"/>
      <c r="G504" s="82"/>
      <c r="H504" s="82"/>
    </row>
    <row r="505" spans="1:8">
      <c r="A505" s="82"/>
      <c r="B505" s="82"/>
      <c r="C505" s="82"/>
      <c r="D505" s="82"/>
      <c r="E505" s="82"/>
      <c r="F505" s="82"/>
      <c r="G505" s="82"/>
      <c r="H505" s="82"/>
    </row>
    <row r="506" spans="1:8">
      <c r="A506" s="82"/>
      <c r="B506" s="82"/>
      <c r="C506" s="82"/>
      <c r="D506" s="82"/>
      <c r="E506" s="82"/>
      <c r="F506" s="82"/>
      <c r="G506" s="82"/>
      <c r="H506" s="82"/>
    </row>
    <row r="507" spans="1:8">
      <c r="A507" s="82"/>
      <c r="B507" s="82"/>
      <c r="C507" s="82"/>
      <c r="D507" s="82"/>
      <c r="E507" s="82"/>
      <c r="F507" s="82"/>
      <c r="G507" s="82"/>
      <c r="H507" s="82"/>
    </row>
    <row r="508" spans="1:8">
      <c r="A508" s="82"/>
      <c r="B508" s="82"/>
      <c r="C508" s="82"/>
      <c r="D508" s="82"/>
      <c r="E508" s="82"/>
      <c r="F508" s="82"/>
      <c r="G508" s="82"/>
      <c r="H508" s="82"/>
    </row>
    <row r="509" spans="1:8">
      <c r="A509" s="82"/>
      <c r="B509" s="82"/>
      <c r="C509" s="82"/>
      <c r="D509" s="82"/>
      <c r="E509" s="82"/>
      <c r="F509" s="82"/>
      <c r="G509" s="82"/>
      <c r="H509" s="82"/>
    </row>
    <row r="510" spans="1:8">
      <c r="A510" s="82"/>
      <c r="B510" s="82"/>
      <c r="C510" s="82"/>
      <c r="D510" s="82"/>
      <c r="E510" s="82"/>
      <c r="F510" s="82"/>
      <c r="G510" s="82"/>
      <c r="H510" s="82"/>
    </row>
    <row r="511" spans="1:8">
      <c r="A511" s="82"/>
      <c r="B511" s="82"/>
      <c r="C511" s="82"/>
      <c r="D511" s="82"/>
      <c r="E511" s="82"/>
      <c r="F511" s="82"/>
      <c r="G511" s="82"/>
      <c r="H511" s="82"/>
    </row>
    <row r="512" spans="1:8">
      <c r="A512" s="82"/>
      <c r="B512" s="82"/>
      <c r="C512" s="82"/>
      <c r="D512" s="82"/>
      <c r="E512" s="82"/>
      <c r="F512" s="82"/>
      <c r="G512" s="82"/>
      <c r="H512" s="82"/>
    </row>
    <row r="513" spans="1:8">
      <c r="A513" s="82"/>
      <c r="B513" s="82"/>
      <c r="C513" s="82"/>
      <c r="D513" s="82"/>
      <c r="E513" s="82"/>
      <c r="F513" s="82"/>
      <c r="G513" s="82"/>
      <c r="H513" s="82"/>
    </row>
    <row r="514" spans="1:8">
      <c r="A514" s="82"/>
      <c r="B514" s="82"/>
      <c r="C514" s="82"/>
      <c r="D514" s="82"/>
      <c r="E514" s="82"/>
      <c r="F514" s="82"/>
      <c r="G514" s="82"/>
      <c r="H514" s="82"/>
    </row>
    <row r="515" spans="1:8">
      <c r="A515" s="82"/>
      <c r="B515" s="82"/>
      <c r="C515" s="82"/>
      <c r="D515" s="82"/>
      <c r="E515" s="82"/>
      <c r="F515" s="82"/>
      <c r="G515" s="82"/>
      <c r="H515" s="82"/>
    </row>
    <row r="516" spans="1:8">
      <c r="A516" s="82"/>
      <c r="B516" s="82"/>
      <c r="C516" s="82"/>
      <c r="D516" s="82"/>
      <c r="E516" s="82"/>
      <c r="F516" s="82"/>
      <c r="G516" s="82"/>
      <c r="H516" s="82"/>
    </row>
    <row r="517" spans="1:8">
      <c r="A517" s="82"/>
      <c r="B517" s="82"/>
      <c r="C517" s="82"/>
      <c r="D517" s="82"/>
      <c r="E517" s="82"/>
      <c r="F517" s="82"/>
      <c r="G517" s="82"/>
      <c r="H517" s="82"/>
    </row>
    <row r="518" spans="1:8">
      <c r="A518" s="82"/>
      <c r="B518" s="82"/>
      <c r="C518" s="82"/>
      <c r="D518" s="82"/>
      <c r="E518" s="82"/>
      <c r="F518" s="82"/>
      <c r="G518" s="82"/>
      <c r="H518" s="82"/>
    </row>
    <row r="519" spans="1:8">
      <c r="A519" s="82"/>
      <c r="B519" s="82"/>
      <c r="C519" s="82"/>
      <c r="D519" s="82"/>
      <c r="E519" s="82"/>
      <c r="F519" s="82"/>
      <c r="G519" s="82"/>
      <c r="H519" s="82"/>
    </row>
    <row r="520" spans="1:8">
      <c r="A520" s="82"/>
      <c r="B520" s="82"/>
      <c r="C520" s="82"/>
      <c r="D520" s="82"/>
      <c r="E520" s="82"/>
      <c r="F520" s="82"/>
      <c r="G520" s="82"/>
      <c r="H520" s="82"/>
    </row>
    <row r="521" spans="1:8">
      <c r="A521" s="82"/>
      <c r="B521" s="82"/>
      <c r="C521" s="82"/>
      <c r="D521" s="82"/>
      <c r="E521" s="82"/>
      <c r="F521" s="82"/>
      <c r="G521" s="82"/>
      <c r="H521" s="82"/>
    </row>
    <row r="522" spans="1:8">
      <c r="A522" s="82"/>
      <c r="B522" s="82"/>
      <c r="C522" s="82"/>
      <c r="D522" s="82"/>
      <c r="E522" s="82"/>
      <c r="F522" s="82"/>
      <c r="G522" s="82"/>
      <c r="H522" s="82"/>
    </row>
    <row r="523" spans="1:8">
      <c r="A523" s="82"/>
      <c r="B523" s="82"/>
      <c r="C523" s="82"/>
      <c r="D523" s="82"/>
      <c r="E523" s="82"/>
      <c r="F523" s="82"/>
      <c r="G523" s="82"/>
      <c r="H523" s="82"/>
    </row>
    <row r="524" spans="1:8">
      <c r="A524" s="82"/>
      <c r="B524" s="82"/>
      <c r="C524" s="82"/>
      <c r="D524" s="82"/>
      <c r="E524" s="82"/>
      <c r="F524" s="82"/>
      <c r="G524" s="82"/>
      <c r="H524" s="82"/>
    </row>
    <row r="525" spans="1:8">
      <c r="A525" s="82"/>
      <c r="B525" s="82"/>
      <c r="C525" s="82"/>
      <c r="D525" s="82"/>
      <c r="E525" s="82"/>
      <c r="F525" s="82"/>
      <c r="G525" s="82"/>
      <c r="H525" s="82"/>
    </row>
    <row r="526" spans="1:8">
      <c r="A526" s="82"/>
      <c r="B526" s="82"/>
      <c r="C526" s="82"/>
      <c r="D526" s="82"/>
      <c r="E526" s="82"/>
      <c r="F526" s="82"/>
      <c r="G526" s="82"/>
      <c r="H526" s="82"/>
    </row>
    <row r="527" spans="1:8">
      <c r="A527" s="82"/>
      <c r="B527" s="82"/>
      <c r="C527" s="82"/>
      <c r="D527" s="82"/>
      <c r="E527" s="82"/>
      <c r="F527" s="82"/>
      <c r="G527" s="82"/>
      <c r="H527" s="82"/>
    </row>
    <row r="528" spans="1:8">
      <c r="A528" s="82"/>
      <c r="B528" s="82"/>
      <c r="C528" s="82"/>
      <c r="D528" s="82"/>
      <c r="E528" s="82"/>
      <c r="F528" s="82"/>
      <c r="G528" s="82"/>
      <c r="H528" s="82"/>
    </row>
    <row r="529" spans="1:8">
      <c r="A529" s="82"/>
      <c r="B529" s="82"/>
      <c r="C529" s="82"/>
      <c r="D529" s="82"/>
      <c r="E529" s="82"/>
      <c r="F529" s="82"/>
      <c r="G529" s="82"/>
      <c r="H529" s="82"/>
    </row>
    <row r="530" spans="1:8">
      <c r="A530" s="82"/>
      <c r="B530" s="82"/>
      <c r="C530" s="82"/>
      <c r="D530" s="82"/>
      <c r="E530" s="82"/>
      <c r="F530" s="82"/>
      <c r="G530" s="82"/>
      <c r="H530" s="82"/>
    </row>
    <row r="531" spans="1:8">
      <c r="A531" s="82"/>
      <c r="B531" s="82"/>
      <c r="C531" s="82"/>
      <c r="D531" s="82"/>
      <c r="E531" s="82"/>
      <c r="F531" s="82"/>
      <c r="G531" s="82"/>
      <c r="H531" s="82"/>
    </row>
    <row r="532" spans="1:8">
      <c r="A532" s="82"/>
      <c r="B532" s="82"/>
      <c r="C532" s="82"/>
      <c r="D532" s="82"/>
      <c r="E532" s="82"/>
      <c r="F532" s="82"/>
      <c r="G532" s="82"/>
      <c r="H532" s="82"/>
    </row>
    <row r="533" spans="1:8">
      <c r="A533" s="82"/>
      <c r="B533" s="82"/>
      <c r="C533" s="82"/>
      <c r="D533" s="82"/>
      <c r="E533" s="82"/>
      <c r="F533" s="82"/>
      <c r="G533" s="82"/>
      <c r="H533" s="82"/>
    </row>
    <row r="534" spans="1:8">
      <c r="A534" s="82"/>
      <c r="B534" s="82"/>
      <c r="C534" s="82"/>
      <c r="D534" s="82"/>
      <c r="E534" s="82"/>
      <c r="F534" s="82"/>
      <c r="G534" s="82"/>
      <c r="H534" s="82"/>
    </row>
    <row r="535" spans="1:8">
      <c r="A535" s="82"/>
      <c r="B535" s="82"/>
      <c r="C535" s="82"/>
      <c r="D535" s="82"/>
      <c r="E535" s="82"/>
      <c r="F535" s="82"/>
      <c r="G535" s="82"/>
      <c r="H535" s="82"/>
    </row>
    <row r="536" spans="1:8">
      <c r="A536" s="82"/>
      <c r="B536" s="82"/>
      <c r="C536" s="82"/>
      <c r="D536" s="82"/>
      <c r="E536" s="82"/>
      <c r="F536" s="82"/>
      <c r="G536" s="82"/>
      <c r="H536" s="82"/>
    </row>
    <row r="537" spans="1:8">
      <c r="A537" s="82"/>
      <c r="B537" s="82"/>
      <c r="C537" s="82"/>
      <c r="D537" s="82"/>
      <c r="E537" s="82"/>
      <c r="F537" s="82"/>
      <c r="G537" s="82"/>
      <c r="H537" s="82"/>
    </row>
    <row r="538" spans="1:8">
      <c r="A538" s="82"/>
      <c r="B538" s="82"/>
      <c r="C538" s="82"/>
      <c r="D538" s="82"/>
      <c r="E538" s="82"/>
      <c r="F538" s="82"/>
      <c r="G538" s="82"/>
      <c r="H538" s="82"/>
    </row>
    <row r="539" spans="1:8">
      <c r="A539" s="82"/>
      <c r="B539" s="82"/>
      <c r="C539" s="82"/>
      <c r="D539" s="82"/>
      <c r="E539" s="82"/>
      <c r="F539" s="82"/>
      <c r="G539" s="82"/>
      <c r="H539" s="82"/>
    </row>
    <row r="540" spans="1:8">
      <c r="A540" s="82"/>
      <c r="B540" s="82"/>
      <c r="C540" s="82"/>
      <c r="D540" s="82"/>
      <c r="E540" s="82"/>
      <c r="F540" s="82"/>
      <c r="G540" s="82"/>
      <c r="H540" s="82"/>
    </row>
    <row r="541" spans="1:8">
      <c r="A541" s="82"/>
      <c r="B541" s="82"/>
      <c r="C541" s="82"/>
      <c r="D541" s="82"/>
      <c r="E541" s="82"/>
      <c r="F541" s="82"/>
      <c r="G541" s="82"/>
      <c r="H541" s="82"/>
    </row>
    <row r="542" spans="1:8">
      <c r="A542" s="82"/>
      <c r="B542" s="82"/>
      <c r="C542" s="82"/>
      <c r="D542" s="82"/>
      <c r="E542" s="82"/>
      <c r="F542" s="82"/>
      <c r="G542" s="82"/>
      <c r="H542" s="82"/>
    </row>
    <row r="543" spans="1:8">
      <c r="A543" s="82"/>
      <c r="B543" s="82"/>
      <c r="C543" s="82"/>
      <c r="D543" s="82"/>
      <c r="E543" s="82"/>
      <c r="F543" s="82"/>
      <c r="G543" s="82"/>
      <c r="H543" s="82"/>
    </row>
    <row r="544" spans="1:8">
      <c r="A544" s="82"/>
      <c r="B544" s="82"/>
      <c r="C544" s="82"/>
      <c r="D544" s="82"/>
      <c r="E544" s="82"/>
      <c r="F544" s="82"/>
      <c r="G544" s="82"/>
      <c r="H544" s="82"/>
    </row>
    <row r="545" spans="1:8">
      <c r="A545" s="82"/>
      <c r="B545" s="82"/>
      <c r="C545" s="82"/>
      <c r="D545" s="82"/>
      <c r="E545" s="82"/>
      <c r="F545" s="82"/>
      <c r="G545" s="82"/>
      <c r="H545" s="82"/>
    </row>
    <row r="546" spans="1:8">
      <c r="A546" s="82"/>
      <c r="B546" s="82"/>
      <c r="C546" s="82"/>
      <c r="D546" s="82"/>
      <c r="E546" s="82"/>
      <c r="F546" s="82"/>
      <c r="G546" s="82"/>
      <c r="H546" s="82"/>
    </row>
    <row r="547" spans="1:8">
      <c r="A547" s="82"/>
      <c r="B547" s="82"/>
      <c r="C547" s="82"/>
      <c r="D547" s="82"/>
      <c r="E547" s="82"/>
      <c r="F547" s="82"/>
      <c r="G547" s="82"/>
      <c r="H547" s="82"/>
    </row>
    <row r="548" spans="1:8">
      <c r="A548" s="82"/>
      <c r="B548" s="82"/>
      <c r="C548" s="82"/>
      <c r="D548" s="82"/>
      <c r="E548" s="82"/>
      <c r="F548" s="82"/>
      <c r="G548" s="82"/>
      <c r="H548" s="82"/>
    </row>
    <row r="549" spans="1:8">
      <c r="A549" s="82"/>
      <c r="B549" s="82"/>
      <c r="C549" s="82"/>
      <c r="D549" s="82"/>
      <c r="E549" s="82"/>
      <c r="F549" s="82"/>
      <c r="G549" s="82"/>
      <c r="H549" s="82"/>
    </row>
    <row r="550" spans="1:8">
      <c r="A550" s="82"/>
      <c r="B550" s="82"/>
      <c r="C550" s="82"/>
      <c r="D550" s="82"/>
      <c r="E550" s="82"/>
      <c r="F550" s="82"/>
      <c r="G550" s="82"/>
      <c r="H550" s="82"/>
    </row>
    <row r="551" spans="1:8">
      <c r="A551" s="82"/>
      <c r="B551" s="82"/>
      <c r="C551" s="82"/>
      <c r="D551" s="82"/>
      <c r="E551" s="82"/>
      <c r="F551" s="82"/>
      <c r="G551" s="82"/>
      <c r="H551" s="82"/>
    </row>
    <row r="552" spans="1:8">
      <c r="A552" s="82"/>
      <c r="B552" s="82"/>
      <c r="C552" s="82"/>
      <c r="D552" s="82"/>
      <c r="E552" s="82"/>
      <c r="F552" s="82"/>
      <c r="G552" s="82"/>
      <c r="H552" s="82"/>
    </row>
    <row r="553" spans="1:8">
      <c r="A553" s="82"/>
      <c r="B553" s="82"/>
      <c r="C553" s="82"/>
      <c r="D553" s="82"/>
      <c r="E553" s="82"/>
      <c r="F553" s="82"/>
      <c r="G553" s="82"/>
      <c r="H553" s="82"/>
    </row>
    <row r="554" spans="1:8">
      <c r="A554" s="82"/>
      <c r="B554" s="82"/>
      <c r="C554" s="82"/>
      <c r="D554" s="82"/>
      <c r="E554" s="82"/>
      <c r="F554" s="82"/>
      <c r="G554" s="82"/>
      <c r="H554" s="82"/>
    </row>
    <row r="555" spans="1:8">
      <c r="A555" s="82"/>
      <c r="B555" s="82"/>
      <c r="C555" s="82"/>
      <c r="D555" s="82"/>
      <c r="E555" s="82"/>
      <c r="F555" s="82"/>
      <c r="G555" s="82"/>
      <c r="H555" s="82"/>
    </row>
    <row r="556" spans="1:8">
      <c r="A556" s="82"/>
      <c r="B556" s="82"/>
      <c r="C556" s="82"/>
      <c r="D556" s="82"/>
      <c r="E556" s="82"/>
      <c r="F556" s="82"/>
      <c r="G556" s="82"/>
      <c r="H556" s="82"/>
    </row>
    <row r="557" spans="1:8">
      <c r="A557" s="82"/>
      <c r="B557" s="82"/>
      <c r="C557" s="82"/>
      <c r="D557" s="82"/>
      <c r="E557" s="82"/>
      <c r="F557" s="82"/>
      <c r="G557" s="82"/>
      <c r="H557" s="82"/>
    </row>
    <row r="558" spans="1:8">
      <c r="A558" s="82"/>
      <c r="B558" s="82"/>
      <c r="C558" s="82"/>
      <c r="D558" s="82"/>
      <c r="E558" s="82"/>
      <c r="F558" s="82"/>
      <c r="G558" s="82"/>
      <c r="H558" s="82"/>
    </row>
    <row r="559" spans="1:8">
      <c r="A559" s="82"/>
      <c r="B559" s="82"/>
      <c r="C559" s="82"/>
      <c r="D559" s="82"/>
      <c r="E559" s="82"/>
      <c r="F559" s="82"/>
      <c r="G559" s="82"/>
      <c r="H559" s="82"/>
    </row>
    <row r="560" spans="1:8">
      <c r="A560" s="82"/>
      <c r="B560" s="82"/>
      <c r="C560" s="82"/>
      <c r="D560" s="82"/>
      <c r="E560" s="82"/>
      <c r="F560" s="82"/>
      <c r="G560" s="82"/>
      <c r="H560" s="82"/>
    </row>
    <row r="561" spans="1:8">
      <c r="A561" s="82"/>
      <c r="B561" s="82"/>
      <c r="C561" s="82"/>
      <c r="D561" s="82"/>
      <c r="E561" s="82"/>
      <c r="F561" s="82"/>
      <c r="G561" s="82"/>
      <c r="H561" s="82"/>
    </row>
    <row r="562" spans="1:8">
      <c r="A562" s="82"/>
      <c r="B562" s="82"/>
      <c r="C562" s="82"/>
      <c r="D562" s="82"/>
      <c r="E562" s="82"/>
      <c r="F562" s="82"/>
      <c r="G562" s="82"/>
      <c r="H562" s="82"/>
    </row>
    <row r="563" spans="1:8">
      <c r="A563" s="82"/>
      <c r="B563" s="82"/>
      <c r="C563" s="82"/>
      <c r="D563" s="82"/>
      <c r="E563" s="82"/>
      <c r="F563" s="82"/>
      <c r="G563" s="82"/>
      <c r="H563" s="82"/>
    </row>
    <row r="564" spans="1:8">
      <c r="A564" s="82"/>
      <c r="B564" s="82"/>
      <c r="C564" s="82"/>
      <c r="D564" s="82"/>
      <c r="E564" s="82"/>
      <c r="F564" s="82"/>
      <c r="G564" s="82"/>
      <c r="H564" s="82"/>
    </row>
    <row r="565" spans="1:8">
      <c r="A565" s="82"/>
      <c r="B565" s="82"/>
      <c r="C565" s="82"/>
      <c r="D565" s="82"/>
      <c r="E565" s="82"/>
      <c r="F565" s="82"/>
      <c r="G565" s="82"/>
      <c r="H565" s="82"/>
    </row>
    <row r="566" spans="1:8">
      <c r="A566" s="82"/>
      <c r="B566" s="82"/>
      <c r="C566" s="82"/>
      <c r="D566" s="82"/>
      <c r="E566" s="82"/>
      <c r="F566" s="82"/>
      <c r="G566" s="82"/>
      <c r="H566" s="82"/>
    </row>
    <row r="567" spans="1:8">
      <c r="A567" s="82"/>
      <c r="B567" s="82"/>
      <c r="C567" s="82"/>
      <c r="D567" s="82"/>
      <c r="E567" s="82"/>
      <c r="F567" s="82"/>
      <c r="G567" s="82"/>
      <c r="H567" s="82"/>
    </row>
    <row r="568" spans="1:8">
      <c r="A568" s="82"/>
      <c r="B568" s="82"/>
      <c r="C568" s="82"/>
      <c r="D568" s="82"/>
      <c r="E568" s="82"/>
      <c r="F568" s="82"/>
      <c r="G568" s="82"/>
      <c r="H568" s="82"/>
    </row>
    <row r="569" spans="1:8">
      <c r="A569" s="82"/>
      <c r="B569" s="82"/>
      <c r="C569" s="82"/>
      <c r="D569" s="82"/>
      <c r="E569" s="82"/>
      <c r="F569" s="82"/>
      <c r="G569" s="82"/>
      <c r="H569" s="82"/>
    </row>
    <row r="570" spans="1:8">
      <c r="A570" s="82"/>
      <c r="B570" s="82"/>
      <c r="C570" s="82"/>
      <c r="D570" s="82"/>
      <c r="E570" s="82"/>
      <c r="F570" s="82"/>
      <c r="G570" s="82"/>
      <c r="H570" s="82"/>
    </row>
    <row r="571" spans="1:8">
      <c r="A571" s="82"/>
      <c r="B571" s="82"/>
      <c r="C571" s="82"/>
      <c r="D571" s="82"/>
      <c r="E571" s="82"/>
      <c r="F571" s="82"/>
      <c r="G571" s="82"/>
      <c r="H571" s="82"/>
    </row>
    <row r="572" spans="1:8">
      <c r="A572" s="82"/>
      <c r="B572" s="82"/>
      <c r="C572" s="82"/>
      <c r="D572" s="82"/>
      <c r="E572" s="82"/>
      <c r="F572" s="82"/>
      <c r="G572" s="82"/>
      <c r="H572" s="82"/>
    </row>
    <row r="573" spans="1:8">
      <c r="A573" s="82"/>
      <c r="B573" s="82"/>
      <c r="C573" s="82"/>
      <c r="D573" s="82"/>
      <c r="E573" s="82"/>
      <c r="F573" s="82"/>
      <c r="G573" s="82"/>
      <c r="H573" s="82"/>
    </row>
    <row r="574" spans="1:8">
      <c r="A574" s="82"/>
      <c r="B574" s="82"/>
      <c r="C574" s="82"/>
      <c r="D574" s="82"/>
      <c r="E574" s="82"/>
      <c r="F574" s="82"/>
      <c r="G574" s="82"/>
      <c r="H574" s="82"/>
    </row>
    <row r="575" spans="1:8">
      <c r="A575" s="82"/>
      <c r="B575" s="82"/>
      <c r="C575" s="82"/>
      <c r="D575" s="82"/>
      <c r="E575" s="82"/>
      <c r="F575" s="82"/>
      <c r="G575" s="82"/>
      <c r="H575" s="82"/>
    </row>
    <row r="576" spans="1:8">
      <c r="A576" s="82"/>
      <c r="B576" s="82"/>
      <c r="C576" s="82"/>
      <c r="D576" s="82"/>
      <c r="E576" s="82"/>
      <c r="F576" s="82"/>
      <c r="G576" s="82"/>
      <c r="H576" s="82"/>
    </row>
    <row r="577" spans="1:8">
      <c r="A577" s="82"/>
      <c r="B577" s="82"/>
      <c r="C577" s="82"/>
      <c r="D577" s="82"/>
      <c r="E577" s="82"/>
      <c r="F577" s="82"/>
      <c r="G577" s="82"/>
      <c r="H577" s="82"/>
    </row>
    <row r="578" spans="1:8">
      <c r="A578" s="82"/>
      <c r="B578" s="82"/>
      <c r="C578" s="82"/>
      <c r="D578" s="82"/>
      <c r="E578" s="82"/>
      <c r="F578" s="82"/>
      <c r="G578" s="82"/>
      <c r="H578" s="82"/>
    </row>
    <row r="579" spans="1:8">
      <c r="A579" s="82"/>
      <c r="B579" s="82"/>
      <c r="C579" s="82"/>
      <c r="D579" s="82"/>
      <c r="E579" s="82"/>
      <c r="F579" s="82"/>
      <c r="G579" s="82"/>
      <c r="H579" s="82"/>
    </row>
    <row r="580" spans="1:8">
      <c r="A580" s="82"/>
      <c r="B580" s="82"/>
      <c r="C580" s="82"/>
      <c r="D580" s="82"/>
      <c r="E580" s="82"/>
      <c r="F580" s="82"/>
      <c r="G580" s="82"/>
      <c r="H580" s="82"/>
    </row>
    <row r="581" spans="1:8">
      <c r="A581" s="82"/>
      <c r="B581" s="82"/>
      <c r="C581" s="82"/>
      <c r="D581" s="82"/>
      <c r="E581" s="82"/>
      <c r="F581" s="82"/>
      <c r="G581" s="82"/>
      <c r="H581" s="82"/>
    </row>
    <row r="582" spans="1:8">
      <c r="A582" s="82"/>
      <c r="B582" s="82"/>
      <c r="C582" s="82"/>
      <c r="D582" s="82"/>
      <c r="E582" s="82"/>
      <c r="F582" s="82"/>
      <c r="G582" s="82"/>
      <c r="H582" s="82"/>
    </row>
    <row r="583" spans="1:8">
      <c r="A583" s="82"/>
      <c r="B583" s="82"/>
      <c r="C583" s="82"/>
      <c r="D583" s="82"/>
      <c r="E583" s="82"/>
      <c r="F583" s="82"/>
      <c r="G583" s="82"/>
      <c r="H583" s="82"/>
    </row>
    <row r="584" spans="1:8">
      <c r="A584" s="82"/>
      <c r="B584" s="82"/>
      <c r="C584" s="82"/>
      <c r="D584" s="82"/>
      <c r="E584" s="82"/>
      <c r="F584" s="82"/>
      <c r="G584" s="82"/>
      <c r="H584" s="82"/>
    </row>
    <row r="585" spans="1:8">
      <c r="A585" s="82"/>
      <c r="B585" s="82"/>
      <c r="C585" s="82"/>
      <c r="D585" s="82"/>
      <c r="E585" s="82"/>
      <c r="F585" s="82"/>
      <c r="G585" s="82"/>
      <c r="H585" s="82"/>
    </row>
    <row r="586" spans="1:8">
      <c r="A586" s="82"/>
      <c r="B586" s="82"/>
      <c r="C586" s="82"/>
      <c r="D586" s="82"/>
      <c r="E586" s="82"/>
      <c r="F586" s="82"/>
      <c r="G586" s="82"/>
      <c r="H586" s="82"/>
    </row>
    <row r="587" spans="1:8">
      <c r="A587" s="82"/>
      <c r="B587" s="82"/>
      <c r="C587" s="82"/>
      <c r="D587" s="82"/>
      <c r="E587" s="82"/>
      <c r="F587" s="82"/>
      <c r="G587" s="82"/>
      <c r="H587" s="82"/>
    </row>
    <row r="588" spans="1:8">
      <c r="A588" s="82"/>
      <c r="B588" s="82"/>
      <c r="C588" s="82"/>
      <c r="D588" s="82"/>
      <c r="E588" s="82"/>
      <c r="F588" s="82"/>
      <c r="G588" s="82"/>
      <c r="H588" s="82"/>
    </row>
    <row r="589" spans="1:8">
      <c r="A589" s="82"/>
      <c r="B589" s="82"/>
      <c r="C589" s="82"/>
      <c r="D589" s="82"/>
      <c r="E589" s="82"/>
      <c r="F589" s="82"/>
      <c r="G589" s="82"/>
      <c r="H589" s="82"/>
    </row>
    <row r="590" spans="1:8">
      <c r="A590" s="82"/>
      <c r="B590" s="82"/>
      <c r="C590" s="82"/>
      <c r="D590" s="82"/>
      <c r="E590" s="82"/>
      <c r="F590" s="82"/>
      <c r="G590" s="82"/>
      <c r="H590" s="82"/>
    </row>
    <row r="591" spans="1:8">
      <c r="A591" s="82"/>
      <c r="B591" s="82"/>
      <c r="C591" s="82"/>
      <c r="D591" s="82"/>
      <c r="E591" s="82"/>
      <c r="F591" s="82"/>
      <c r="G591" s="82"/>
      <c r="H591" s="82"/>
    </row>
    <row r="592" spans="1:8">
      <c r="A592" s="82"/>
      <c r="B592" s="82"/>
      <c r="C592" s="82"/>
      <c r="D592" s="82"/>
      <c r="E592" s="82"/>
      <c r="F592" s="82"/>
      <c r="G592" s="82"/>
      <c r="H592" s="82"/>
    </row>
    <row r="593" spans="1:8">
      <c r="A593" s="82"/>
      <c r="B593" s="82"/>
      <c r="C593" s="82"/>
      <c r="D593" s="82"/>
      <c r="E593" s="82"/>
      <c r="F593" s="82"/>
      <c r="G593" s="82"/>
      <c r="H593" s="82"/>
    </row>
    <row r="594" spans="1:8">
      <c r="A594" s="82"/>
      <c r="B594" s="82"/>
      <c r="C594" s="82"/>
      <c r="D594" s="82"/>
      <c r="E594" s="82"/>
      <c r="F594" s="82"/>
      <c r="G594" s="82"/>
      <c r="H594" s="82"/>
    </row>
    <row r="595" spans="1:8">
      <c r="A595" s="82"/>
      <c r="B595" s="82"/>
      <c r="C595" s="82"/>
      <c r="D595" s="82"/>
      <c r="E595" s="82"/>
      <c r="F595" s="82"/>
      <c r="G595" s="82"/>
      <c r="H595" s="82"/>
    </row>
    <row r="596" spans="1:8">
      <c r="A596" s="82"/>
      <c r="B596" s="82"/>
      <c r="C596" s="82"/>
      <c r="D596" s="82"/>
      <c r="E596" s="82"/>
      <c r="F596" s="82"/>
      <c r="G596" s="82"/>
      <c r="H596" s="82"/>
    </row>
    <row r="597" spans="1:8">
      <c r="A597" s="82"/>
      <c r="B597" s="82"/>
      <c r="C597" s="82"/>
      <c r="D597" s="82"/>
      <c r="E597" s="82"/>
      <c r="F597" s="82"/>
      <c r="G597" s="82"/>
      <c r="H597" s="82"/>
    </row>
    <row r="598" spans="1:8">
      <c r="A598" s="82"/>
      <c r="B598" s="82"/>
      <c r="C598" s="82"/>
      <c r="D598" s="82"/>
      <c r="E598" s="82"/>
      <c r="F598" s="82"/>
      <c r="G598" s="82"/>
      <c r="H598" s="82"/>
    </row>
    <row r="599" spans="1:8">
      <c r="A599" s="82"/>
      <c r="B599" s="82"/>
      <c r="C599" s="82"/>
      <c r="D599" s="82"/>
      <c r="E599" s="82"/>
      <c r="F599" s="82"/>
      <c r="G599" s="82"/>
      <c r="H599" s="82"/>
    </row>
    <row r="600" spans="1:8">
      <c r="A600" s="82"/>
      <c r="B600" s="82"/>
      <c r="C600" s="82"/>
      <c r="D600" s="82"/>
      <c r="E600" s="82"/>
      <c r="F600" s="82"/>
      <c r="G600" s="82"/>
      <c r="H600" s="82"/>
    </row>
    <row r="601" spans="1:8">
      <c r="A601" s="82"/>
      <c r="B601" s="82"/>
      <c r="C601" s="82"/>
      <c r="D601" s="82"/>
      <c r="E601" s="82"/>
      <c r="F601" s="82"/>
      <c r="G601" s="82"/>
      <c r="H601" s="82"/>
    </row>
    <row r="602" spans="1:8">
      <c r="A602" s="82"/>
      <c r="B602" s="82"/>
      <c r="C602" s="82"/>
      <c r="D602" s="82"/>
      <c r="E602" s="82"/>
      <c r="F602" s="82"/>
      <c r="G602" s="82"/>
      <c r="H602" s="82"/>
    </row>
    <row r="603" spans="1:8">
      <c r="A603" s="82"/>
      <c r="B603" s="82"/>
      <c r="C603" s="82"/>
      <c r="D603" s="82"/>
      <c r="E603" s="82"/>
      <c r="F603" s="82"/>
      <c r="G603" s="82"/>
      <c r="H603" s="82"/>
    </row>
    <row r="604" spans="1:8">
      <c r="A604" s="82"/>
      <c r="B604" s="82"/>
      <c r="C604" s="82"/>
      <c r="D604" s="82"/>
      <c r="E604" s="82"/>
      <c r="F604" s="82"/>
      <c r="G604" s="82"/>
      <c r="H604" s="82"/>
    </row>
    <row r="605" spans="1:8">
      <c r="A605" s="82"/>
      <c r="B605" s="82"/>
      <c r="C605" s="82"/>
      <c r="D605" s="82"/>
      <c r="E605" s="82"/>
      <c r="F605" s="82"/>
      <c r="G605" s="82"/>
      <c r="H605" s="82"/>
    </row>
    <row r="606" spans="1:8">
      <c r="A606" s="82"/>
      <c r="B606" s="82"/>
      <c r="C606" s="82"/>
      <c r="D606" s="82"/>
      <c r="E606" s="82"/>
      <c r="F606" s="82"/>
      <c r="G606" s="82"/>
      <c r="H606" s="82"/>
    </row>
    <row r="607" spans="1:8">
      <c r="A607" s="82"/>
      <c r="B607" s="82"/>
      <c r="C607" s="82"/>
      <c r="D607" s="82"/>
      <c r="E607" s="82"/>
      <c r="F607" s="82"/>
      <c r="G607" s="82"/>
      <c r="H607" s="82"/>
    </row>
    <row r="608" spans="1:8">
      <c r="A608" s="82"/>
      <c r="B608" s="82"/>
      <c r="C608" s="82"/>
      <c r="D608" s="82"/>
      <c r="E608" s="82"/>
      <c r="F608" s="82"/>
      <c r="G608" s="82"/>
      <c r="H608" s="82"/>
    </row>
    <row r="609" spans="1:8">
      <c r="A609" s="82"/>
      <c r="B609" s="82"/>
      <c r="C609" s="82"/>
      <c r="D609" s="82"/>
      <c r="E609" s="82"/>
      <c r="F609" s="82"/>
      <c r="G609" s="82"/>
      <c r="H609" s="82"/>
    </row>
    <row r="610" spans="1:8">
      <c r="A610" s="82"/>
      <c r="B610" s="82"/>
      <c r="C610" s="82"/>
      <c r="D610" s="82"/>
      <c r="E610" s="82"/>
      <c r="F610" s="82"/>
      <c r="G610" s="82"/>
      <c r="H610" s="82"/>
    </row>
    <row r="611" spans="1:8">
      <c r="A611" s="82"/>
      <c r="B611" s="82"/>
      <c r="C611" s="82"/>
      <c r="D611" s="82"/>
      <c r="E611" s="82"/>
      <c r="F611" s="82"/>
      <c r="G611" s="82"/>
      <c r="H611" s="82"/>
    </row>
    <row r="612" spans="1:8">
      <c r="A612" s="82"/>
      <c r="B612" s="82"/>
      <c r="C612" s="82"/>
      <c r="D612" s="82"/>
      <c r="E612" s="82"/>
      <c r="F612" s="82"/>
      <c r="G612" s="82"/>
      <c r="H612" s="82"/>
    </row>
    <row r="613" spans="1:8">
      <c r="A613" s="82"/>
      <c r="B613" s="82"/>
      <c r="C613" s="82"/>
      <c r="D613" s="82"/>
      <c r="E613" s="82"/>
      <c r="F613" s="82"/>
      <c r="G613" s="82"/>
      <c r="H613" s="82"/>
    </row>
    <row r="614" spans="1:8">
      <c r="A614" s="82"/>
      <c r="B614" s="82"/>
      <c r="C614" s="82"/>
      <c r="D614" s="82"/>
      <c r="E614" s="82"/>
      <c r="F614" s="82"/>
      <c r="G614" s="82"/>
      <c r="H614" s="82"/>
    </row>
    <row r="615" spans="1:8">
      <c r="A615" s="82"/>
      <c r="B615" s="82"/>
      <c r="C615" s="82"/>
      <c r="D615" s="82"/>
      <c r="E615" s="82"/>
      <c r="F615" s="82"/>
      <c r="G615" s="82"/>
      <c r="H615" s="82"/>
    </row>
    <row r="616" spans="1:8">
      <c r="A616" s="82"/>
      <c r="B616" s="82"/>
      <c r="C616" s="82"/>
      <c r="D616" s="82"/>
      <c r="E616" s="82"/>
      <c r="F616" s="82"/>
      <c r="G616" s="82"/>
      <c r="H616" s="82"/>
    </row>
    <row r="617" spans="1:8">
      <c r="A617" s="82"/>
      <c r="B617" s="82"/>
      <c r="C617" s="82"/>
      <c r="D617" s="82"/>
      <c r="E617" s="82"/>
      <c r="F617" s="82"/>
      <c r="G617" s="82"/>
      <c r="H617" s="82"/>
    </row>
    <row r="618" spans="1:8">
      <c r="A618" s="82"/>
      <c r="B618" s="82"/>
      <c r="C618" s="82"/>
      <c r="D618" s="82"/>
      <c r="E618" s="82"/>
      <c r="F618" s="82"/>
      <c r="G618" s="82"/>
      <c r="H618" s="82"/>
    </row>
    <row r="619" spans="1:8">
      <c r="A619" s="82"/>
      <c r="B619" s="82"/>
      <c r="C619" s="82"/>
      <c r="D619" s="82"/>
      <c r="E619" s="82"/>
      <c r="F619" s="82"/>
      <c r="G619" s="82"/>
      <c r="H619" s="82"/>
    </row>
    <row r="620" spans="1:8">
      <c r="A620" s="82"/>
      <c r="B620" s="82"/>
      <c r="C620" s="82"/>
      <c r="D620" s="82"/>
      <c r="E620" s="82"/>
      <c r="F620" s="82"/>
      <c r="G620" s="82"/>
      <c r="H620" s="82"/>
    </row>
    <row r="621" spans="1:8">
      <c r="A621" s="82"/>
      <c r="B621" s="82"/>
      <c r="C621" s="82"/>
      <c r="D621" s="82"/>
      <c r="E621" s="82"/>
      <c r="F621" s="82"/>
      <c r="G621" s="82"/>
      <c r="H621" s="82"/>
    </row>
    <row r="622" spans="1:8">
      <c r="A622" s="82"/>
      <c r="B622" s="82"/>
      <c r="C622" s="82"/>
      <c r="D622" s="82"/>
      <c r="E622" s="82"/>
      <c r="F622" s="82"/>
      <c r="G622" s="82"/>
      <c r="H622" s="82"/>
    </row>
    <row r="623" spans="1:8">
      <c r="A623" s="82"/>
      <c r="B623" s="82"/>
      <c r="C623" s="82"/>
      <c r="D623" s="82"/>
      <c r="E623" s="82"/>
      <c r="F623" s="82"/>
      <c r="G623" s="82"/>
      <c r="H623" s="82"/>
    </row>
    <row r="624" spans="1:8">
      <c r="A624" s="82"/>
      <c r="B624" s="82"/>
      <c r="C624" s="82"/>
      <c r="D624" s="82"/>
      <c r="E624" s="82"/>
      <c r="F624" s="82"/>
      <c r="G624" s="82"/>
      <c r="H624" s="82"/>
    </row>
    <row r="625" spans="1:8">
      <c r="A625" s="82"/>
      <c r="B625" s="82"/>
      <c r="C625" s="82"/>
      <c r="D625" s="82"/>
      <c r="E625" s="82"/>
      <c r="F625" s="82"/>
      <c r="G625" s="82"/>
      <c r="H625" s="82"/>
    </row>
    <row r="626" spans="1:8">
      <c r="A626" s="82"/>
      <c r="B626" s="82"/>
      <c r="C626" s="82"/>
      <c r="D626" s="82"/>
      <c r="E626" s="82"/>
      <c r="F626" s="82"/>
      <c r="G626" s="82"/>
      <c r="H626" s="82"/>
    </row>
    <row r="627" spans="1:8">
      <c r="A627" s="82"/>
      <c r="B627" s="82"/>
      <c r="C627" s="82"/>
      <c r="D627" s="82"/>
      <c r="E627" s="82"/>
      <c r="F627" s="82"/>
      <c r="G627" s="82"/>
      <c r="H627" s="82"/>
    </row>
    <row r="628" spans="1:8">
      <c r="A628" s="82"/>
      <c r="B628" s="82"/>
      <c r="C628" s="82"/>
      <c r="D628" s="82"/>
      <c r="E628" s="82"/>
      <c r="F628" s="82"/>
      <c r="G628" s="82"/>
      <c r="H628" s="82"/>
    </row>
    <row r="629" spans="1:8">
      <c r="A629" s="82"/>
      <c r="B629" s="82"/>
      <c r="C629" s="82"/>
      <c r="D629" s="82"/>
      <c r="E629" s="82"/>
      <c r="F629" s="82"/>
      <c r="G629" s="82"/>
      <c r="H629" s="82"/>
    </row>
    <row r="630" spans="1:8">
      <c r="A630" s="82"/>
      <c r="B630" s="82"/>
      <c r="C630" s="82"/>
      <c r="D630" s="82"/>
      <c r="E630" s="82"/>
      <c r="F630" s="82"/>
      <c r="G630" s="82"/>
      <c r="H630" s="82"/>
    </row>
    <row r="631" spans="1:8">
      <c r="A631" s="82"/>
      <c r="B631" s="82"/>
      <c r="C631" s="82"/>
      <c r="D631" s="82"/>
      <c r="E631" s="82"/>
      <c r="F631" s="82"/>
      <c r="G631" s="82"/>
      <c r="H631" s="82"/>
    </row>
    <row r="632" spans="1:8">
      <c r="A632" s="82"/>
      <c r="B632" s="82"/>
      <c r="C632" s="82"/>
      <c r="D632" s="82"/>
      <c r="E632" s="82"/>
      <c r="F632" s="82"/>
      <c r="G632" s="82"/>
      <c r="H632" s="82"/>
    </row>
    <row r="633" spans="1:8">
      <c r="A633" s="82"/>
      <c r="B633" s="82"/>
      <c r="C633" s="82"/>
      <c r="D633" s="82"/>
      <c r="E633" s="82"/>
      <c r="F633" s="82"/>
      <c r="G633" s="82"/>
      <c r="H633" s="82"/>
    </row>
    <row r="634" spans="1:8">
      <c r="A634" s="82"/>
      <c r="B634" s="82"/>
      <c r="C634" s="82"/>
      <c r="D634" s="82"/>
      <c r="E634" s="82"/>
      <c r="F634" s="82"/>
      <c r="G634" s="82"/>
      <c r="H634" s="82"/>
    </row>
    <row r="635" spans="1:8">
      <c r="A635" s="82"/>
      <c r="B635" s="82"/>
      <c r="C635" s="82"/>
      <c r="D635" s="82"/>
      <c r="E635" s="82"/>
      <c r="F635" s="82"/>
      <c r="G635" s="82"/>
      <c r="H635" s="82"/>
    </row>
    <row r="636" spans="1:8">
      <c r="A636" s="82"/>
      <c r="B636" s="82"/>
      <c r="C636" s="82"/>
      <c r="D636" s="82"/>
      <c r="E636" s="82"/>
      <c r="F636" s="82"/>
      <c r="G636" s="82"/>
      <c r="H636" s="82"/>
    </row>
    <row r="637" spans="1:8">
      <c r="A637" s="82"/>
      <c r="B637" s="82"/>
      <c r="C637" s="82"/>
      <c r="D637" s="82"/>
      <c r="E637" s="82"/>
      <c r="F637" s="82"/>
      <c r="G637" s="82"/>
      <c r="H637" s="82"/>
    </row>
    <row r="638" spans="1:8">
      <c r="A638" s="82"/>
      <c r="B638" s="82"/>
      <c r="C638" s="82"/>
      <c r="D638" s="82"/>
      <c r="E638" s="82"/>
      <c r="F638" s="82"/>
      <c r="G638" s="82"/>
      <c r="H638" s="82"/>
    </row>
    <row r="639" spans="1:8">
      <c r="A639" s="82"/>
      <c r="B639" s="82"/>
      <c r="C639" s="82"/>
      <c r="D639" s="82"/>
      <c r="E639" s="82"/>
      <c r="F639" s="82"/>
      <c r="G639" s="82"/>
      <c r="H639" s="82"/>
    </row>
    <row r="640" spans="1:8">
      <c r="A640" s="82"/>
      <c r="B640" s="82"/>
      <c r="C640" s="82"/>
      <c r="D640" s="82"/>
      <c r="E640" s="82"/>
      <c r="F640" s="82"/>
      <c r="G640" s="82"/>
      <c r="H640" s="82"/>
    </row>
    <row r="641" spans="1:8">
      <c r="A641" s="82"/>
      <c r="B641" s="82"/>
      <c r="C641" s="82"/>
      <c r="D641" s="82"/>
      <c r="E641" s="82"/>
      <c r="F641" s="82"/>
      <c r="G641" s="82"/>
      <c r="H641" s="82"/>
    </row>
    <row r="642" spans="1:8">
      <c r="A642" s="82"/>
      <c r="B642" s="82"/>
      <c r="C642" s="82"/>
      <c r="D642" s="82"/>
      <c r="E642" s="82"/>
      <c r="F642" s="82"/>
      <c r="G642" s="82"/>
      <c r="H642" s="82"/>
    </row>
    <row r="643" spans="1:8">
      <c r="A643" s="82"/>
      <c r="B643" s="82"/>
      <c r="C643" s="82"/>
      <c r="D643" s="82"/>
      <c r="E643" s="82"/>
      <c r="F643" s="82"/>
      <c r="G643" s="82"/>
      <c r="H643" s="82"/>
    </row>
    <row r="644" spans="1:8">
      <c r="A644" s="82"/>
      <c r="B644" s="82"/>
      <c r="C644" s="82"/>
      <c r="D644" s="82"/>
      <c r="E644" s="82"/>
      <c r="F644" s="82"/>
      <c r="G644" s="82"/>
      <c r="H644" s="82"/>
    </row>
    <row r="645" spans="1:8">
      <c r="A645" s="82"/>
      <c r="B645" s="82"/>
      <c r="C645" s="82"/>
      <c r="D645" s="82"/>
      <c r="E645" s="82"/>
      <c r="F645" s="82"/>
      <c r="G645" s="82"/>
      <c r="H645" s="82"/>
    </row>
    <row r="646" spans="1:8">
      <c r="A646" s="82"/>
      <c r="B646" s="82"/>
      <c r="C646" s="82"/>
      <c r="D646" s="82"/>
      <c r="E646" s="82"/>
      <c r="F646" s="82"/>
      <c r="G646" s="82"/>
      <c r="H646" s="82"/>
    </row>
    <row r="647" spans="1:8">
      <c r="A647" s="82"/>
      <c r="B647" s="82"/>
      <c r="C647" s="82"/>
      <c r="D647" s="82"/>
      <c r="E647" s="82"/>
      <c r="F647" s="82"/>
      <c r="G647" s="82"/>
      <c r="H647" s="82"/>
    </row>
    <row r="648" spans="1:8">
      <c r="A648" s="82"/>
      <c r="B648" s="82"/>
      <c r="C648" s="82"/>
      <c r="D648" s="82"/>
      <c r="E648" s="82"/>
      <c r="F648" s="82"/>
      <c r="G648" s="82"/>
      <c r="H648" s="82"/>
    </row>
    <row r="649" spans="1:8">
      <c r="A649" s="82"/>
      <c r="B649" s="82"/>
      <c r="C649" s="82"/>
      <c r="D649" s="82"/>
      <c r="E649" s="82"/>
      <c r="F649" s="82"/>
      <c r="G649" s="82"/>
      <c r="H649" s="82"/>
    </row>
    <row r="650" spans="1:8">
      <c r="A650" s="82"/>
      <c r="B650" s="82"/>
      <c r="C650" s="82"/>
      <c r="D650" s="82"/>
      <c r="E650" s="82"/>
      <c r="F650" s="82"/>
      <c r="G650" s="82"/>
      <c r="H650" s="82"/>
    </row>
    <row r="651" spans="1:8">
      <c r="A651" s="82"/>
      <c r="B651" s="82"/>
      <c r="C651" s="82"/>
      <c r="D651" s="82"/>
      <c r="E651" s="82"/>
      <c r="F651" s="82"/>
      <c r="G651" s="82"/>
      <c r="H651" s="82"/>
    </row>
    <row r="652" spans="1:8">
      <c r="A652" s="82"/>
      <c r="B652" s="82"/>
      <c r="C652" s="82"/>
      <c r="D652" s="82"/>
      <c r="E652" s="82"/>
      <c r="F652" s="82"/>
      <c r="G652" s="82"/>
      <c r="H652" s="82"/>
    </row>
    <row r="653" spans="1:8">
      <c r="A653" s="82"/>
      <c r="B653" s="82"/>
      <c r="C653" s="82"/>
      <c r="D653" s="82"/>
      <c r="E653" s="82"/>
      <c r="F653" s="82"/>
      <c r="G653" s="82"/>
      <c r="H653" s="82"/>
    </row>
    <row r="654" spans="1:8">
      <c r="A654" s="82"/>
      <c r="B654" s="82"/>
      <c r="C654" s="82"/>
      <c r="D654" s="82"/>
      <c r="E654" s="82"/>
      <c r="F654" s="82"/>
      <c r="G654" s="82"/>
      <c r="H654" s="82"/>
    </row>
    <row r="655" spans="1:8">
      <c r="A655" s="82"/>
      <c r="B655" s="82"/>
      <c r="C655" s="82"/>
      <c r="D655" s="82"/>
      <c r="E655" s="82"/>
      <c r="F655" s="82"/>
      <c r="G655" s="82"/>
      <c r="H655" s="82"/>
    </row>
    <row r="656" spans="1:8">
      <c r="A656" s="82"/>
      <c r="B656" s="82"/>
      <c r="C656" s="82"/>
      <c r="D656" s="82"/>
      <c r="E656" s="82"/>
      <c r="F656" s="82"/>
      <c r="G656" s="82"/>
      <c r="H656" s="82"/>
    </row>
    <row r="657" spans="1:8">
      <c r="A657" s="82"/>
      <c r="B657" s="82"/>
      <c r="C657" s="82"/>
      <c r="D657" s="82"/>
      <c r="E657" s="82"/>
      <c r="F657" s="82"/>
      <c r="G657" s="82"/>
      <c r="H657" s="82"/>
    </row>
    <row r="658" spans="1:8">
      <c r="A658" s="82"/>
      <c r="B658" s="82"/>
      <c r="C658" s="82"/>
      <c r="D658" s="82"/>
      <c r="E658" s="82"/>
      <c r="F658" s="82"/>
      <c r="G658" s="82"/>
      <c r="H658" s="82"/>
    </row>
    <row r="659" spans="1:8">
      <c r="A659" s="82"/>
      <c r="B659" s="82"/>
      <c r="C659" s="82"/>
      <c r="D659" s="82"/>
      <c r="E659" s="82"/>
      <c r="F659" s="82"/>
      <c r="G659" s="82"/>
      <c r="H659" s="82"/>
    </row>
    <row r="660" spans="1:8">
      <c r="A660" s="82"/>
      <c r="B660" s="82"/>
      <c r="C660" s="82"/>
      <c r="D660" s="82"/>
      <c r="E660" s="82"/>
      <c r="F660" s="82"/>
      <c r="G660" s="82"/>
      <c r="H660" s="82"/>
    </row>
    <row r="661" spans="1:8">
      <c r="A661" s="82"/>
      <c r="B661" s="82"/>
      <c r="C661" s="82"/>
      <c r="D661" s="82"/>
      <c r="E661" s="82"/>
      <c r="F661" s="82"/>
      <c r="G661" s="82"/>
      <c r="H661" s="82"/>
    </row>
    <row r="662" spans="1:8">
      <c r="A662" s="82"/>
      <c r="B662" s="82"/>
      <c r="C662" s="82"/>
      <c r="D662" s="82"/>
      <c r="E662" s="82"/>
      <c r="F662" s="82"/>
      <c r="G662" s="82"/>
      <c r="H662" s="82"/>
    </row>
    <row r="663" spans="1:8">
      <c r="A663" s="82"/>
      <c r="B663" s="82"/>
      <c r="C663" s="82"/>
      <c r="D663" s="82"/>
      <c r="E663" s="82"/>
      <c r="F663" s="82"/>
      <c r="G663" s="82"/>
      <c r="H663" s="82"/>
    </row>
    <row r="664" spans="1:8">
      <c r="A664" s="82"/>
      <c r="B664" s="82"/>
      <c r="C664" s="82"/>
      <c r="D664" s="82"/>
      <c r="E664" s="82"/>
      <c r="F664" s="82"/>
      <c r="G664" s="82"/>
      <c r="H664" s="82"/>
    </row>
    <row r="665" spans="1:8">
      <c r="A665" s="82"/>
      <c r="B665" s="82"/>
      <c r="C665" s="82"/>
      <c r="D665" s="82"/>
      <c r="E665" s="82"/>
      <c r="F665" s="82"/>
      <c r="G665" s="82"/>
      <c r="H665" s="82"/>
    </row>
    <row r="666" spans="1:8">
      <c r="A666" s="82"/>
      <c r="B666" s="82"/>
      <c r="C666" s="82"/>
      <c r="D666" s="82"/>
      <c r="E666" s="82"/>
      <c r="F666" s="82"/>
      <c r="G666" s="82"/>
      <c r="H666" s="82"/>
    </row>
    <row r="667" spans="1:8">
      <c r="A667" s="82"/>
      <c r="B667" s="82"/>
      <c r="C667" s="82"/>
      <c r="D667" s="82"/>
      <c r="E667" s="82"/>
      <c r="F667" s="82"/>
      <c r="G667" s="82"/>
      <c r="H667" s="82"/>
    </row>
    <row r="668" spans="1:8">
      <c r="A668" s="82"/>
      <c r="B668" s="82"/>
      <c r="C668" s="82"/>
      <c r="D668" s="82"/>
      <c r="E668" s="82"/>
      <c r="F668" s="82"/>
      <c r="G668" s="82"/>
      <c r="H668" s="82"/>
    </row>
    <row r="669" spans="1:8">
      <c r="A669" s="82"/>
      <c r="B669" s="82"/>
      <c r="C669" s="82"/>
      <c r="D669" s="82"/>
      <c r="E669" s="82"/>
      <c r="F669" s="82"/>
      <c r="G669" s="82"/>
      <c r="H669" s="82"/>
    </row>
    <row r="670" spans="1:8">
      <c r="A670" s="82"/>
      <c r="B670" s="82"/>
      <c r="C670" s="82"/>
      <c r="D670" s="82"/>
      <c r="E670" s="82"/>
      <c r="F670" s="82"/>
      <c r="G670" s="82"/>
      <c r="H670" s="82"/>
    </row>
    <row r="671" spans="1:8">
      <c r="A671" s="82"/>
      <c r="B671" s="82"/>
      <c r="C671" s="82"/>
      <c r="D671" s="82"/>
      <c r="E671" s="82"/>
      <c r="F671" s="82"/>
      <c r="G671" s="82"/>
      <c r="H671" s="82"/>
    </row>
    <row r="672" spans="1:8">
      <c r="A672" s="82"/>
      <c r="B672" s="82"/>
      <c r="C672" s="82"/>
      <c r="D672" s="82"/>
      <c r="E672" s="82"/>
      <c r="F672" s="82"/>
      <c r="G672" s="82"/>
      <c r="H672" s="82"/>
    </row>
    <row r="673" spans="1:8">
      <c r="A673" s="82"/>
      <c r="B673" s="82"/>
      <c r="C673" s="82"/>
      <c r="D673" s="82"/>
      <c r="E673" s="82"/>
      <c r="F673" s="82"/>
      <c r="G673" s="82"/>
      <c r="H673" s="82"/>
    </row>
    <row r="674" spans="1:8">
      <c r="A674" s="82"/>
      <c r="B674" s="82"/>
      <c r="C674" s="82"/>
      <c r="D674" s="82"/>
      <c r="E674" s="82"/>
      <c r="F674" s="82"/>
      <c r="G674" s="82"/>
      <c r="H674" s="82"/>
    </row>
    <row r="675" spans="1:8">
      <c r="A675" s="82"/>
      <c r="B675" s="82"/>
      <c r="C675" s="82"/>
      <c r="D675" s="82"/>
      <c r="E675" s="82"/>
      <c r="F675" s="82"/>
      <c r="G675" s="82"/>
      <c r="H675" s="82"/>
    </row>
    <row r="676" spans="1:8">
      <c r="A676" s="82"/>
      <c r="B676" s="82"/>
      <c r="C676" s="82"/>
      <c r="D676" s="82"/>
      <c r="E676" s="82"/>
      <c r="F676" s="82"/>
      <c r="G676" s="82"/>
      <c r="H676" s="82"/>
    </row>
    <row r="677" spans="1:8">
      <c r="A677" s="82"/>
      <c r="B677" s="82"/>
      <c r="C677" s="82"/>
      <c r="D677" s="82"/>
      <c r="E677" s="82"/>
      <c r="F677" s="82"/>
      <c r="G677" s="82"/>
      <c r="H677" s="82"/>
    </row>
    <row r="678" spans="1:8">
      <c r="A678" s="82"/>
      <c r="B678" s="82"/>
      <c r="C678" s="82"/>
      <c r="D678" s="82"/>
      <c r="E678" s="82"/>
      <c r="F678" s="82"/>
      <c r="G678" s="82"/>
      <c r="H678" s="82"/>
    </row>
    <row r="679" spans="1:8">
      <c r="A679" s="82"/>
      <c r="B679" s="82"/>
      <c r="C679" s="82"/>
      <c r="D679" s="82"/>
      <c r="E679" s="82"/>
      <c r="F679" s="82"/>
      <c r="G679" s="82"/>
      <c r="H679" s="82"/>
    </row>
    <row r="680" spans="1:8">
      <c r="A680" s="82"/>
      <c r="B680" s="82"/>
      <c r="C680" s="82"/>
      <c r="D680" s="82"/>
      <c r="E680" s="82"/>
      <c r="F680" s="82"/>
      <c r="G680" s="82"/>
      <c r="H680" s="82"/>
    </row>
    <row r="681" spans="1:8">
      <c r="A681" s="82"/>
      <c r="B681" s="82"/>
      <c r="C681" s="82"/>
      <c r="D681" s="82"/>
      <c r="E681" s="82"/>
      <c r="F681" s="82"/>
      <c r="G681" s="82"/>
      <c r="H681" s="82"/>
    </row>
    <row r="682" spans="1:8">
      <c r="A682" s="82"/>
      <c r="B682" s="82"/>
      <c r="C682" s="82"/>
      <c r="D682" s="82"/>
      <c r="E682" s="82"/>
      <c r="F682" s="82"/>
      <c r="G682" s="82"/>
      <c r="H682" s="82"/>
    </row>
    <row r="683" spans="1:8">
      <c r="A683" s="82"/>
      <c r="B683" s="82"/>
      <c r="C683" s="82"/>
      <c r="D683" s="82"/>
      <c r="E683" s="82"/>
      <c r="F683" s="82"/>
      <c r="G683" s="82"/>
      <c r="H683" s="82"/>
    </row>
    <row r="684" spans="1:8">
      <c r="A684" s="82"/>
      <c r="B684" s="82"/>
      <c r="C684" s="82"/>
      <c r="D684" s="82"/>
      <c r="E684" s="82"/>
      <c r="F684" s="82"/>
      <c r="G684" s="82"/>
      <c r="H684" s="82"/>
    </row>
    <row r="685" spans="1:8">
      <c r="A685" s="82"/>
      <c r="B685" s="82"/>
      <c r="C685" s="82"/>
      <c r="D685" s="82"/>
      <c r="E685" s="82"/>
      <c r="F685" s="82"/>
      <c r="G685" s="82"/>
      <c r="H685" s="82"/>
    </row>
    <row r="686" spans="1:8">
      <c r="A686" s="82"/>
      <c r="B686" s="82"/>
      <c r="C686" s="82"/>
      <c r="D686" s="82"/>
      <c r="E686" s="82"/>
      <c r="F686" s="82"/>
      <c r="G686" s="82"/>
      <c r="H686" s="82"/>
    </row>
    <row r="687" spans="1:8">
      <c r="A687" s="82"/>
      <c r="B687" s="82"/>
      <c r="C687" s="82"/>
      <c r="D687" s="82"/>
      <c r="E687" s="82"/>
      <c r="F687" s="82"/>
      <c r="G687" s="82"/>
      <c r="H687" s="82"/>
    </row>
    <row r="688" spans="1:8">
      <c r="A688" s="82"/>
      <c r="B688" s="82"/>
      <c r="C688" s="82"/>
      <c r="D688" s="82"/>
      <c r="E688" s="82"/>
      <c r="F688" s="82"/>
      <c r="G688" s="82"/>
      <c r="H688" s="82"/>
    </row>
    <row r="689" spans="1:8">
      <c r="A689" s="82"/>
      <c r="B689" s="82"/>
      <c r="C689" s="82"/>
      <c r="D689" s="82"/>
      <c r="E689" s="82"/>
      <c r="F689" s="82"/>
      <c r="G689" s="82"/>
      <c r="H689" s="82"/>
    </row>
    <row r="690" spans="1:8">
      <c r="A690" s="82"/>
      <c r="B690" s="82"/>
      <c r="C690" s="82"/>
      <c r="D690" s="82"/>
      <c r="E690" s="82"/>
      <c r="F690" s="82"/>
      <c r="G690" s="82"/>
      <c r="H690" s="82"/>
    </row>
    <row r="691" spans="1:8">
      <c r="A691" s="82"/>
      <c r="B691" s="82"/>
      <c r="C691" s="82"/>
      <c r="D691" s="82"/>
      <c r="E691" s="82"/>
      <c r="F691" s="82"/>
      <c r="G691" s="82"/>
      <c r="H691" s="82"/>
    </row>
    <row r="692" spans="1:8">
      <c r="A692" s="82"/>
      <c r="B692" s="82"/>
      <c r="C692" s="82"/>
      <c r="D692" s="82"/>
      <c r="E692" s="82"/>
      <c r="F692" s="82"/>
      <c r="G692" s="82"/>
      <c r="H692" s="82"/>
    </row>
    <row r="693" spans="1:8">
      <c r="A693" s="82"/>
      <c r="B693" s="82"/>
      <c r="C693" s="82"/>
      <c r="D693" s="82"/>
      <c r="E693" s="82"/>
      <c r="F693" s="82"/>
      <c r="G693" s="82"/>
      <c r="H693" s="82"/>
    </row>
    <row r="694" spans="1:8">
      <c r="A694" s="82"/>
      <c r="B694" s="82"/>
      <c r="C694" s="82"/>
      <c r="D694" s="82"/>
      <c r="E694" s="82"/>
      <c r="F694" s="82"/>
      <c r="G694" s="82"/>
      <c r="H694" s="82"/>
    </row>
    <row r="695" spans="1:8">
      <c r="A695" s="82"/>
      <c r="B695" s="82"/>
      <c r="C695" s="82"/>
      <c r="D695" s="82"/>
      <c r="E695" s="82"/>
      <c r="F695" s="82"/>
      <c r="G695" s="82"/>
      <c r="H695" s="82"/>
    </row>
    <row r="696" spans="1:8">
      <c r="A696" s="82"/>
      <c r="B696" s="82"/>
      <c r="C696" s="82"/>
      <c r="D696" s="82"/>
      <c r="E696" s="82"/>
      <c r="F696" s="82"/>
      <c r="G696" s="82"/>
      <c r="H696" s="82"/>
    </row>
    <row r="697" spans="1:8">
      <c r="A697" s="82"/>
      <c r="B697" s="82"/>
      <c r="C697" s="82"/>
      <c r="D697" s="82"/>
      <c r="E697" s="82"/>
      <c r="F697" s="82"/>
      <c r="G697" s="82"/>
      <c r="H697" s="82"/>
    </row>
    <row r="698" spans="1:8">
      <c r="A698" s="82"/>
      <c r="B698" s="82"/>
      <c r="C698" s="82"/>
      <c r="D698" s="82"/>
      <c r="E698" s="82"/>
      <c r="F698" s="82"/>
      <c r="G698" s="82"/>
      <c r="H698" s="82"/>
    </row>
    <row r="699" spans="1:8">
      <c r="A699" s="82"/>
      <c r="B699" s="82"/>
      <c r="C699" s="82"/>
      <c r="D699" s="82"/>
      <c r="E699" s="82"/>
      <c r="F699" s="82"/>
      <c r="G699" s="82"/>
      <c r="H699" s="82"/>
    </row>
    <row r="700" spans="1:8">
      <c r="A700" s="82"/>
      <c r="B700" s="82"/>
      <c r="C700" s="82"/>
      <c r="D700" s="82"/>
      <c r="E700" s="82"/>
      <c r="F700" s="82"/>
      <c r="G700" s="82"/>
      <c r="H700" s="82"/>
    </row>
    <row r="701" spans="1:8">
      <c r="A701" s="82"/>
      <c r="B701" s="82"/>
      <c r="C701" s="82"/>
      <c r="D701" s="82"/>
      <c r="E701" s="82"/>
      <c r="F701" s="82"/>
      <c r="G701" s="82"/>
      <c r="H701" s="82"/>
    </row>
    <row r="702" spans="1:8">
      <c r="A702" s="82"/>
      <c r="B702" s="82"/>
      <c r="C702" s="82"/>
      <c r="D702" s="82"/>
      <c r="E702" s="82"/>
      <c r="F702" s="82"/>
      <c r="G702" s="82"/>
      <c r="H702" s="82"/>
    </row>
    <row r="703" spans="1:8">
      <c r="A703" s="82"/>
      <c r="B703" s="82"/>
      <c r="C703" s="82"/>
      <c r="D703" s="82"/>
      <c r="E703" s="82"/>
      <c r="F703" s="82"/>
      <c r="G703" s="82"/>
      <c r="H703" s="82"/>
    </row>
    <row r="704" spans="1:8">
      <c r="A704" s="82"/>
      <c r="B704" s="82"/>
      <c r="C704" s="82"/>
      <c r="D704" s="82"/>
      <c r="E704" s="82"/>
      <c r="F704" s="82"/>
      <c r="G704" s="82"/>
      <c r="H704" s="82"/>
    </row>
    <row r="705" spans="1:8">
      <c r="A705" s="82"/>
      <c r="B705" s="82"/>
      <c r="C705" s="82"/>
      <c r="D705" s="82"/>
      <c r="E705" s="82"/>
      <c r="F705" s="82"/>
      <c r="G705" s="82"/>
      <c r="H705" s="82"/>
    </row>
    <row r="706" spans="1:8">
      <c r="A706" s="82"/>
      <c r="B706" s="82"/>
      <c r="C706" s="82"/>
      <c r="D706" s="82"/>
      <c r="E706" s="82"/>
      <c r="F706" s="82"/>
      <c r="G706" s="82"/>
      <c r="H706" s="82"/>
    </row>
    <row r="707" spans="1:8">
      <c r="A707" s="82"/>
      <c r="B707" s="82"/>
      <c r="C707" s="82"/>
      <c r="D707" s="82"/>
      <c r="E707" s="82"/>
      <c r="F707" s="82"/>
      <c r="G707" s="82"/>
      <c r="H707" s="82"/>
    </row>
    <row r="708" spans="1:8">
      <c r="A708" s="82"/>
      <c r="B708" s="82"/>
      <c r="C708" s="82"/>
      <c r="D708" s="82"/>
      <c r="E708" s="82"/>
      <c r="F708" s="82"/>
      <c r="G708" s="82"/>
      <c r="H708" s="82"/>
    </row>
    <row r="709" spans="1:8">
      <c r="A709" s="82"/>
      <c r="B709" s="82"/>
      <c r="C709" s="82"/>
      <c r="D709" s="82"/>
      <c r="E709" s="82"/>
      <c r="F709" s="82"/>
      <c r="G709" s="82"/>
      <c r="H709" s="82"/>
    </row>
    <row r="710" spans="1:8">
      <c r="A710" s="82"/>
      <c r="B710" s="82"/>
      <c r="C710" s="82"/>
      <c r="D710" s="82"/>
      <c r="E710" s="82"/>
      <c r="F710" s="82"/>
      <c r="G710" s="82"/>
      <c r="H710" s="82"/>
    </row>
    <row r="711" spans="1:8">
      <c r="A711" s="82"/>
      <c r="B711" s="82"/>
      <c r="C711" s="82"/>
      <c r="D711" s="82"/>
      <c r="E711" s="82"/>
      <c r="F711" s="82"/>
      <c r="G711" s="82"/>
      <c r="H711" s="82"/>
    </row>
    <row r="712" spans="1:8">
      <c r="A712" s="82"/>
      <c r="B712" s="82"/>
      <c r="C712" s="82"/>
      <c r="D712" s="82"/>
      <c r="E712" s="82"/>
      <c r="F712" s="82"/>
      <c r="G712" s="82"/>
      <c r="H712" s="82"/>
    </row>
    <row r="713" spans="1:8">
      <c r="A713" s="82"/>
      <c r="B713" s="82"/>
      <c r="C713" s="82"/>
      <c r="D713" s="82"/>
      <c r="E713" s="82"/>
      <c r="F713" s="82"/>
      <c r="G713" s="82"/>
      <c r="H713" s="82"/>
    </row>
    <row r="714" spans="1:8">
      <c r="A714" s="82"/>
      <c r="B714" s="82"/>
      <c r="C714" s="82"/>
      <c r="D714" s="82"/>
      <c r="E714" s="82"/>
      <c r="F714" s="82"/>
      <c r="G714" s="82"/>
      <c r="H714" s="82"/>
    </row>
    <row r="715" spans="1:8">
      <c r="A715" s="82"/>
      <c r="B715" s="82"/>
      <c r="C715" s="82"/>
      <c r="D715" s="82"/>
      <c r="E715" s="82"/>
      <c r="F715" s="82"/>
      <c r="G715" s="82"/>
      <c r="H715" s="82"/>
    </row>
    <row r="716" spans="1:8">
      <c r="A716" s="82"/>
      <c r="B716" s="82"/>
      <c r="C716" s="82"/>
      <c r="D716" s="82"/>
      <c r="E716" s="82"/>
      <c r="F716" s="82"/>
      <c r="G716" s="82"/>
      <c r="H716" s="82"/>
    </row>
    <row r="717" spans="1:8">
      <c r="A717" s="82"/>
      <c r="B717" s="82"/>
      <c r="C717" s="82"/>
      <c r="D717" s="82"/>
      <c r="E717" s="82"/>
      <c r="F717" s="82"/>
      <c r="G717" s="82"/>
      <c r="H717" s="82"/>
    </row>
    <row r="718" spans="1:8">
      <c r="A718" s="82"/>
      <c r="B718" s="82"/>
      <c r="C718" s="82"/>
      <c r="D718" s="82"/>
      <c r="E718" s="82"/>
      <c r="F718" s="82"/>
      <c r="G718" s="82"/>
      <c r="H718" s="82"/>
    </row>
    <row r="719" spans="1:8">
      <c r="A719" s="82"/>
      <c r="B719" s="82"/>
      <c r="C719" s="82"/>
      <c r="D719" s="82"/>
      <c r="E719" s="82"/>
      <c r="F719" s="82"/>
      <c r="G719" s="82"/>
      <c r="H719" s="82"/>
    </row>
    <row r="720" spans="1:8">
      <c r="A720" s="82"/>
      <c r="B720" s="82"/>
      <c r="C720" s="82"/>
      <c r="D720" s="82"/>
      <c r="E720" s="82"/>
      <c r="F720" s="82"/>
      <c r="G720" s="82"/>
      <c r="H720" s="82"/>
    </row>
    <row r="721" spans="1:8">
      <c r="A721" s="82"/>
      <c r="B721" s="82"/>
      <c r="C721" s="82"/>
      <c r="D721" s="82"/>
      <c r="E721" s="82"/>
      <c r="F721" s="82"/>
      <c r="G721" s="82"/>
      <c r="H721" s="82"/>
    </row>
    <row r="722" spans="1:8">
      <c r="A722" s="82"/>
      <c r="B722" s="82"/>
      <c r="C722" s="82"/>
      <c r="D722" s="82"/>
      <c r="E722" s="82"/>
      <c r="F722" s="82"/>
      <c r="G722" s="82"/>
      <c r="H722" s="82"/>
    </row>
    <row r="723" spans="1:8">
      <c r="A723" s="82"/>
      <c r="B723" s="82"/>
      <c r="C723" s="82"/>
      <c r="D723" s="82"/>
      <c r="E723" s="82"/>
      <c r="F723" s="82"/>
      <c r="G723" s="82"/>
      <c r="H723" s="82"/>
    </row>
    <row r="724" spans="1:8">
      <c r="A724" s="82"/>
      <c r="B724" s="82"/>
      <c r="C724" s="82"/>
      <c r="D724" s="82"/>
      <c r="E724" s="82"/>
      <c r="F724" s="82"/>
      <c r="G724" s="82"/>
      <c r="H724" s="82"/>
    </row>
    <row r="725" spans="1:8">
      <c r="A725" s="82"/>
      <c r="B725" s="82"/>
      <c r="C725" s="82"/>
      <c r="D725" s="82"/>
      <c r="E725" s="82"/>
      <c r="F725" s="82"/>
      <c r="G725" s="82"/>
      <c r="H725" s="82"/>
    </row>
    <row r="726" spans="1:8">
      <c r="A726" s="82"/>
      <c r="B726" s="82"/>
      <c r="C726" s="82"/>
      <c r="D726" s="82"/>
      <c r="E726" s="82"/>
      <c r="F726" s="82"/>
      <c r="G726" s="82"/>
      <c r="H726" s="82"/>
    </row>
    <row r="727" spans="1:8">
      <c r="A727" s="82"/>
      <c r="B727" s="82"/>
      <c r="C727" s="82"/>
      <c r="D727" s="82"/>
      <c r="E727" s="82"/>
      <c r="F727" s="82"/>
      <c r="G727" s="82"/>
      <c r="H727" s="82"/>
    </row>
    <row r="728" spans="1:8">
      <c r="A728" s="82"/>
      <c r="B728" s="82"/>
      <c r="C728" s="82"/>
      <c r="D728" s="82"/>
      <c r="E728" s="82"/>
      <c r="F728" s="82"/>
      <c r="G728" s="82"/>
      <c r="H728" s="82"/>
    </row>
    <row r="729" spans="1:8">
      <c r="A729" s="82"/>
      <c r="B729" s="82"/>
      <c r="C729" s="82"/>
      <c r="D729" s="82"/>
      <c r="E729" s="82"/>
      <c r="F729" s="82"/>
      <c r="G729" s="82"/>
      <c r="H729" s="82"/>
    </row>
    <row r="730" spans="1:8">
      <c r="A730" s="82"/>
      <c r="B730" s="82"/>
      <c r="C730" s="82"/>
      <c r="D730" s="82"/>
      <c r="E730" s="82"/>
      <c r="F730" s="82"/>
      <c r="G730" s="82"/>
      <c r="H730" s="82"/>
    </row>
    <row r="731" spans="1:8">
      <c r="A731" s="82"/>
      <c r="B731" s="82"/>
      <c r="C731" s="82"/>
      <c r="D731" s="82"/>
      <c r="E731" s="82"/>
      <c r="F731" s="82"/>
      <c r="G731" s="82"/>
      <c r="H731" s="82"/>
    </row>
    <row r="732" spans="1:8">
      <c r="A732" s="82"/>
      <c r="B732" s="82"/>
      <c r="C732" s="82"/>
      <c r="D732" s="82"/>
      <c r="E732" s="82"/>
      <c r="F732" s="82"/>
      <c r="G732" s="82"/>
      <c r="H732" s="82"/>
    </row>
    <row r="733" spans="1:8">
      <c r="A733" s="82"/>
      <c r="B733" s="82"/>
      <c r="C733" s="82"/>
      <c r="D733" s="82"/>
      <c r="E733" s="82"/>
      <c r="F733" s="82"/>
      <c r="G733" s="82"/>
      <c r="H733" s="82"/>
    </row>
    <row r="734" spans="1:8">
      <c r="A734" s="82"/>
      <c r="B734" s="82"/>
      <c r="C734" s="82"/>
      <c r="D734" s="82"/>
      <c r="E734" s="82"/>
      <c r="F734" s="82"/>
      <c r="G734" s="82"/>
      <c r="H734" s="82"/>
    </row>
    <row r="735" spans="1:8">
      <c r="A735" s="82"/>
      <c r="B735" s="82"/>
      <c r="C735" s="82"/>
      <c r="D735" s="82"/>
      <c r="E735" s="82"/>
      <c r="F735" s="82"/>
      <c r="G735" s="82"/>
      <c r="H735" s="82"/>
    </row>
    <row r="736" spans="1:8">
      <c r="A736" s="82"/>
      <c r="B736" s="82"/>
      <c r="C736" s="82"/>
      <c r="D736" s="82"/>
      <c r="E736" s="82"/>
      <c r="F736" s="82"/>
      <c r="G736" s="82"/>
      <c r="H736" s="82"/>
    </row>
    <row r="737" spans="1:8">
      <c r="A737" s="82"/>
      <c r="B737" s="82"/>
      <c r="C737" s="82"/>
      <c r="D737" s="82"/>
      <c r="E737" s="82"/>
      <c r="F737" s="82"/>
      <c r="G737" s="82"/>
      <c r="H737" s="82"/>
    </row>
    <row r="738" spans="1:8">
      <c r="A738" s="82"/>
      <c r="B738" s="82"/>
      <c r="C738" s="82"/>
      <c r="D738" s="82"/>
      <c r="E738" s="82"/>
      <c r="F738" s="82"/>
      <c r="G738" s="82"/>
      <c r="H738" s="82"/>
    </row>
    <row r="739" spans="1:8">
      <c r="A739" s="82"/>
      <c r="B739" s="82"/>
      <c r="C739" s="82"/>
      <c r="D739" s="82"/>
      <c r="E739" s="82"/>
      <c r="F739" s="82"/>
      <c r="G739" s="82"/>
      <c r="H739" s="82"/>
    </row>
    <row r="740" spans="1:8">
      <c r="A740" s="82"/>
      <c r="B740" s="82"/>
      <c r="C740" s="82"/>
      <c r="D740" s="82"/>
      <c r="E740" s="82"/>
      <c r="F740" s="82"/>
      <c r="G740" s="82"/>
      <c r="H740" s="82"/>
    </row>
    <row r="741" spans="1:8">
      <c r="A741" s="82"/>
      <c r="B741" s="82"/>
      <c r="C741" s="82"/>
      <c r="D741" s="82"/>
      <c r="E741" s="82"/>
      <c r="F741" s="82"/>
      <c r="G741" s="82"/>
      <c r="H741" s="82"/>
    </row>
  </sheetData>
  <autoFilter ref="A2:H242"/>
  <mergeCells count="1">
    <mergeCell ref="R1:Y1"/>
  </mergeCells>
  <phoneticPr fontId="6" type="noConversion"/>
  <hyperlinks>
    <hyperlink ref="G1" location="Contents!A1" display="Back to Contents"/>
  </hyperlinks>
  <pageMargins left="0.75" right="0.75" top="1" bottom="1" header="0.5" footer="0.5"/>
  <pageSetup paperSize="9" orientation="landscape" horizontalDpi="4294967292" vertic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50"/>
  <sheetViews>
    <sheetView zoomScaleNormal="100" workbookViewId="0">
      <selection activeCell="G59" sqref="G59"/>
    </sheetView>
  </sheetViews>
  <sheetFormatPr defaultColWidth="8.88671875" defaultRowHeight="13.2"/>
  <cols>
    <col min="1" max="1" width="8.88671875" style="30"/>
    <col min="2" max="11" width="8.88671875" style="176"/>
    <col min="12" max="16384" width="8.88671875" style="30"/>
  </cols>
  <sheetData>
    <row r="1" spans="1:11" ht="24.75" customHeight="1">
      <c r="B1" s="199" t="s">
        <v>662</v>
      </c>
      <c r="C1" s="210"/>
      <c r="D1" s="210"/>
      <c r="E1" s="210"/>
      <c r="F1" s="210"/>
      <c r="G1" s="210"/>
      <c r="H1" s="211"/>
      <c r="I1" s="211"/>
      <c r="J1" s="361" t="s">
        <v>255</v>
      </c>
      <c r="K1" s="361"/>
    </row>
    <row r="2" spans="1:11">
      <c r="A2" s="123"/>
      <c r="B2" s="360" t="s">
        <v>592</v>
      </c>
      <c r="C2" s="360"/>
      <c r="D2" s="360"/>
      <c r="E2" s="360"/>
      <c r="F2" s="360"/>
      <c r="G2" s="360" t="s">
        <v>581</v>
      </c>
      <c r="H2" s="360"/>
      <c r="I2" s="360"/>
      <c r="J2" s="360"/>
      <c r="K2" s="360"/>
    </row>
    <row r="3" spans="1:11">
      <c r="A3" s="123" t="s">
        <v>212</v>
      </c>
      <c r="B3" s="212" t="s">
        <v>577</v>
      </c>
      <c r="C3" s="212" t="s">
        <v>239</v>
      </c>
      <c r="D3" s="212" t="s">
        <v>240</v>
      </c>
      <c r="E3" s="212" t="s">
        <v>241</v>
      </c>
      <c r="F3" s="212" t="s">
        <v>578</v>
      </c>
      <c r="G3" s="212" t="s">
        <v>577</v>
      </c>
      <c r="H3" s="212" t="s">
        <v>239</v>
      </c>
      <c r="I3" s="212" t="s">
        <v>240</v>
      </c>
      <c r="J3" s="212" t="s">
        <v>241</v>
      </c>
      <c r="K3" s="212" t="s">
        <v>578</v>
      </c>
    </row>
    <row r="4" spans="1:11">
      <c r="A4" s="123" t="s">
        <v>296</v>
      </c>
      <c r="B4" s="111">
        <v>2087.4560888000001</v>
      </c>
      <c r="C4" s="111">
        <v>2189.1110665000001</v>
      </c>
      <c r="D4" s="111">
        <v>2411.4268757999998</v>
      </c>
      <c r="E4" s="111">
        <v>2659.4263298999999</v>
      </c>
      <c r="F4" s="111">
        <v>3539.7432303999999</v>
      </c>
      <c r="G4" s="111">
        <v>4657.7976085999999</v>
      </c>
      <c r="H4" s="111">
        <v>2046.0704925</v>
      </c>
      <c r="I4" s="111">
        <v>2326.0092279</v>
      </c>
      <c r="J4" s="111">
        <v>2497.8254311999999</v>
      </c>
      <c r="K4" s="111">
        <v>4350.9333303000003</v>
      </c>
    </row>
    <row r="5" spans="1:11">
      <c r="A5" s="123" t="s">
        <v>297</v>
      </c>
      <c r="B5" s="111">
        <v>2286.5756086000001</v>
      </c>
      <c r="C5" s="111">
        <v>3449.3107562</v>
      </c>
      <c r="D5" s="111">
        <v>2435.9940571000002</v>
      </c>
      <c r="E5" s="111">
        <v>2350.5650657000001</v>
      </c>
      <c r="F5" s="111">
        <v>3610.6662000000001</v>
      </c>
      <c r="G5" s="111">
        <v>3140.8756893999998</v>
      </c>
      <c r="H5" s="111">
        <v>2868.6596125999999</v>
      </c>
      <c r="I5" s="111">
        <v>3090.8321589000002</v>
      </c>
      <c r="J5" s="111">
        <v>2288.7808107999999</v>
      </c>
      <c r="K5" s="111">
        <v>5289.6630451999999</v>
      </c>
    </row>
    <row r="6" spans="1:11">
      <c r="A6" s="123" t="s">
        <v>232</v>
      </c>
      <c r="B6" s="111">
        <v>1582.0604317</v>
      </c>
      <c r="C6" s="111">
        <v>1143.9677534</v>
      </c>
      <c r="D6" s="111">
        <v>682.39478503999999</v>
      </c>
      <c r="E6" s="111">
        <v>1059.6874874</v>
      </c>
      <c r="F6" s="111">
        <v>1607.1566049</v>
      </c>
      <c r="G6" s="111">
        <v>528.33941246999996</v>
      </c>
      <c r="H6" s="111">
        <v>1000.6056631</v>
      </c>
      <c r="I6" s="111">
        <v>3653.0066412000001</v>
      </c>
      <c r="J6" s="111">
        <v>1229.6067682</v>
      </c>
      <c r="K6" s="111">
        <v>5442.2098661999999</v>
      </c>
    </row>
    <row r="7" spans="1:11">
      <c r="A7" s="123">
        <v>1980</v>
      </c>
      <c r="B7" s="111">
        <v>4699.7226135000001</v>
      </c>
      <c r="C7" s="111">
        <v>2806.8195340000002</v>
      </c>
      <c r="D7" s="111">
        <v>3362.2913021999998</v>
      </c>
      <c r="E7" s="111">
        <v>2322.0213134000001</v>
      </c>
      <c r="F7" s="111">
        <v>1761.8015515</v>
      </c>
      <c r="G7" s="111">
        <v>7162.2646868000002</v>
      </c>
      <c r="H7" s="111">
        <v>5844.4748396000005</v>
      </c>
      <c r="I7" s="111">
        <v>7027.2692527999998</v>
      </c>
      <c r="J7" s="111">
        <v>5008.995261</v>
      </c>
      <c r="K7" s="111">
        <v>3232.2603740999998</v>
      </c>
    </row>
    <row r="8" spans="1:11">
      <c r="A8" s="123">
        <v>1981</v>
      </c>
      <c r="B8" s="111">
        <v>4192.9864000999996</v>
      </c>
      <c r="C8" s="111">
        <v>2656.5340049000001</v>
      </c>
      <c r="D8" s="111">
        <v>3371.7035033000002</v>
      </c>
      <c r="E8" s="111">
        <v>2415.2123588999998</v>
      </c>
      <c r="F8" s="111">
        <v>1907.8013556000001</v>
      </c>
      <c r="G8" s="111">
        <v>11022.04862</v>
      </c>
      <c r="H8" s="111">
        <v>5993.9096204999996</v>
      </c>
      <c r="I8" s="111">
        <v>6717.3453294000001</v>
      </c>
      <c r="J8" s="111">
        <v>4038.2375050999999</v>
      </c>
      <c r="K8" s="111">
        <v>3545.8861560999999</v>
      </c>
    </row>
    <row r="9" spans="1:11">
      <c r="A9" s="123">
        <v>1982</v>
      </c>
      <c r="B9" s="111">
        <v>4602.0215147999997</v>
      </c>
      <c r="C9" s="111">
        <v>2981.2836143</v>
      </c>
      <c r="D9" s="111">
        <v>3147.7778459000001</v>
      </c>
      <c r="E9" s="111">
        <v>3513.9366743</v>
      </c>
      <c r="F9" s="111">
        <v>1761.3863687</v>
      </c>
      <c r="G9" s="111">
        <v>7981.9345899999998</v>
      </c>
      <c r="H9" s="111">
        <v>5352.1275326000004</v>
      </c>
      <c r="I9" s="111">
        <v>4060.6942353999998</v>
      </c>
      <c r="J9" s="111">
        <v>3778.0287363000002</v>
      </c>
      <c r="K9" s="111">
        <v>3941.1153804999999</v>
      </c>
    </row>
    <row r="10" spans="1:11">
      <c r="A10" s="123">
        <v>1983</v>
      </c>
      <c r="B10" s="111">
        <v>5754.0113732999998</v>
      </c>
      <c r="C10" s="111">
        <v>3015.8997992</v>
      </c>
      <c r="D10" s="111">
        <v>2598.9055684999998</v>
      </c>
      <c r="E10" s="111">
        <v>2104.1793547000002</v>
      </c>
      <c r="F10" s="111">
        <v>1886.3759238</v>
      </c>
      <c r="G10" s="111">
        <v>5002.1060416999999</v>
      </c>
      <c r="H10" s="111">
        <v>3868.0981424000001</v>
      </c>
      <c r="I10" s="111">
        <v>2888.3932321000002</v>
      </c>
      <c r="J10" s="111">
        <v>3369.5455665999998</v>
      </c>
      <c r="K10" s="111">
        <v>4558.6819912999999</v>
      </c>
    </row>
    <row r="11" spans="1:11">
      <c r="A11" s="123">
        <v>1984</v>
      </c>
      <c r="B11" s="111">
        <v>4094.7563166</v>
      </c>
      <c r="C11" s="111">
        <v>3488.7695401999999</v>
      </c>
      <c r="D11" s="111">
        <v>2695.0781327</v>
      </c>
      <c r="E11" s="111">
        <v>2870.8764012000001</v>
      </c>
      <c r="F11" s="111">
        <v>2144.0043405000001</v>
      </c>
      <c r="G11" s="111">
        <v>3180.7321698999999</v>
      </c>
      <c r="H11" s="111">
        <v>2903.5736634</v>
      </c>
      <c r="I11" s="111">
        <v>3371.1756104000001</v>
      </c>
      <c r="J11" s="111">
        <v>3480.5557087000002</v>
      </c>
      <c r="K11" s="111">
        <v>5096.4375133000003</v>
      </c>
    </row>
    <row r="12" spans="1:11">
      <c r="A12" s="123">
        <v>1985</v>
      </c>
      <c r="B12" s="111">
        <v>4451.9082920999999</v>
      </c>
      <c r="C12" s="111">
        <v>3435.8259085999998</v>
      </c>
      <c r="D12" s="111">
        <v>3117.0625146000002</v>
      </c>
      <c r="E12" s="111">
        <v>2669.7857153999998</v>
      </c>
      <c r="F12" s="111">
        <v>2205.1415895999999</v>
      </c>
      <c r="G12" s="111">
        <v>5389.6705570000004</v>
      </c>
      <c r="H12" s="111">
        <v>3588.6883754999999</v>
      </c>
      <c r="I12" s="111">
        <v>4059.4260948000001</v>
      </c>
      <c r="J12" s="111">
        <v>3411.8194767999998</v>
      </c>
      <c r="K12" s="111">
        <v>4094.4631119999999</v>
      </c>
    </row>
    <row r="13" spans="1:11">
      <c r="A13" s="123">
        <v>1986</v>
      </c>
      <c r="B13" s="111">
        <v>4625.3041381000003</v>
      </c>
      <c r="C13" s="111">
        <v>3637.6117343999999</v>
      </c>
      <c r="D13" s="111">
        <v>2784.9935982000002</v>
      </c>
      <c r="E13" s="111">
        <v>2744.163133</v>
      </c>
      <c r="F13" s="111">
        <v>2676.5773844999999</v>
      </c>
      <c r="G13" s="111">
        <v>7274.7467543000002</v>
      </c>
      <c r="H13" s="111">
        <v>3907.8521968999999</v>
      </c>
      <c r="I13" s="111">
        <v>4148.6132128999998</v>
      </c>
      <c r="J13" s="111">
        <v>3756.9708909999999</v>
      </c>
      <c r="K13" s="111">
        <v>3688.0610664000001</v>
      </c>
    </row>
    <row r="14" spans="1:11">
      <c r="A14" s="123">
        <v>1987</v>
      </c>
      <c r="B14" s="111">
        <v>4319.9744097000003</v>
      </c>
      <c r="C14" s="111">
        <v>3939.0512325</v>
      </c>
      <c r="D14" s="111">
        <v>3299.9448446000001</v>
      </c>
      <c r="E14" s="111">
        <v>3418.4993267</v>
      </c>
      <c r="F14" s="111">
        <v>3285.2267443999999</v>
      </c>
      <c r="G14" s="111">
        <v>5869.7785062000003</v>
      </c>
      <c r="H14" s="111">
        <v>3942.7753966</v>
      </c>
      <c r="I14" s="111">
        <v>4270.6731105999997</v>
      </c>
      <c r="J14" s="111">
        <v>4220.0955567999999</v>
      </c>
      <c r="K14" s="111">
        <v>3726.8877968000002</v>
      </c>
    </row>
    <row r="15" spans="1:11">
      <c r="A15" s="123">
        <v>1988</v>
      </c>
      <c r="B15" s="111">
        <v>4582.2069471000004</v>
      </c>
      <c r="C15" s="111">
        <v>4475.0800557000002</v>
      </c>
      <c r="D15" s="111">
        <v>3529.5825626000001</v>
      </c>
      <c r="E15" s="111">
        <v>3419.9501541999998</v>
      </c>
      <c r="F15" s="111">
        <v>3060.6845373000001</v>
      </c>
      <c r="G15" s="111">
        <v>5458.6698595999997</v>
      </c>
      <c r="H15" s="111">
        <v>4179.9685523999997</v>
      </c>
      <c r="I15" s="111">
        <v>4365.7851475999996</v>
      </c>
      <c r="J15" s="111">
        <v>4272.0083848000004</v>
      </c>
      <c r="K15" s="111">
        <v>4655.9442823999998</v>
      </c>
    </row>
    <row r="16" spans="1:11">
      <c r="A16" s="123">
        <v>1989</v>
      </c>
      <c r="B16" s="111">
        <v>5292.2192501</v>
      </c>
      <c r="C16" s="111">
        <v>4458.0178716</v>
      </c>
      <c r="D16" s="111">
        <v>3751.5918075999998</v>
      </c>
      <c r="E16" s="111">
        <v>3668.1130076999998</v>
      </c>
      <c r="F16" s="111">
        <v>3269.4299645000001</v>
      </c>
      <c r="G16" s="111">
        <v>5247.1757440000001</v>
      </c>
      <c r="H16" s="111">
        <v>3489.7981684000001</v>
      </c>
      <c r="I16" s="111">
        <v>4454.6082444000003</v>
      </c>
      <c r="J16" s="111">
        <v>4666.7537130999999</v>
      </c>
      <c r="K16" s="111">
        <v>4474.4300464999997</v>
      </c>
    </row>
    <row r="17" spans="1:11">
      <c r="A17" s="123">
        <v>1990</v>
      </c>
      <c r="B17" s="111">
        <v>4810.5720633999999</v>
      </c>
      <c r="C17" s="111">
        <v>5058.5026551999999</v>
      </c>
      <c r="D17" s="111">
        <v>4141.4214861</v>
      </c>
      <c r="E17" s="111">
        <v>3933.7214119999999</v>
      </c>
      <c r="F17" s="111">
        <v>3822.2783513999998</v>
      </c>
      <c r="G17" s="111">
        <v>4855.5051444000001</v>
      </c>
      <c r="H17" s="111">
        <v>3160.3766774000001</v>
      </c>
      <c r="I17" s="111">
        <v>4876.5513471000004</v>
      </c>
      <c r="J17" s="111">
        <v>5055.6029117999997</v>
      </c>
      <c r="K17" s="111">
        <v>4353.9150615999997</v>
      </c>
    </row>
    <row r="18" spans="1:11">
      <c r="A18" s="123">
        <v>1991</v>
      </c>
      <c r="B18" s="111">
        <v>5305.0170392</v>
      </c>
      <c r="C18" s="111">
        <v>5557.397078</v>
      </c>
      <c r="D18" s="111">
        <v>4470.7638451000003</v>
      </c>
      <c r="E18" s="111">
        <v>4232.6391455000003</v>
      </c>
      <c r="F18" s="111">
        <v>4247.1389671999996</v>
      </c>
      <c r="G18" s="111">
        <v>3911.0162513</v>
      </c>
      <c r="H18" s="111">
        <v>4883.8993664</v>
      </c>
      <c r="I18" s="111">
        <v>5017.4951332000001</v>
      </c>
      <c r="J18" s="111">
        <v>5236.5603345999998</v>
      </c>
      <c r="K18" s="111">
        <v>4295.7013594999999</v>
      </c>
    </row>
    <row r="19" spans="1:11">
      <c r="A19" s="123">
        <v>1992</v>
      </c>
      <c r="B19" s="111">
        <v>5113.2727166000004</v>
      </c>
      <c r="C19" s="111">
        <v>5514.8331755999998</v>
      </c>
      <c r="D19" s="111">
        <v>4983.0524913999998</v>
      </c>
      <c r="E19" s="111">
        <v>4768.5122228</v>
      </c>
      <c r="F19" s="111">
        <v>4483.1075608000001</v>
      </c>
      <c r="G19" s="111">
        <v>12831.332732999999</v>
      </c>
      <c r="H19" s="111">
        <v>4374.3310852000004</v>
      </c>
      <c r="I19" s="111">
        <v>5382.2518192999996</v>
      </c>
      <c r="J19" s="111">
        <v>5553.9571076000002</v>
      </c>
      <c r="K19" s="111">
        <v>4534.5128273</v>
      </c>
    </row>
    <row r="20" spans="1:11">
      <c r="A20" s="123">
        <v>1993</v>
      </c>
      <c r="B20" s="111">
        <v>5555.7591540000003</v>
      </c>
      <c r="C20" s="111">
        <v>5955.4566075000002</v>
      </c>
      <c r="D20" s="111">
        <v>5406.1008664000001</v>
      </c>
      <c r="E20" s="111">
        <v>5334.9171239999996</v>
      </c>
      <c r="F20" s="111">
        <v>4684.2108390000003</v>
      </c>
      <c r="G20" s="111">
        <v>4528.4450161000004</v>
      </c>
      <c r="H20" s="111">
        <v>4692.2889992</v>
      </c>
      <c r="I20" s="111">
        <v>5337.2687957999997</v>
      </c>
      <c r="J20" s="111">
        <v>5728.4914559999997</v>
      </c>
      <c r="K20" s="111">
        <v>4568.8116389999996</v>
      </c>
    </row>
    <row r="21" spans="1:11">
      <c r="A21" s="123">
        <v>1994</v>
      </c>
      <c r="B21" s="111">
        <v>5578.9481188</v>
      </c>
      <c r="C21" s="111">
        <v>6256.1181555000003</v>
      </c>
      <c r="D21" s="111">
        <v>5695.1918911000002</v>
      </c>
      <c r="E21" s="111">
        <v>5912.6241183000002</v>
      </c>
      <c r="F21" s="111">
        <v>4688.4330626000001</v>
      </c>
      <c r="G21" s="111">
        <v>7005.8801586</v>
      </c>
      <c r="H21" s="111">
        <v>5416.8938724</v>
      </c>
      <c r="I21" s="111">
        <v>5903.7503758000003</v>
      </c>
      <c r="J21" s="111">
        <v>5855.5929052000001</v>
      </c>
      <c r="K21" s="111">
        <v>5042.7779718000002</v>
      </c>
    </row>
    <row r="22" spans="1:11">
      <c r="A22" s="123">
        <v>1995</v>
      </c>
      <c r="B22" s="111">
        <v>5913.9593109999996</v>
      </c>
      <c r="C22" s="111">
        <v>6378.3203423000004</v>
      </c>
      <c r="D22" s="111">
        <v>6196.6665855000001</v>
      </c>
      <c r="E22" s="111">
        <v>6492.9617289999997</v>
      </c>
      <c r="F22" s="111">
        <v>5615.6353193000004</v>
      </c>
      <c r="G22" s="111">
        <v>4986.0613519999997</v>
      </c>
      <c r="H22" s="111">
        <v>5193.0127032</v>
      </c>
      <c r="I22" s="111">
        <v>6785.4942437999998</v>
      </c>
      <c r="J22" s="111">
        <v>6336.7136850999996</v>
      </c>
      <c r="K22" s="111">
        <v>5421.6120473999999</v>
      </c>
    </row>
    <row r="23" spans="1:11">
      <c r="A23" s="123">
        <v>1996</v>
      </c>
      <c r="B23" s="111">
        <v>6340.9914386</v>
      </c>
      <c r="C23" s="111">
        <v>6788.0057648000002</v>
      </c>
      <c r="D23" s="111">
        <v>6647.6375465000001</v>
      </c>
      <c r="E23" s="111">
        <v>7528.3148908000003</v>
      </c>
      <c r="F23" s="111">
        <v>6182.0396312000003</v>
      </c>
      <c r="G23" s="111">
        <v>2754.9806580999998</v>
      </c>
      <c r="H23" s="111">
        <v>5610.7456094999998</v>
      </c>
      <c r="I23" s="111">
        <v>6879.9381881999998</v>
      </c>
      <c r="J23" s="111">
        <v>6556.4818421</v>
      </c>
      <c r="K23" s="111">
        <v>5494.0895594000003</v>
      </c>
    </row>
    <row r="24" spans="1:11">
      <c r="A24" s="123">
        <v>1997</v>
      </c>
      <c r="B24" s="111">
        <v>6392.6496551999999</v>
      </c>
      <c r="C24" s="111">
        <v>6998.8111452000003</v>
      </c>
      <c r="D24" s="111">
        <v>6841.8098642000004</v>
      </c>
      <c r="E24" s="111">
        <v>7697.4880579000001</v>
      </c>
      <c r="F24" s="111">
        <v>6243.5894447000001</v>
      </c>
      <c r="G24" s="111">
        <v>3186.8091768999998</v>
      </c>
      <c r="H24" s="111">
        <v>6480.5779411000003</v>
      </c>
      <c r="I24" s="111">
        <v>6713.2170942000002</v>
      </c>
      <c r="J24" s="111">
        <v>7027.8449076999996</v>
      </c>
      <c r="K24" s="111">
        <v>6298.7836465</v>
      </c>
    </row>
    <row r="25" spans="1:11">
      <c r="A25" s="123">
        <v>1998</v>
      </c>
      <c r="B25" s="111">
        <v>6440.3229952000002</v>
      </c>
      <c r="C25" s="111">
        <v>7257.0588575000002</v>
      </c>
      <c r="D25" s="111">
        <v>7242.9558417999997</v>
      </c>
      <c r="E25" s="111">
        <v>7520.7422712999996</v>
      </c>
      <c r="F25" s="111">
        <v>6645.41687</v>
      </c>
      <c r="G25" s="111">
        <v>3602.3329601999999</v>
      </c>
      <c r="H25" s="111">
        <v>5927.9173676999999</v>
      </c>
      <c r="I25" s="111">
        <v>7105.7622843999998</v>
      </c>
      <c r="J25" s="111">
        <v>7318.7957544999999</v>
      </c>
      <c r="K25" s="111">
        <v>6884.9331770999997</v>
      </c>
    </row>
    <row r="26" spans="1:11">
      <c r="A26" s="123">
        <v>1999</v>
      </c>
      <c r="B26" s="111">
        <v>6666.1678817000002</v>
      </c>
      <c r="C26" s="111">
        <v>7437.1396961</v>
      </c>
      <c r="D26" s="111">
        <v>7527.9503083999998</v>
      </c>
      <c r="E26" s="111">
        <v>7429.2513472000001</v>
      </c>
      <c r="F26" s="111">
        <v>6748.5936502000004</v>
      </c>
      <c r="G26" s="111">
        <v>4695.0907716000002</v>
      </c>
      <c r="H26" s="111">
        <v>6086.0708941000003</v>
      </c>
      <c r="I26" s="111">
        <v>7446.0164587999998</v>
      </c>
      <c r="J26" s="111">
        <v>7735.7954903</v>
      </c>
      <c r="K26" s="111">
        <v>7370.1321099999996</v>
      </c>
    </row>
    <row r="27" spans="1:11">
      <c r="A27" s="123">
        <v>2000</v>
      </c>
      <c r="B27" s="111">
        <v>6956.0152901000001</v>
      </c>
      <c r="C27" s="111">
        <v>7650.3506348000001</v>
      </c>
      <c r="D27" s="111">
        <v>7695.9055302999996</v>
      </c>
      <c r="E27" s="111">
        <v>8054.9162600999998</v>
      </c>
      <c r="F27" s="111">
        <v>7069.4901969000002</v>
      </c>
      <c r="G27" s="111">
        <v>6130.9727450999999</v>
      </c>
      <c r="H27" s="111">
        <v>6628.6537302999996</v>
      </c>
      <c r="I27" s="111">
        <v>7986.3949787000001</v>
      </c>
      <c r="J27" s="111">
        <v>7922.6375073999998</v>
      </c>
      <c r="K27" s="111">
        <v>7342.1691566</v>
      </c>
    </row>
    <row r="28" spans="1:11">
      <c r="A28" s="123">
        <v>2001</v>
      </c>
      <c r="B28" s="111">
        <v>7200.1524683999996</v>
      </c>
      <c r="C28" s="111">
        <v>8033.9779028000003</v>
      </c>
      <c r="D28" s="111">
        <v>8067.3094540000002</v>
      </c>
      <c r="E28" s="111">
        <v>8141.6939859000004</v>
      </c>
      <c r="F28" s="111">
        <v>7249.7417935000003</v>
      </c>
      <c r="G28" s="111">
        <v>4840.2985799999997</v>
      </c>
      <c r="H28" s="111">
        <v>6023.0438591000002</v>
      </c>
      <c r="I28" s="111">
        <v>8736.8350589999991</v>
      </c>
      <c r="J28" s="111">
        <v>8052.7138170999997</v>
      </c>
      <c r="K28" s="111">
        <v>7521.0268899000002</v>
      </c>
    </row>
    <row r="29" spans="1:11">
      <c r="A29" s="123">
        <v>2002</v>
      </c>
      <c r="B29" s="111">
        <v>7459.2147622000002</v>
      </c>
      <c r="C29" s="111">
        <v>8114.5952921999997</v>
      </c>
      <c r="D29" s="111">
        <v>8211.2068775000007</v>
      </c>
      <c r="E29" s="111">
        <v>8562.7590521999991</v>
      </c>
      <c r="F29" s="111">
        <v>7259.9781016999996</v>
      </c>
      <c r="G29" s="111">
        <v>5285.6507500999996</v>
      </c>
      <c r="H29" s="111">
        <v>7029.0252770999996</v>
      </c>
      <c r="I29" s="111">
        <v>8691.7826590999994</v>
      </c>
      <c r="J29" s="111">
        <v>8485.5124011000007</v>
      </c>
      <c r="K29" s="111">
        <v>7381.892366</v>
      </c>
    </row>
    <row r="30" spans="1:11">
      <c r="A30" s="123">
        <v>2003</v>
      </c>
      <c r="B30" s="111">
        <v>7309.1036283000003</v>
      </c>
      <c r="C30" s="111">
        <v>7851.2987671000001</v>
      </c>
      <c r="D30" s="111">
        <v>8291.1168521</v>
      </c>
      <c r="E30" s="111">
        <v>8977.9410324</v>
      </c>
      <c r="F30" s="111">
        <v>7731.4294952</v>
      </c>
      <c r="G30" s="111">
        <v>4732.7451005000003</v>
      </c>
      <c r="H30" s="111">
        <v>7671.0994369</v>
      </c>
      <c r="I30" s="111">
        <v>9609.2950079000002</v>
      </c>
      <c r="J30" s="111">
        <v>8852.6742594999996</v>
      </c>
      <c r="K30" s="111">
        <v>7316.6622368999997</v>
      </c>
    </row>
    <row r="31" spans="1:11">
      <c r="A31" s="123">
        <v>2004</v>
      </c>
      <c r="B31" s="111">
        <v>8302.5777658000006</v>
      </c>
      <c r="C31" s="111">
        <v>9144.6275014999992</v>
      </c>
      <c r="D31" s="111">
        <v>9586.0295686999998</v>
      </c>
      <c r="E31" s="111">
        <v>10236.752424</v>
      </c>
      <c r="F31" s="111">
        <v>8398.0366448999994</v>
      </c>
      <c r="G31" s="111">
        <v>7058.8049455</v>
      </c>
      <c r="H31" s="111">
        <v>7475.8883159999996</v>
      </c>
      <c r="I31" s="111">
        <v>10465.240886</v>
      </c>
      <c r="J31" s="111">
        <v>9443.5906286000009</v>
      </c>
      <c r="K31" s="111">
        <v>8048.6935132999997</v>
      </c>
    </row>
    <row r="32" spans="1:11">
      <c r="A32" s="123">
        <v>2005</v>
      </c>
      <c r="B32" s="111">
        <v>8666.9369511000004</v>
      </c>
      <c r="C32" s="111">
        <v>9494.6155775999996</v>
      </c>
      <c r="D32" s="111">
        <v>9944.9759071000008</v>
      </c>
      <c r="E32" s="111">
        <v>10484.863977999999</v>
      </c>
      <c r="F32" s="111">
        <v>8694.8159728999999</v>
      </c>
      <c r="G32" s="111">
        <v>4842.8299668999998</v>
      </c>
      <c r="H32" s="111">
        <v>8372.0489677999994</v>
      </c>
      <c r="I32" s="111">
        <v>12267.976183999999</v>
      </c>
      <c r="J32" s="111">
        <v>10638.750195000001</v>
      </c>
      <c r="K32" s="111">
        <v>8818.5059459000004</v>
      </c>
    </row>
    <row r="33" spans="1:11">
      <c r="A33" s="123">
        <v>2006</v>
      </c>
      <c r="B33" s="111">
        <v>8872.1737876999996</v>
      </c>
      <c r="C33" s="111">
        <v>9557.4172629999994</v>
      </c>
      <c r="D33" s="111">
        <v>10057.210207</v>
      </c>
      <c r="E33" s="111">
        <v>10622.011184999999</v>
      </c>
      <c r="F33" s="111">
        <v>9162.3385536000005</v>
      </c>
      <c r="G33" s="111">
        <v>4795.6650915999999</v>
      </c>
      <c r="H33" s="111">
        <v>8264.6605175999994</v>
      </c>
      <c r="I33" s="111">
        <v>12536.491499</v>
      </c>
      <c r="J33" s="111">
        <v>11524.928448999999</v>
      </c>
      <c r="K33" s="111">
        <v>9724.9545794000005</v>
      </c>
    </row>
    <row r="34" spans="1:11">
      <c r="A34" s="123">
        <v>2007</v>
      </c>
      <c r="B34" s="111">
        <v>8962.0838915000004</v>
      </c>
      <c r="C34" s="111">
        <v>9532.3547524999994</v>
      </c>
      <c r="D34" s="111">
        <v>10180.882680000001</v>
      </c>
      <c r="E34" s="111">
        <v>10440.473314000001</v>
      </c>
      <c r="F34" s="111">
        <v>9348.7916110999995</v>
      </c>
      <c r="G34" s="111">
        <v>5010.7278810999996</v>
      </c>
      <c r="H34" s="111">
        <v>7856.6374724999996</v>
      </c>
      <c r="I34" s="111">
        <v>12163.046058</v>
      </c>
      <c r="J34" s="111">
        <v>12278.860031</v>
      </c>
      <c r="K34" s="111">
        <v>11054.154129</v>
      </c>
    </row>
    <row r="35" spans="1:11">
      <c r="A35" s="123">
        <v>2008</v>
      </c>
      <c r="B35" s="111">
        <v>8966.0676910999991</v>
      </c>
      <c r="C35" s="111">
        <v>9536.0950159000004</v>
      </c>
      <c r="D35" s="111">
        <v>10268.778667</v>
      </c>
      <c r="E35" s="111">
        <v>10704.171770000001</v>
      </c>
      <c r="F35" s="111">
        <v>9681.9233566999992</v>
      </c>
      <c r="G35" s="111">
        <v>5642.5018528999999</v>
      </c>
      <c r="H35" s="111">
        <v>9212.5077297999997</v>
      </c>
      <c r="I35" s="111">
        <v>11927.920929</v>
      </c>
      <c r="J35" s="111">
        <v>12939.336187000001</v>
      </c>
      <c r="K35" s="111">
        <v>10959.926561</v>
      </c>
    </row>
    <row r="36" spans="1:11">
      <c r="A36" s="123">
        <v>2009</v>
      </c>
      <c r="B36" s="111">
        <v>9089.4194688000007</v>
      </c>
      <c r="C36" s="111">
        <v>9490.3505929000003</v>
      </c>
      <c r="D36" s="111">
        <v>10016.016428000001</v>
      </c>
      <c r="E36" s="111">
        <v>10390.705564</v>
      </c>
      <c r="F36" s="111">
        <v>9796.4168697999994</v>
      </c>
      <c r="G36" s="111">
        <v>5733.5773187000004</v>
      </c>
      <c r="H36" s="111">
        <v>12082.918866</v>
      </c>
      <c r="I36" s="111">
        <v>12565.536947000001</v>
      </c>
      <c r="J36" s="111">
        <v>13396.640831000001</v>
      </c>
      <c r="K36" s="111">
        <v>11491.252783</v>
      </c>
    </row>
    <row r="37" spans="1:11">
      <c r="A37" s="123">
        <v>2010</v>
      </c>
      <c r="B37" s="111">
        <v>8984.4052245999992</v>
      </c>
      <c r="C37" s="111">
        <v>9702.9005250999999</v>
      </c>
      <c r="D37" s="111">
        <v>10450.72185</v>
      </c>
      <c r="E37" s="111">
        <v>10969.274851</v>
      </c>
      <c r="F37" s="111">
        <v>10094.88363</v>
      </c>
      <c r="G37" s="111">
        <v>5327.8624608999999</v>
      </c>
      <c r="H37" s="111">
        <v>12099.631708000001</v>
      </c>
      <c r="I37" s="111">
        <v>12970.761345000001</v>
      </c>
      <c r="J37" s="111">
        <v>13752.214259</v>
      </c>
      <c r="K37" s="111">
        <v>11014.283648000001</v>
      </c>
    </row>
    <row r="38" spans="1:11">
      <c r="A38" s="123">
        <v>2011</v>
      </c>
      <c r="B38" s="111">
        <v>8470.4043443999999</v>
      </c>
      <c r="C38" s="111">
        <v>9647.3182259000005</v>
      </c>
      <c r="D38" s="111">
        <v>10454.577176000001</v>
      </c>
      <c r="E38" s="111">
        <v>11312.727582</v>
      </c>
      <c r="F38" s="111">
        <v>10462.783673</v>
      </c>
      <c r="G38" s="111">
        <v>8393.7731347999998</v>
      </c>
      <c r="H38" s="111">
        <v>12489.623674</v>
      </c>
      <c r="I38" s="111">
        <v>13844.483679999999</v>
      </c>
      <c r="J38" s="111">
        <v>14550.176808</v>
      </c>
      <c r="K38" s="111">
        <v>14065.08124</v>
      </c>
    </row>
    <row r="39" spans="1:11">
      <c r="A39" s="123">
        <v>2012</v>
      </c>
      <c r="B39" s="111">
        <v>8956.3981762999992</v>
      </c>
      <c r="C39" s="111">
        <v>9766.6347556000001</v>
      </c>
      <c r="D39" s="111">
        <v>10816.198315</v>
      </c>
      <c r="E39" s="111">
        <v>12061.732817</v>
      </c>
      <c r="F39" s="111">
        <v>11086.156389</v>
      </c>
      <c r="G39" s="111">
        <v>9540.1170906000007</v>
      </c>
      <c r="H39" s="111">
        <v>12274.257245000001</v>
      </c>
      <c r="I39" s="111">
        <v>14251.108606</v>
      </c>
      <c r="J39" s="111">
        <v>15230.674746000001</v>
      </c>
      <c r="K39" s="111">
        <v>15556.461069999999</v>
      </c>
    </row>
    <row r="40" spans="1:11">
      <c r="A40" s="123">
        <v>2013</v>
      </c>
      <c r="B40" s="111">
        <v>9019.2786481000003</v>
      </c>
      <c r="C40" s="111">
        <v>9471.1264891999999</v>
      </c>
      <c r="D40" s="111">
        <v>11125.117958000001</v>
      </c>
      <c r="E40" s="111">
        <v>12543.223776000001</v>
      </c>
      <c r="F40" s="111">
        <v>11287.196354</v>
      </c>
      <c r="G40" s="111">
        <v>9691.1476359000008</v>
      </c>
      <c r="H40" s="111">
        <v>12680.236068</v>
      </c>
      <c r="I40" s="111">
        <v>14698.81027</v>
      </c>
      <c r="J40" s="111">
        <v>16033.420303999999</v>
      </c>
      <c r="K40" s="111">
        <v>16664.026984</v>
      </c>
    </row>
    <row r="41" spans="1:11">
      <c r="A41" s="123">
        <v>2014</v>
      </c>
      <c r="B41" s="122">
        <v>9247.2491740000005</v>
      </c>
      <c r="C41" s="122">
        <v>9900.8948221999999</v>
      </c>
      <c r="D41" s="122">
        <v>11284.159846</v>
      </c>
      <c r="E41" s="122">
        <v>12741.268438999999</v>
      </c>
      <c r="F41" s="122">
        <v>12051.971137</v>
      </c>
      <c r="G41" s="122">
        <v>11085.229222</v>
      </c>
      <c r="H41" s="122">
        <v>11331.252017000001</v>
      </c>
      <c r="I41" s="122">
        <v>14757.79269</v>
      </c>
      <c r="J41" s="122">
        <v>16565.388445000001</v>
      </c>
      <c r="K41" s="122">
        <v>17515.826046999999</v>
      </c>
    </row>
    <row r="42" spans="1:11">
      <c r="A42" s="123">
        <v>2015</v>
      </c>
      <c r="B42" s="111">
        <v>8367.0841103000002</v>
      </c>
      <c r="C42" s="111">
        <v>8531.8047377999992</v>
      </c>
      <c r="D42" s="111">
        <v>10858.252021</v>
      </c>
      <c r="E42" s="111">
        <v>13045.243186</v>
      </c>
      <c r="F42" s="111">
        <v>12211.384695999999</v>
      </c>
      <c r="G42" s="111">
        <v>10849.351989999999</v>
      </c>
      <c r="H42" s="111">
        <v>13050.207574</v>
      </c>
      <c r="I42" s="111">
        <v>15920.368189999999</v>
      </c>
      <c r="J42" s="111">
        <v>17195.961942999998</v>
      </c>
      <c r="K42" s="111">
        <v>18247.401532</v>
      </c>
    </row>
    <row r="43" spans="1:11">
      <c r="A43" s="123">
        <v>2016</v>
      </c>
      <c r="B43" s="111">
        <v>9668.6098703999996</v>
      </c>
      <c r="C43" s="111">
        <v>9763.1841222000003</v>
      </c>
      <c r="D43" s="111">
        <v>11448.989399</v>
      </c>
      <c r="E43" s="111">
        <v>13864.254167999999</v>
      </c>
      <c r="F43" s="111">
        <v>11977.288914999999</v>
      </c>
      <c r="G43" s="111">
        <v>8504.4339433000005</v>
      </c>
      <c r="H43" s="111">
        <v>13200.984657999999</v>
      </c>
      <c r="I43" s="111">
        <v>16091.2536</v>
      </c>
      <c r="J43" s="111">
        <v>18182.047172999999</v>
      </c>
      <c r="K43" s="111">
        <v>19034.926597999998</v>
      </c>
    </row>
    <row r="44" spans="1:11">
      <c r="A44" s="123">
        <v>2017</v>
      </c>
      <c r="B44" s="111">
        <v>10646.041757000001</v>
      </c>
      <c r="C44" s="111">
        <v>10928.868479000001</v>
      </c>
      <c r="D44" s="111">
        <v>12529.846602</v>
      </c>
      <c r="E44" s="111">
        <v>15643.626571999999</v>
      </c>
      <c r="F44" s="111">
        <v>13326.855487999999</v>
      </c>
      <c r="G44" s="111">
        <v>9412.5394450000003</v>
      </c>
      <c r="H44" s="111">
        <v>16512.974756</v>
      </c>
      <c r="I44" s="111">
        <v>18728.024518999999</v>
      </c>
      <c r="J44" s="111">
        <v>19962.74381</v>
      </c>
      <c r="K44" s="111">
        <v>21569.962112000001</v>
      </c>
    </row>
    <row r="45" spans="1:11">
      <c r="A45" s="123">
        <v>2018</v>
      </c>
      <c r="B45" s="111">
        <v>11284.473594999999</v>
      </c>
      <c r="C45" s="111">
        <v>12063.954154999999</v>
      </c>
      <c r="D45" s="111">
        <v>14014.914424000001</v>
      </c>
      <c r="E45" s="111">
        <v>16210.994347</v>
      </c>
      <c r="F45" s="111">
        <v>15321.048409999999</v>
      </c>
      <c r="G45" s="111">
        <v>8833.7335172000003</v>
      </c>
      <c r="H45" s="111">
        <v>15415.867968</v>
      </c>
      <c r="I45" s="111">
        <v>19197.414696</v>
      </c>
      <c r="J45" s="111">
        <v>21337.799652999998</v>
      </c>
      <c r="K45" s="111">
        <v>21212.794164999999</v>
      </c>
    </row>
    <row r="46" spans="1:11">
      <c r="A46" s="123">
        <v>2019</v>
      </c>
      <c r="B46" s="111">
        <v>11004.414346</v>
      </c>
      <c r="C46" s="111">
        <v>11578.189066999999</v>
      </c>
      <c r="D46" s="111">
        <v>13829.994705999999</v>
      </c>
      <c r="E46" s="111">
        <v>15790.834724</v>
      </c>
      <c r="F46" s="111">
        <v>15037.062657</v>
      </c>
      <c r="G46" s="111">
        <v>5747.3386100999996</v>
      </c>
      <c r="H46" s="111">
        <v>13107.600166</v>
      </c>
      <c r="I46" s="111">
        <v>18041.588476000001</v>
      </c>
      <c r="J46" s="111">
        <v>20799.943652999998</v>
      </c>
      <c r="K46" s="111">
        <v>18550.272155999999</v>
      </c>
    </row>
    <row r="47" spans="1:11">
      <c r="A47" s="123">
        <v>2020</v>
      </c>
      <c r="B47" s="111">
        <v>6992.1144230999998</v>
      </c>
      <c r="C47" s="111">
        <v>7218.2303828000004</v>
      </c>
      <c r="D47" s="111">
        <v>8851.1613042000008</v>
      </c>
      <c r="E47" s="111">
        <v>10013.636752</v>
      </c>
      <c r="F47" s="111">
        <v>11352.189807999999</v>
      </c>
      <c r="G47" s="111">
        <v>4053.3454136</v>
      </c>
      <c r="H47" s="111">
        <v>8441.5987784999998</v>
      </c>
      <c r="I47" s="111">
        <v>11656.392462</v>
      </c>
      <c r="J47" s="111">
        <v>14460.515162</v>
      </c>
      <c r="K47" s="111">
        <v>13499.905780999999</v>
      </c>
    </row>
    <row r="50" spans="1:19">
      <c r="A50" s="68" t="s">
        <v>799</v>
      </c>
      <c r="B50" s="213"/>
      <c r="C50" s="213"/>
      <c r="D50" s="213"/>
      <c r="E50" s="213"/>
      <c r="F50" s="213"/>
      <c r="G50" s="213"/>
      <c r="H50" s="213"/>
      <c r="I50" s="213"/>
      <c r="J50" s="213"/>
      <c r="K50" s="213"/>
      <c r="L50" s="68"/>
      <c r="M50" s="68"/>
      <c r="N50" s="68"/>
      <c r="O50" s="68"/>
      <c r="P50" s="68"/>
      <c r="Q50" s="68"/>
      <c r="R50" s="68"/>
      <c r="S50" s="68"/>
    </row>
  </sheetData>
  <mergeCells count="3">
    <mergeCell ref="B2:F2"/>
    <mergeCell ref="G2:K2"/>
    <mergeCell ref="J1:K1"/>
  </mergeCells>
  <phoneticPr fontId="0" type="noConversion"/>
  <hyperlinks>
    <hyperlink ref="J1:K1" location="Contents!A1" display="Back to Contents"/>
  </hyperlinks>
  <pageMargins left="0.75" right="0.75" top="1" bottom="1" header="0.5" footer="0.5"/>
  <pageSetup paperSize="9" orientation="portrait"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23"/>
  <sheetViews>
    <sheetView workbookViewId="0">
      <selection activeCell="Z9" sqref="Z9"/>
    </sheetView>
  </sheetViews>
  <sheetFormatPr defaultRowHeight="13.2"/>
  <cols>
    <col min="1" max="1" width="8.88671875" style="181"/>
  </cols>
  <sheetData>
    <row r="1" spans="1:21" ht="22.5" customHeight="1">
      <c r="B1" s="20" t="s">
        <v>201</v>
      </c>
      <c r="C1" s="16"/>
      <c r="D1" s="16"/>
      <c r="E1" s="16"/>
      <c r="F1" s="16"/>
      <c r="G1" s="56"/>
      <c r="H1" s="56"/>
      <c r="I1" s="56"/>
      <c r="J1" s="56"/>
      <c r="K1" s="362" t="s">
        <v>255</v>
      </c>
      <c r="L1" s="362"/>
      <c r="M1" s="56"/>
      <c r="N1" s="56"/>
      <c r="P1" s="20" t="s">
        <v>595</v>
      </c>
      <c r="Q1" s="56"/>
      <c r="R1" s="56"/>
      <c r="S1" s="56"/>
    </row>
    <row r="2" spans="1:21" ht="30.6">
      <c r="A2" s="220" t="s">
        <v>218</v>
      </c>
      <c r="B2" s="105" t="s">
        <v>748</v>
      </c>
      <c r="C2" s="105" t="s">
        <v>147</v>
      </c>
      <c r="D2" s="105" t="s">
        <v>749</v>
      </c>
      <c r="E2" s="105" t="s">
        <v>148</v>
      </c>
      <c r="F2" s="105" t="s">
        <v>750</v>
      </c>
      <c r="G2" s="105" t="s">
        <v>149</v>
      </c>
      <c r="H2" s="105" t="s">
        <v>751</v>
      </c>
      <c r="I2" s="105" t="s">
        <v>150</v>
      </c>
      <c r="J2" s="105" t="s">
        <v>752</v>
      </c>
      <c r="K2" s="105" t="s">
        <v>151</v>
      </c>
      <c r="L2" s="105" t="s">
        <v>753</v>
      </c>
      <c r="M2" s="105" t="s">
        <v>152</v>
      </c>
      <c r="N2" s="105" t="s">
        <v>580</v>
      </c>
      <c r="P2" s="142" t="s">
        <v>459</v>
      </c>
      <c r="Q2" s="142" t="s">
        <v>460</v>
      </c>
      <c r="R2" s="142" t="s">
        <v>461</v>
      </c>
      <c r="S2" s="142" t="s">
        <v>457</v>
      </c>
    </row>
    <row r="3" spans="1:21">
      <c r="A3" s="140">
        <v>2000</v>
      </c>
      <c r="B3" s="82">
        <v>8094</v>
      </c>
      <c r="C3" s="82">
        <v>3913</v>
      </c>
      <c r="D3" s="82">
        <v>4537</v>
      </c>
      <c r="E3" s="82">
        <v>764</v>
      </c>
      <c r="F3" s="82">
        <v>8672</v>
      </c>
      <c r="G3" s="82">
        <v>4389</v>
      </c>
      <c r="H3" s="82">
        <v>10223</v>
      </c>
      <c r="I3" s="82">
        <v>5043</v>
      </c>
      <c r="J3" s="82">
        <v>13906</v>
      </c>
      <c r="K3" s="82">
        <v>9239</v>
      </c>
      <c r="L3" s="82">
        <v>7353</v>
      </c>
      <c r="M3" s="82">
        <v>2143</v>
      </c>
      <c r="N3" s="82">
        <v>535</v>
      </c>
      <c r="P3" s="82">
        <f>SUM(B3:C3)</f>
        <v>12007</v>
      </c>
      <c r="Q3" s="82">
        <f>SUM(D3:E3)</f>
        <v>5301</v>
      </c>
      <c r="R3" s="82">
        <f>SUM(F3:I3)</f>
        <v>28327</v>
      </c>
      <c r="S3" s="82">
        <f>SUM(J3:M3)</f>
        <v>32641</v>
      </c>
      <c r="U3" s="65"/>
    </row>
    <row r="4" spans="1:21">
      <c r="A4" s="140">
        <v>2001</v>
      </c>
      <c r="B4" s="82">
        <v>7900</v>
      </c>
      <c r="C4" s="82">
        <v>4050</v>
      </c>
      <c r="D4" s="82">
        <v>4240</v>
      </c>
      <c r="E4" s="82">
        <v>707</v>
      </c>
      <c r="F4" s="82">
        <v>8823</v>
      </c>
      <c r="G4" s="82">
        <v>4371</v>
      </c>
      <c r="H4" s="82">
        <v>10081</v>
      </c>
      <c r="I4" s="82">
        <v>4940</v>
      </c>
      <c r="J4" s="82">
        <v>14322</v>
      </c>
      <c r="K4" s="82">
        <v>9283</v>
      </c>
      <c r="L4" s="82">
        <v>7900</v>
      </c>
      <c r="M4" s="82">
        <v>2207</v>
      </c>
      <c r="N4" s="82">
        <v>545</v>
      </c>
      <c r="P4" s="82">
        <f t="shared" ref="P4:P11" si="0">SUM(B4:C4)</f>
        <v>11950</v>
      </c>
      <c r="Q4" s="82">
        <f t="shared" ref="Q4:Q11" si="1">SUM(D4:E4)</f>
        <v>4947</v>
      </c>
      <c r="R4" s="82">
        <f t="shared" ref="R4:R11" si="2">SUM(F4:I4)</f>
        <v>28215</v>
      </c>
      <c r="S4" s="82">
        <f t="shared" ref="S4:S11" si="3">SUM(J4:M4)</f>
        <v>33712</v>
      </c>
    </row>
    <row r="5" spans="1:21">
      <c r="A5" s="140">
        <v>2002</v>
      </c>
      <c r="B5" s="82">
        <v>7961</v>
      </c>
      <c r="C5" s="82">
        <v>4312</v>
      </c>
      <c r="D5" s="82">
        <v>4088</v>
      </c>
      <c r="E5" s="82">
        <v>662</v>
      </c>
      <c r="F5" s="82">
        <v>8854</v>
      </c>
      <c r="G5" s="82">
        <v>4412</v>
      </c>
      <c r="H5" s="82">
        <v>9994</v>
      </c>
      <c r="I5" s="82">
        <v>4945</v>
      </c>
      <c r="J5" s="82">
        <v>14851</v>
      </c>
      <c r="K5" s="82">
        <v>9418</v>
      </c>
      <c r="L5" s="82">
        <v>8532</v>
      </c>
      <c r="M5" s="82">
        <v>2327</v>
      </c>
      <c r="N5" s="82">
        <v>553</v>
      </c>
      <c r="P5" s="82">
        <f t="shared" si="0"/>
        <v>12273</v>
      </c>
      <c r="Q5" s="82">
        <f t="shared" si="1"/>
        <v>4750</v>
      </c>
      <c r="R5" s="82">
        <f t="shared" si="2"/>
        <v>28205</v>
      </c>
      <c r="S5" s="82">
        <f t="shared" si="3"/>
        <v>35128</v>
      </c>
    </row>
    <row r="6" spans="1:21">
      <c r="A6" s="140">
        <v>2003</v>
      </c>
      <c r="B6" s="82">
        <v>8395</v>
      </c>
      <c r="C6" s="82">
        <v>4619</v>
      </c>
      <c r="D6" s="82">
        <v>4094</v>
      </c>
      <c r="E6" s="82">
        <v>605</v>
      </c>
      <c r="F6" s="82">
        <v>8908</v>
      </c>
      <c r="G6" s="82">
        <v>4443</v>
      </c>
      <c r="H6" s="82">
        <v>9948</v>
      </c>
      <c r="I6" s="82">
        <v>4936</v>
      </c>
      <c r="J6" s="82">
        <v>15635</v>
      </c>
      <c r="K6" s="82">
        <v>9667</v>
      </c>
      <c r="L6" s="82">
        <v>9356</v>
      </c>
      <c r="M6" s="82">
        <v>2578</v>
      </c>
      <c r="N6" s="82">
        <v>563</v>
      </c>
      <c r="P6" s="82">
        <f t="shared" si="0"/>
        <v>13014</v>
      </c>
      <c r="Q6" s="82">
        <f t="shared" si="1"/>
        <v>4699</v>
      </c>
      <c r="R6" s="82">
        <f t="shared" si="2"/>
        <v>28235</v>
      </c>
      <c r="S6" s="82">
        <f t="shared" si="3"/>
        <v>37236</v>
      </c>
    </row>
    <row r="7" spans="1:21">
      <c r="A7" s="140">
        <v>2004</v>
      </c>
      <c r="B7" s="82">
        <v>9534</v>
      </c>
      <c r="C7" s="82">
        <v>4760</v>
      </c>
      <c r="D7" s="82">
        <v>4097</v>
      </c>
      <c r="E7" s="82">
        <v>581</v>
      </c>
      <c r="F7" s="82">
        <v>9642</v>
      </c>
      <c r="G7" s="82">
        <v>4509</v>
      </c>
      <c r="H7" s="82">
        <v>9911</v>
      </c>
      <c r="I7" s="82">
        <v>4955</v>
      </c>
      <c r="J7" s="82">
        <v>16699</v>
      </c>
      <c r="K7" s="82">
        <v>10129</v>
      </c>
      <c r="L7" s="82">
        <v>10266</v>
      </c>
      <c r="M7" s="82">
        <v>2937</v>
      </c>
      <c r="N7" s="82">
        <v>569</v>
      </c>
      <c r="P7" s="82">
        <f t="shared" si="0"/>
        <v>14294</v>
      </c>
      <c r="Q7" s="82">
        <f t="shared" si="1"/>
        <v>4678</v>
      </c>
      <c r="R7" s="82">
        <f t="shared" si="2"/>
        <v>29017</v>
      </c>
      <c r="S7" s="82">
        <f t="shared" si="3"/>
        <v>40031</v>
      </c>
    </row>
    <row r="8" spans="1:21">
      <c r="A8" s="140">
        <v>2005</v>
      </c>
      <c r="B8" s="82">
        <v>12957</v>
      </c>
      <c r="C8" s="82">
        <v>5023</v>
      </c>
      <c r="D8" s="82">
        <v>4270</v>
      </c>
      <c r="E8" s="82">
        <v>562</v>
      </c>
      <c r="F8" s="82">
        <v>10620</v>
      </c>
      <c r="G8" s="82">
        <v>4676</v>
      </c>
      <c r="H8" s="82">
        <v>10061</v>
      </c>
      <c r="I8" s="82">
        <v>4978</v>
      </c>
      <c r="J8" s="82">
        <v>18042</v>
      </c>
      <c r="K8" s="82">
        <v>10703</v>
      </c>
      <c r="L8" s="82">
        <v>11460</v>
      </c>
      <c r="M8" s="82">
        <v>3547</v>
      </c>
      <c r="N8" s="82">
        <v>565</v>
      </c>
      <c r="P8" s="82">
        <f t="shared" si="0"/>
        <v>17980</v>
      </c>
      <c r="Q8" s="82">
        <f t="shared" si="1"/>
        <v>4832</v>
      </c>
      <c r="R8" s="82">
        <f t="shared" si="2"/>
        <v>30335</v>
      </c>
      <c r="S8" s="82">
        <f t="shared" si="3"/>
        <v>43752</v>
      </c>
    </row>
    <row r="9" spans="1:21">
      <c r="A9" s="140">
        <v>2006</v>
      </c>
      <c r="B9" s="82">
        <v>15887</v>
      </c>
      <c r="C9" s="82">
        <v>5408</v>
      </c>
      <c r="D9" s="82">
        <v>4526</v>
      </c>
      <c r="E9" s="82">
        <v>567</v>
      </c>
      <c r="F9" s="82">
        <v>12187</v>
      </c>
      <c r="G9" s="82">
        <v>4983</v>
      </c>
      <c r="H9" s="82">
        <v>10278</v>
      </c>
      <c r="I9" s="82">
        <v>5101</v>
      </c>
      <c r="J9" s="82">
        <v>19901</v>
      </c>
      <c r="K9" s="82">
        <v>11352</v>
      </c>
      <c r="L9" s="82">
        <v>12999</v>
      </c>
      <c r="M9" s="82">
        <v>4330</v>
      </c>
      <c r="N9" s="82">
        <v>566</v>
      </c>
      <c r="P9" s="82">
        <f t="shared" si="0"/>
        <v>21295</v>
      </c>
      <c r="Q9" s="82">
        <f t="shared" si="1"/>
        <v>5093</v>
      </c>
      <c r="R9" s="82">
        <f t="shared" si="2"/>
        <v>32549</v>
      </c>
      <c r="S9" s="82">
        <f t="shared" si="3"/>
        <v>48582</v>
      </c>
    </row>
    <row r="10" spans="1:21">
      <c r="A10" s="140">
        <v>2007</v>
      </c>
      <c r="B10" s="82">
        <v>18553</v>
      </c>
      <c r="C10" s="82">
        <v>5660</v>
      </c>
      <c r="D10" s="82">
        <v>4863</v>
      </c>
      <c r="E10" s="82">
        <v>581</v>
      </c>
      <c r="F10" s="82">
        <v>13863</v>
      </c>
      <c r="G10" s="82">
        <v>5458</v>
      </c>
      <c r="H10" s="82">
        <v>10558</v>
      </c>
      <c r="I10" s="82">
        <v>5163</v>
      </c>
      <c r="J10" s="82">
        <v>22111</v>
      </c>
      <c r="K10" s="82">
        <v>12118</v>
      </c>
      <c r="L10" s="82">
        <v>14959</v>
      </c>
      <c r="M10" s="82">
        <v>5314</v>
      </c>
      <c r="N10" s="82">
        <v>574</v>
      </c>
      <c r="P10" s="82">
        <f t="shared" si="0"/>
        <v>24213</v>
      </c>
      <c r="Q10" s="82">
        <f t="shared" si="1"/>
        <v>5444</v>
      </c>
      <c r="R10" s="82">
        <f t="shared" si="2"/>
        <v>35042</v>
      </c>
      <c r="S10" s="82">
        <f t="shared" si="3"/>
        <v>54502</v>
      </c>
    </row>
    <row r="11" spans="1:21">
      <c r="A11" s="140">
        <v>2008</v>
      </c>
      <c r="B11" s="82">
        <v>22275</v>
      </c>
      <c r="C11" s="82">
        <v>6244</v>
      </c>
      <c r="D11" s="82">
        <v>5738</v>
      </c>
      <c r="E11" s="82">
        <v>572</v>
      </c>
      <c r="F11" s="82">
        <v>16025</v>
      </c>
      <c r="G11" s="82">
        <v>5932</v>
      </c>
      <c r="H11" s="82">
        <v>10857</v>
      </c>
      <c r="I11" s="82">
        <v>5236</v>
      </c>
      <c r="J11" s="82">
        <v>24031</v>
      </c>
      <c r="K11" s="82">
        <v>12948</v>
      </c>
      <c r="L11" s="82">
        <v>16732</v>
      </c>
      <c r="M11" s="82">
        <v>6427</v>
      </c>
      <c r="N11" s="82">
        <v>570</v>
      </c>
      <c r="P11" s="82">
        <f t="shared" si="0"/>
        <v>28519</v>
      </c>
      <c r="Q11" s="82">
        <f t="shared" si="1"/>
        <v>6310</v>
      </c>
      <c r="R11" s="82">
        <f t="shared" si="2"/>
        <v>38050</v>
      </c>
      <c r="S11" s="82">
        <f t="shared" si="3"/>
        <v>60138</v>
      </c>
    </row>
    <row r="12" spans="1:21">
      <c r="A12" s="140">
        <v>2009</v>
      </c>
      <c r="B12" s="82">
        <v>22637</v>
      </c>
      <c r="C12" s="82">
        <v>6440</v>
      </c>
      <c r="D12" s="82">
        <v>5894</v>
      </c>
      <c r="E12" s="82">
        <v>569</v>
      </c>
      <c r="F12" s="82">
        <v>16579</v>
      </c>
      <c r="G12" s="82">
        <v>5992</v>
      </c>
      <c r="H12" s="82">
        <v>10871</v>
      </c>
      <c r="I12" s="82">
        <v>5294</v>
      </c>
      <c r="J12" s="82">
        <v>25251</v>
      </c>
      <c r="K12" s="82">
        <v>13292</v>
      </c>
      <c r="L12" s="82">
        <v>18185</v>
      </c>
      <c r="M12" s="82">
        <v>6850</v>
      </c>
      <c r="N12" s="82">
        <v>581</v>
      </c>
      <c r="P12" s="82">
        <f t="shared" ref="P12:P17" si="4">SUM(B12:C12)</f>
        <v>29077</v>
      </c>
      <c r="Q12" s="82">
        <f t="shared" ref="Q12:Q17" si="5">SUM(D12:E12)</f>
        <v>6463</v>
      </c>
      <c r="R12" s="82">
        <f t="shared" ref="R12:R17" si="6">SUM(F12:I12)</f>
        <v>38736</v>
      </c>
      <c r="S12" s="82">
        <f t="shared" ref="S12:S17" si="7">SUM(J12:M12)</f>
        <v>63578</v>
      </c>
    </row>
    <row r="13" spans="1:21">
      <c r="A13" s="140">
        <v>2010</v>
      </c>
      <c r="B13" s="82">
        <v>22252</v>
      </c>
      <c r="C13" s="82">
        <v>6485</v>
      </c>
      <c r="D13" s="82">
        <v>5888</v>
      </c>
      <c r="E13" s="82">
        <v>560</v>
      </c>
      <c r="F13" s="82">
        <v>16673</v>
      </c>
      <c r="G13" s="82">
        <v>5846</v>
      </c>
      <c r="H13" s="82">
        <v>10809</v>
      </c>
      <c r="I13" s="82">
        <v>5206</v>
      </c>
      <c r="J13" s="82">
        <v>25986</v>
      </c>
      <c r="K13" s="82">
        <v>13437</v>
      </c>
      <c r="L13" s="82">
        <v>19270</v>
      </c>
      <c r="M13" s="82">
        <v>7261</v>
      </c>
      <c r="N13" s="82">
        <v>593</v>
      </c>
      <c r="P13" s="82">
        <f t="shared" si="4"/>
        <v>28737</v>
      </c>
      <c r="Q13" s="82">
        <f t="shared" si="5"/>
        <v>6448</v>
      </c>
      <c r="R13" s="82">
        <f t="shared" si="6"/>
        <v>38534</v>
      </c>
      <c r="S13" s="82">
        <f t="shared" si="7"/>
        <v>65954</v>
      </c>
    </row>
    <row r="14" spans="1:21">
      <c r="A14" s="140">
        <v>2011</v>
      </c>
      <c r="B14" s="82">
        <v>21548</v>
      </c>
      <c r="C14" s="82">
        <v>6431</v>
      </c>
      <c r="D14" s="82">
        <v>6087</v>
      </c>
      <c r="E14" s="82">
        <v>571</v>
      </c>
      <c r="F14" s="82">
        <v>16693</v>
      </c>
      <c r="G14" s="82">
        <v>5609</v>
      </c>
      <c r="H14" s="82">
        <v>10683</v>
      </c>
      <c r="I14" s="82">
        <v>5122</v>
      </c>
      <c r="J14" s="82">
        <v>26390</v>
      </c>
      <c r="K14" s="82">
        <v>13416</v>
      </c>
      <c r="L14" s="82">
        <v>20083</v>
      </c>
      <c r="M14" s="82">
        <v>7626</v>
      </c>
      <c r="N14" s="82">
        <v>604</v>
      </c>
      <c r="P14" s="82">
        <f t="shared" si="4"/>
        <v>27979</v>
      </c>
      <c r="Q14" s="82">
        <f t="shared" si="5"/>
        <v>6658</v>
      </c>
      <c r="R14" s="82">
        <f t="shared" si="6"/>
        <v>38107</v>
      </c>
      <c r="S14" s="82">
        <f t="shared" si="7"/>
        <v>67515</v>
      </c>
    </row>
    <row r="15" spans="1:21">
      <c r="A15" s="140">
        <v>2012</v>
      </c>
      <c r="B15" s="82">
        <v>21446</v>
      </c>
      <c r="C15" s="82">
        <v>6329</v>
      </c>
      <c r="D15" s="82">
        <v>6354</v>
      </c>
      <c r="E15" s="82">
        <v>615</v>
      </c>
      <c r="F15" s="82">
        <v>16875</v>
      </c>
      <c r="G15" s="82">
        <v>5512</v>
      </c>
      <c r="H15" s="82">
        <v>10785</v>
      </c>
      <c r="I15" s="82">
        <v>5110</v>
      </c>
      <c r="J15" s="82">
        <v>27299</v>
      </c>
      <c r="K15" s="82">
        <v>13544</v>
      </c>
      <c r="L15" s="82">
        <v>20975</v>
      </c>
      <c r="M15" s="82">
        <v>8141</v>
      </c>
      <c r="N15" s="82">
        <v>613</v>
      </c>
      <c r="P15" s="82">
        <f t="shared" si="4"/>
        <v>27775</v>
      </c>
      <c r="Q15" s="82">
        <f t="shared" si="5"/>
        <v>6969</v>
      </c>
      <c r="R15" s="82">
        <f t="shared" si="6"/>
        <v>38282</v>
      </c>
      <c r="S15" s="82">
        <f t="shared" si="7"/>
        <v>69959</v>
      </c>
    </row>
    <row r="16" spans="1:21">
      <c r="A16" s="140">
        <v>2013</v>
      </c>
      <c r="B16" s="82">
        <v>21725</v>
      </c>
      <c r="C16" s="82">
        <v>6427</v>
      </c>
      <c r="D16" s="82">
        <v>6657</v>
      </c>
      <c r="E16" s="82">
        <v>630</v>
      </c>
      <c r="F16" s="82">
        <v>17017</v>
      </c>
      <c r="G16" s="82">
        <v>5356</v>
      </c>
      <c r="H16" s="82">
        <v>11212</v>
      </c>
      <c r="I16" s="82">
        <v>5192</v>
      </c>
      <c r="J16" s="82">
        <v>28364</v>
      </c>
      <c r="K16" s="82">
        <v>13795</v>
      </c>
      <c r="L16" s="82">
        <v>21958</v>
      </c>
      <c r="M16" s="82">
        <v>8759</v>
      </c>
      <c r="N16" s="82">
        <v>620</v>
      </c>
      <c r="P16" s="82">
        <f t="shared" si="4"/>
        <v>28152</v>
      </c>
      <c r="Q16" s="82">
        <f t="shared" si="5"/>
        <v>7287</v>
      </c>
      <c r="R16" s="82">
        <f t="shared" si="6"/>
        <v>38777</v>
      </c>
      <c r="S16" s="82">
        <f t="shared" si="7"/>
        <v>72876</v>
      </c>
    </row>
    <row r="17" spans="1:19">
      <c r="A17" s="140">
        <v>2014</v>
      </c>
      <c r="B17" s="82">
        <v>22031</v>
      </c>
      <c r="C17" s="82">
        <v>6637</v>
      </c>
      <c r="D17" s="82">
        <v>6859</v>
      </c>
      <c r="E17" s="82">
        <v>645</v>
      </c>
      <c r="F17" s="82">
        <v>17087</v>
      </c>
      <c r="G17" s="82">
        <v>5266</v>
      </c>
      <c r="H17" s="82">
        <v>11888</v>
      </c>
      <c r="I17" s="82">
        <v>5302</v>
      </c>
      <c r="J17" s="82">
        <v>29788</v>
      </c>
      <c r="K17" s="82">
        <v>14184</v>
      </c>
      <c r="L17" s="82">
        <v>23098</v>
      </c>
      <c r="M17" s="82">
        <v>9514</v>
      </c>
      <c r="N17" s="82">
        <v>628</v>
      </c>
      <c r="P17" s="82">
        <f t="shared" si="4"/>
        <v>28668</v>
      </c>
      <c r="Q17" s="82">
        <f t="shared" si="5"/>
        <v>7504</v>
      </c>
      <c r="R17" s="82">
        <f t="shared" si="6"/>
        <v>39543</v>
      </c>
      <c r="S17" s="82">
        <f t="shared" si="7"/>
        <v>76584</v>
      </c>
    </row>
    <row r="18" spans="1:19">
      <c r="A18" s="140">
        <v>2015</v>
      </c>
      <c r="B18" s="82">
        <v>21944</v>
      </c>
      <c r="C18" s="82">
        <v>6627</v>
      </c>
      <c r="D18" s="82">
        <v>7328</v>
      </c>
      <c r="E18" s="82">
        <v>642</v>
      </c>
      <c r="F18" s="82">
        <v>17196</v>
      </c>
      <c r="G18" s="82">
        <v>5157</v>
      </c>
      <c r="H18" s="82">
        <v>12814</v>
      </c>
      <c r="I18" s="82">
        <v>5471</v>
      </c>
      <c r="J18" s="82">
        <v>31411</v>
      </c>
      <c r="K18" s="82">
        <v>14645</v>
      </c>
      <c r="L18" s="82">
        <v>24300</v>
      </c>
      <c r="M18" s="82">
        <v>10510</v>
      </c>
      <c r="N18" s="82">
        <v>639</v>
      </c>
      <c r="P18" s="82">
        <f t="shared" ref="P18" si="8">SUM(B18:C18)</f>
        <v>28571</v>
      </c>
      <c r="Q18" s="82">
        <f t="shared" ref="Q18" si="9">SUM(D18:E18)</f>
        <v>7970</v>
      </c>
      <c r="R18" s="82">
        <f t="shared" ref="R18" si="10">SUM(F18:I18)</f>
        <v>40638</v>
      </c>
      <c r="S18" s="82">
        <f t="shared" ref="S18" si="11">SUM(J18:M18)</f>
        <v>80866</v>
      </c>
    </row>
    <row r="19" spans="1:19">
      <c r="A19" s="140">
        <v>2016</v>
      </c>
      <c r="B19" s="82">
        <v>21906</v>
      </c>
      <c r="C19" s="82">
        <v>6674</v>
      </c>
      <c r="D19" s="82">
        <v>7462</v>
      </c>
      <c r="E19" s="82">
        <v>653</v>
      </c>
      <c r="F19" s="82">
        <v>17241</v>
      </c>
      <c r="G19" s="82">
        <v>5062</v>
      </c>
      <c r="H19" s="82">
        <v>14022</v>
      </c>
      <c r="I19" s="82">
        <v>5631</v>
      </c>
      <c r="J19" s="82">
        <v>32950</v>
      </c>
      <c r="K19" s="82">
        <v>15054</v>
      </c>
      <c r="L19" s="82">
        <v>25513</v>
      </c>
      <c r="M19" s="82">
        <v>11342</v>
      </c>
      <c r="N19" s="82">
        <v>648</v>
      </c>
      <c r="P19" s="82">
        <f t="shared" ref="P19" si="12">SUM(B19:C19)</f>
        <v>28580</v>
      </c>
      <c r="Q19" s="82">
        <f t="shared" ref="Q19" si="13">SUM(D19:E19)</f>
        <v>8115</v>
      </c>
      <c r="R19" s="82">
        <f t="shared" ref="R19" si="14">SUM(F19:I19)</f>
        <v>41956</v>
      </c>
      <c r="S19" s="82">
        <f t="shared" ref="S19" si="15">SUM(J19:M19)</f>
        <v>84859</v>
      </c>
    </row>
    <row r="20" spans="1:19">
      <c r="A20" s="140">
        <v>2017</v>
      </c>
      <c r="B20" s="82">
        <v>21822</v>
      </c>
      <c r="C20" s="82">
        <v>6790</v>
      </c>
      <c r="D20" s="82">
        <v>7576</v>
      </c>
      <c r="E20" s="82">
        <v>646</v>
      </c>
      <c r="F20" s="82">
        <v>17326</v>
      </c>
      <c r="G20" s="82">
        <v>5012</v>
      </c>
      <c r="H20" s="82">
        <v>15223</v>
      </c>
      <c r="I20" s="82">
        <v>5755</v>
      </c>
      <c r="J20" s="82">
        <v>34362</v>
      </c>
      <c r="K20" s="82">
        <v>15522</v>
      </c>
      <c r="L20" s="82">
        <v>26825</v>
      </c>
      <c r="M20" s="82">
        <v>12461</v>
      </c>
      <c r="N20" s="82">
        <v>658</v>
      </c>
      <c r="P20" s="82">
        <f t="shared" ref="P20" si="16">SUM(B20:C20)</f>
        <v>28612</v>
      </c>
      <c r="Q20" s="82">
        <f t="shared" ref="Q20" si="17">SUM(D20:E20)</f>
        <v>8222</v>
      </c>
      <c r="R20" s="82">
        <f t="shared" ref="R20" si="18">SUM(F20:I20)</f>
        <v>43316</v>
      </c>
      <c r="S20" s="82">
        <f t="shared" ref="S20" si="19">SUM(J20:M20)</f>
        <v>89170</v>
      </c>
    </row>
    <row r="21" spans="1:19">
      <c r="A21" s="140">
        <v>2018</v>
      </c>
      <c r="B21" s="82">
        <v>21708</v>
      </c>
      <c r="C21" s="82">
        <v>6948</v>
      </c>
      <c r="D21" s="82">
        <v>7511</v>
      </c>
      <c r="E21" s="82">
        <v>635</v>
      </c>
      <c r="F21" s="82">
        <v>17510</v>
      </c>
      <c r="G21" s="82">
        <v>5034</v>
      </c>
      <c r="H21" s="82">
        <v>16516</v>
      </c>
      <c r="I21" s="82">
        <v>5889</v>
      </c>
      <c r="J21" s="82">
        <v>35625</v>
      </c>
      <c r="K21" s="82">
        <v>15970</v>
      </c>
      <c r="L21" s="82">
        <v>28090</v>
      </c>
      <c r="M21" s="82">
        <v>13520</v>
      </c>
      <c r="N21" s="82">
        <v>666</v>
      </c>
      <c r="P21" s="82">
        <f t="shared" ref="P21" si="20">SUM(B21:C21)</f>
        <v>28656</v>
      </c>
      <c r="Q21" s="82">
        <f t="shared" ref="Q21" si="21">SUM(D21:E21)</f>
        <v>8146</v>
      </c>
      <c r="R21" s="82">
        <f t="shared" ref="R21" si="22">SUM(F21:I21)</f>
        <v>44949</v>
      </c>
      <c r="S21" s="82">
        <f t="shared" ref="S21" si="23">SUM(J21:M21)</f>
        <v>93205</v>
      </c>
    </row>
    <row r="22" spans="1:19">
      <c r="A22" s="140">
        <v>2019</v>
      </c>
      <c r="B22" s="82">
        <v>21526</v>
      </c>
      <c r="C22" s="82">
        <v>7055</v>
      </c>
      <c r="D22" s="82">
        <v>7510</v>
      </c>
      <c r="E22" s="82">
        <v>635</v>
      </c>
      <c r="F22" s="82">
        <v>17736</v>
      </c>
      <c r="G22" s="82">
        <v>4899</v>
      </c>
      <c r="H22" s="82">
        <v>17833</v>
      </c>
      <c r="I22" s="82">
        <v>6020</v>
      </c>
      <c r="J22" s="82">
        <v>37187</v>
      </c>
      <c r="K22" s="82">
        <v>16454</v>
      </c>
      <c r="L22" s="82">
        <v>29232</v>
      </c>
      <c r="M22" s="82">
        <v>14590</v>
      </c>
      <c r="N22" s="82">
        <v>675</v>
      </c>
      <c r="P22" s="82">
        <f t="shared" ref="P22" si="24">SUM(B22:C22)</f>
        <v>28581</v>
      </c>
      <c r="Q22" s="82">
        <f t="shared" ref="Q22" si="25">SUM(D22:E22)</f>
        <v>8145</v>
      </c>
      <c r="R22" s="82">
        <f t="shared" ref="R22" si="26">SUM(F22:I22)</f>
        <v>46488</v>
      </c>
      <c r="S22" s="82">
        <f t="shared" ref="S22" si="27">SUM(J22:M22)</f>
        <v>97463</v>
      </c>
    </row>
    <row r="23" spans="1:19">
      <c r="A23" s="140">
        <v>2020</v>
      </c>
      <c r="B23" s="321">
        <v>21399</v>
      </c>
      <c r="C23" s="321">
        <v>7247</v>
      </c>
      <c r="D23" s="321">
        <v>7610</v>
      </c>
      <c r="E23" s="321">
        <v>638</v>
      </c>
      <c r="F23" s="321">
        <v>18178</v>
      </c>
      <c r="G23" s="321">
        <v>4861</v>
      </c>
      <c r="H23" s="321">
        <v>19291</v>
      </c>
      <c r="I23" s="321">
        <v>6101</v>
      </c>
      <c r="J23" s="321">
        <v>38822</v>
      </c>
      <c r="K23" s="321">
        <v>17009</v>
      </c>
      <c r="L23" s="321">
        <v>30459</v>
      </c>
      <c r="M23" s="321">
        <v>15422</v>
      </c>
      <c r="N23" s="321">
        <v>675</v>
      </c>
      <c r="P23" s="321">
        <f t="shared" ref="P23" si="28">SUM(B23:C23)</f>
        <v>28646</v>
      </c>
      <c r="Q23" s="321">
        <f t="shared" ref="Q23" si="29">SUM(D23:E23)</f>
        <v>8248</v>
      </c>
      <c r="R23" s="321">
        <f t="shared" ref="R23" si="30">SUM(F23:I23)</f>
        <v>48431</v>
      </c>
      <c r="S23" s="321">
        <f t="shared" ref="S23" si="31">SUM(J23:M23)</f>
        <v>101712</v>
      </c>
    </row>
  </sheetData>
  <mergeCells count="1">
    <mergeCell ref="K1:L1"/>
  </mergeCells>
  <phoneticPr fontId="6" type="noConversion"/>
  <hyperlinks>
    <hyperlink ref="K1:L1" location="Contents!A1" display="Back to Contents"/>
  </hyperlink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P497"/>
  <sheetViews>
    <sheetView zoomScale="90" zoomScaleNormal="90" workbookViewId="0">
      <pane ySplit="2" topLeftCell="A3" activePane="bottomLeft" state="frozen"/>
      <selection pane="bottomLeft" activeCell="M85" sqref="M85"/>
    </sheetView>
  </sheetViews>
  <sheetFormatPr defaultColWidth="8.88671875" defaultRowHeight="13.2"/>
  <cols>
    <col min="1" max="1" width="8.88671875" hidden="1" customWidth="1"/>
    <col min="2" max="2" width="8.88671875" style="181"/>
    <col min="4" max="14" width="8.88671875" style="1"/>
    <col min="22" max="22" width="8.5546875" customWidth="1"/>
  </cols>
  <sheetData>
    <row r="1" spans="1:16" ht="23.4" customHeight="1">
      <c r="C1" s="181"/>
      <c r="D1" s="180" t="s">
        <v>647</v>
      </c>
      <c r="E1" s="54"/>
      <c r="F1" s="54"/>
      <c r="G1" s="311"/>
      <c r="H1" s="311"/>
      <c r="I1" s="311"/>
      <c r="J1" s="311"/>
      <c r="K1" s="311"/>
      <c r="L1" s="363" t="s">
        <v>255</v>
      </c>
      <c r="M1" s="363"/>
      <c r="N1" s="311"/>
    </row>
    <row r="2" spans="1:16" ht="20.399999999999999">
      <c r="B2" s="105" t="s">
        <v>250</v>
      </c>
      <c r="C2" s="105" t="s">
        <v>218</v>
      </c>
      <c r="D2" s="105" t="s">
        <v>754</v>
      </c>
      <c r="E2" s="105" t="s">
        <v>153</v>
      </c>
      <c r="F2" s="105" t="s">
        <v>755</v>
      </c>
      <c r="G2" s="105" t="s">
        <v>154</v>
      </c>
      <c r="H2" s="105" t="s">
        <v>756</v>
      </c>
      <c r="I2" s="105" t="s">
        <v>155</v>
      </c>
      <c r="J2" s="105" t="s">
        <v>757</v>
      </c>
      <c r="K2" s="105" t="s">
        <v>156</v>
      </c>
      <c r="L2" s="105" t="s">
        <v>303</v>
      </c>
      <c r="M2" s="105" t="s">
        <v>481</v>
      </c>
      <c r="N2" s="105" t="s">
        <v>420</v>
      </c>
      <c r="O2" s="63"/>
    </row>
    <row r="3" spans="1:16">
      <c r="A3">
        <f>IF(B3=B2, A2, A2+1)</f>
        <v>1</v>
      </c>
      <c r="B3" s="221" t="s">
        <v>84</v>
      </c>
      <c r="C3" s="104">
        <v>2001</v>
      </c>
      <c r="D3" s="94">
        <v>0</v>
      </c>
      <c r="E3" s="94">
        <v>4</v>
      </c>
      <c r="F3" s="94">
        <v>167</v>
      </c>
      <c r="G3" s="94">
        <v>189</v>
      </c>
      <c r="H3" s="94">
        <v>-21</v>
      </c>
      <c r="I3" s="94">
        <v>0</v>
      </c>
      <c r="J3" s="94">
        <v>-38</v>
      </c>
      <c r="K3" s="94">
        <v>-12</v>
      </c>
      <c r="L3" s="94">
        <f t="shared" ref="L3:L5" si="0">SUM(D3:G3)</f>
        <v>360</v>
      </c>
      <c r="M3" s="94">
        <f>-SUM(H3:K3)</f>
        <v>71</v>
      </c>
      <c r="N3" s="94">
        <f>SUM(D3:K3)</f>
        <v>289</v>
      </c>
      <c r="O3" s="70"/>
    </row>
    <row r="4" spans="1:16">
      <c r="A4">
        <f t="shared" ref="A4:A67" si="1">IF(B4=B3, A3, A3+1)</f>
        <v>1</v>
      </c>
      <c r="B4" s="221" t="s">
        <v>84</v>
      </c>
      <c r="C4" s="104">
        <v>2002</v>
      </c>
      <c r="D4" s="94">
        <v>3</v>
      </c>
      <c r="E4" s="94">
        <v>0</v>
      </c>
      <c r="F4" s="94">
        <v>154</v>
      </c>
      <c r="G4" s="94">
        <v>350</v>
      </c>
      <c r="H4" s="94">
        <v>-21</v>
      </c>
      <c r="I4" s="94">
        <v>0</v>
      </c>
      <c r="J4" s="94">
        <v>-54</v>
      </c>
      <c r="K4" s="94">
        <v>-18</v>
      </c>
      <c r="L4" s="94">
        <f t="shared" si="0"/>
        <v>507</v>
      </c>
      <c r="M4" s="94">
        <f t="shared" ref="M4:M5" si="2">-SUM(H4:K4)</f>
        <v>93</v>
      </c>
      <c r="N4" s="94">
        <f>SUM(D4:K4)</f>
        <v>414</v>
      </c>
      <c r="O4" s="70"/>
    </row>
    <row r="5" spans="1:16">
      <c r="A5">
        <f t="shared" si="1"/>
        <v>1</v>
      </c>
      <c r="B5" s="221" t="s">
        <v>84</v>
      </c>
      <c r="C5" s="104">
        <v>2003</v>
      </c>
      <c r="D5" s="94">
        <v>0</v>
      </c>
      <c r="E5" s="94">
        <v>2</v>
      </c>
      <c r="F5" s="94">
        <v>215</v>
      </c>
      <c r="G5" s="94">
        <v>278</v>
      </c>
      <c r="H5" s="94">
        <v>-23</v>
      </c>
      <c r="I5" s="94">
        <v>-1</v>
      </c>
      <c r="J5" s="94">
        <v>-62</v>
      </c>
      <c r="K5" s="94">
        <v>-21</v>
      </c>
      <c r="L5" s="94">
        <f t="shared" si="0"/>
        <v>495</v>
      </c>
      <c r="M5" s="94">
        <f t="shared" si="2"/>
        <v>107</v>
      </c>
      <c r="N5" s="94">
        <f>SUM(D5:K5)</f>
        <v>388</v>
      </c>
      <c r="O5" s="70"/>
    </row>
    <row r="6" spans="1:16">
      <c r="A6">
        <f t="shared" si="1"/>
        <v>1</v>
      </c>
      <c r="B6" s="221" t="s">
        <v>84</v>
      </c>
      <c r="C6" s="104">
        <v>2004</v>
      </c>
      <c r="D6" s="94">
        <v>0</v>
      </c>
      <c r="E6" s="94">
        <v>2</v>
      </c>
      <c r="F6" s="94">
        <v>275</v>
      </c>
      <c r="G6" s="94">
        <v>269</v>
      </c>
      <c r="H6" s="94">
        <v>-15</v>
      </c>
      <c r="I6" s="94">
        <v>0</v>
      </c>
      <c r="J6" s="94">
        <v>-53</v>
      </c>
      <c r="K6" s="94">
        <v>-39</v>
      </c>
      <c r="L6" s="94">
        <f>SUM(D6:G6)</f>
        <v>546</v>
      </c>
      <c r="M6" s="94">
        <f>-SUM(H6:K6)</f>
        <v>107</v>
      </c>
      <c r="N6" s="94">
        <f>SUM(D6:K6)</f>
        <v>439</v>
      </c>
      <c r="O6" s="70"/>
    </row>
    <row r="7" spans="1:16">
      <c r="A7">
        <f t="shared" si="1"/>
        <v>1</v>
      </c>
      <c r="B7" s="221" t="s">
        <v>84</v>
      </c>
      <c r="C7" s="104">
        <v>2005</v>
      </c>
      <c r="D7" s="94">
        <v>0</v>
      </c>
      <c r="E7" s="94">
        <v>5</v>
      </c>
      <c r="F7" s="94">
        <v>207</v>
      </c>
      <c r="G7" s="94">
        <v>249</v>
      </c>
      <c r="H7" s="94">
        <v>-15</v>
      </c>
      <c r="I7" s="94">
        <v>0</v>
      </c>
      <c r="J7" s="94">
        <v>-55</v>
      </c>
      <c r="K7" s="94">
        <v>-39</v>
      </c>
      <c r="L7" s="94">
        <f t="shared" ref="L7:L70" si="3">SUM(D7:G7)</f>
        <v>461</v>
      </c>
      <c r="M7" s="94">
        <f t="shared" ref="M7:M70" si="4">-SUM(H7:K7)</f>
        <v>109</v>
      </c>
      <c r="N7" s="94">
        <f t="shared" ref="N7:N70" si="5">SUM(D7:K7)</f>
        <v>352</v>
      </c>
      <c r="O7" s="70"/>
      <c r="P7" s="65"/>
    </row>
    <row r="8" spans="1:16">
      <c r="A8">
        <f t="shared" si="1"/>
        <v>1</v>
      </c>
      <c r="B8" s="221" t="s">
        <v>84</v>
      </c>
      <c r="C8" s="104">
        <v>2006</v>
      </c>
      <c r="D8" s="94">
        <v>2</v>
      </c>
      <c r="E8" s="94">
        <v>7</v>
      </c>
      <c r="F8" s="94">
        <v>138</v>
      </c>
      <c r="G8" s="94">
        <v>240</v>
      </c>
      <c r="H8" s="94">
        <v>-23</v>
      </c>
      <c r="I8" s="94">
        <v>0</v>
      </c>
      <c r="J8" s="94">
        <v>-54</v>
      </c>
      <c r="K8" s="94">
        <v>-40</v>
      </c>
      <c r="L8" s="94">
        <f t="shared" si="3"/>
        <v>387</v>
      </c>
      <c r="M8" s="94">
        <f t="shared" si="4"/>
        <v>117</v>
      </c>
      <c r="N8" s="94">
        <f t="shared" si="5"/>
        <v>270</v>
      </c>
      <c r="O8" s="70"/>
    </row>
    <row r="9" spans="1:16">
      <c r="A9">
        <f t="shared" si="1"/>
        <v>1</v>
      </c>
      <c r="B9" s="221" t="s">
        <v>84</v>
      </c>
      <c r="C9" s="104">
        <v>2007</v>
      </c>
      <c r="D9" s="94">
        <v>2</v>
      </c>
      <c r="E9" s="94">
        <v>6</v>
      </c>
      <c r="F9" s="94">
        <v>191</v>
      </c>
      <c r="G9" s="94">
        <v>424</v>
      </c>
      <c r="H9" s="94">
        <v>-21</v>
      </c>
      <c r="I9" s="94">
        <v>-1</v>
      </c>
      <c r="J9" s="94">
        <v>-61</v>
      </c>
      <c r="K9" s="94">
        <v>-58</v>
      </c>
      <c r="L9" s="94">
        <f t="shared" si="3"/>
        <v>623</v>
      </c>
      <c r="M9" s="94">
        <f t="shared" si="4"/>
        <v>141</v>
      </c>
      <c r="N9" s="94">
        <f t="shared" si="5"/>
        <v>482</v>
      </c>
      <c r="O9" s="70"/>
    </row>
    <row r="10" spans="1:16">
      <c r="A10">
        <f t="shared" si="1"/>
        <v>1</v>
      </c>
      <c r="B10" s="221" t="s">
        <v>84</v>
      </c>
      <c r="C10" s="104">
        <v>2008</v>
      </c>
      <c r="D10" s="94">
        <v>0</v>
      </c>
      <c r="E10" s="94">
        <v>5</v>
      </c>
      <c r="F10" s="94">
        <v>274</v>
      </c>
      <c r="G10" s="94">
        <v>440</v>
      </c>
      <c r="H10" s="94">
        <v>-15</v>
      </c>
      <c r="I10" s="94">
        <v>0</v>
      </c>
      <c r="J10" s="94">
        <v>-68</v>
      </c>
      <c r="K10" s="94">
        <v>-41</v>
      </c>
      <c r="L10" s="94">
        <f t="shared" si="3"/>
        <v>719</v>
      </c>
      <c r="M10" s="94">
        <f t="shared" si="4"/>
        <v>124</v>
      </c>
      <c r="N10" s="94">
        <f t="shared" si="5"/>
        <v>595</v>
      </c>
      <c r="O10" s="70"/>
    </row>
    <row r="11" spans="1:16">
      <c r="A11">
        <f t="shared" si="1"/>
        <v>1</v>
      </c>
      <c r="B11" s="221" t="s">
        <v>84</v>
      </c>
      <c r="C11" s="104">
        <v>2009</v>
      </c>
      <c r="D11" s="94">
        <v>0</v>
      </c>
      <c r="E11" s="94">
        <v>0</v>
      </c>
      <c r="F11" s="94">
        <v>391</v>
      </c>
      <c r="G11" s="94">
        <v>49</v>
      </c>
      <c r="H11" s="94">
        <v>-9</v>
      </c>
      <c r="I11" s="94">
        <v>-3</v>
      </c>
      <c r="J11" s="94">
        <v>-81</v>
      </c>
      <c r="K11" s="94">
        <v>-43</v>
      </c>
      <c r="L11" s="94">
        <f t="shared" si="3"/>
        <v>440</v>
      </c>
      <c r="M11" s="94">
        <f t="shared" si="4"/>
        <v>136</v>
      </c>
      <c r="N11" s="94">
        <f t="shared" si="5"/>
        <v>304</v>
      </c>
      <c r="O11" s="70"/>
    </row>
    <row r="12" spans="1:16">
      <c r="A12">
        <f t="shared" si="1"/>
        <v>1</v>
      </c>
      <c r="B12" s="221" t="s">
        <v>84</v>
      </c>
      <c r="C12" s="104">
        <v>2010</v>
      </c>
      <c r="D12" s="94">
        <v>0</v>
      </c>
      <c r="E12" s="94">
        <v>1</v>
      </c>
      <c r="F12" s="94">
        <v>246</v>
      </c>
      <c r="G12" s="94">
        <v>47</v>
      </c>
      <c r="H12" s="94">
        <v>-21</v>
      </c>
      <c r="I12" s="94">
        <v>0</v>
      </c>
      <c r="J12" s="94">
        <v>-85</v>
      </c>
      <c r="K12" s="94">
        <v>-62</v>
      </c>
      <c r="L12" s="94">
        <f t="shared" si="3"/>
        <v>294</v>
      </c>
      <c r="M12" s="94">
        <f t="shared" si="4"/>
        <v>168</v>
      </c>
      <c r="N12" s="94">
        <f t="shared" si="5"/>
        <v>126</v>
      </c>
      <c r="O12" s="70"/>
    </row>
    <row r="13" spans="1:16">
      <c r="A13">
        <f t="shared" si="1"/>
        <v>1</v>
      </c>
      <c r="B13" s="221" t="s">
        <v>84</v>
      </c>
      <c r="C13" s="104">
        <v>2011</v>
      </c>
      <c r="D13" s="94">
        <v>0</v>
      </c>
      <c r="E13" s="94">
        <v>2</v>
      </c>
      <c r="F13" s="94">
        <v>312</v>
      </c>
      <c r="G13" s="94">
        <v>24</v>
      </c>
      <c r="H13" s="94">
        <v>-24</v>
      </c>
      <c r="I13" s="94">
        <v>-1</v>
      </c>
      <c r="J13" s="94">
        <v>-130</v>
      </c>
      <c r="K13" s="94">
        <v>-78</v>
      </c>
      <c r="L13" s="94">
        <f t="shared" si="3"/>
        <v>338</v>
      </c>
      <c r="M13" s="94">
        <f t="shared" si="4"/>
        <v>233</v>
      </c>
      <c r="N13" s="94">
        <f t="shared" si="5"/>
        <v>105</v>
      </c>
      <c r="O13" s="70"/>
    </row>
    <row r="14" spans="1:16">
      <c r="A14">
        <f t="shared" si="1"/>
        <v>1</v>
      </c>
      <c r="B14" s="221" t="s">
        <v>84</v>
      </c>
      <c r="C14" s="104">
        <v>2012</v>
      </c>
      <c r="D14" s="94">
        <v>0</v>
      </c>
      <c r="E14" s="94">
        <v>0</v>
      </c>
      <c r="F14" s="94">
        <v>303</v>
      </c>
      <c r="G14" s="94">
        <v>63</v>
      </c>
      <c r="H14" s="94">
        <v>-12</v>
      </c>
      <c r="I14" s="94">
        <v>-3</v>
      </c>
      <c r="J14" s="94">
        <v>-165</v>
      </c>
      <c r="K14" s="94">
        <v>-61</v>
      </c>
      <c r="L14" s="94">
        <f t="shared" si="3"/>
        <v>366</v>
      </c>
      <c r="M14" s="94">
        <f t="shared" si="4"/>
        <v>241</v>
      </c>
      <c r="N14" s="94">
        <f t="shared" si="5"/>
        <v>125</v>
      </c>
      <c r="O14" s="70"/>
    </row>
    <row r="15" spans="1:16">
      <c r="A15">
        <f t="shared" si="1"/>
        <v>1</v>
      </c>
      <c r="B15" s="221" t="s">
        <v>84</v>
      </c>
      <c r="C15" s="104">
        <v>2013</v>
      </c>
      <c r="D15" s="94">
        <v>0</v>
      </c>
      <c r="E15" s="94">
        <v>2</v>
      </c>
      <c r="F15" s="94">
        <v>325</v>
      </c>
      <c r="G15" s="94">
        <v>119</v>
      </c>
      <c r="H15" s="94">
        <v>-11</v>
      </c>
      <c r="I15" s="94">
        <v>-1</v>
      </c>
      <c r="J15" s="94">
        <v>-96</v>
      </c>
      <c r="K15" s="94">
        <v>-86</v>
      </c>
      <c r="L15" s="94">
        <f t="shared" si="3"/>
        <v>446</v>
      </c>
      <c r="M15" s="94">
        <f t="shared" si="4"/>
        <v>194</v>
      </c>
      <c r="N15" s="94">
        <f t="shared" si="5"/>
        <v>252</v>
      </c>
      <c r="O15" s="70"/>
    </row>
    <row r="16" spans="1:16">
      <c r="A16">
        <f t="shared" si="1"/>
        <v>1</v>
      </c>
      <c r="B16" s="221" t="s">
        <v>84</v>
      </c>
      <c r="C16" s="104">
        <v>2014</v>
      </c>
      <c r="D16" s="94">
        <v>0</v>
      </c>
      <c r="E16" s="94">
        <v>4</v>
      </c>
      <c r="F16" s="94">
        <v>322</v>
      </c>
      <c r="G16" s="94">
        <v>86</v>
      </c>
      <c r="H16" s="94">
        <v>-8</v>
      </c>
      <c r="I16" s="94">
        <v>-1</v>
      </c>
      <c r="J16" s="94">
        <v>-103</v>
      </c>
      <c r="K16" s="94">
        <v>-77</v>
      </c>
      <c r="L16" s="94">
        <f t="shared" si="3"/>
        <v>412</v>
      </c>
      <c r="M16" s="94">
        <f t="shared" si="4"/>
        <v>189</v>
      </c>
      <c r="N16" s="94">
        <f t="shared" si="5"/>
        <v>223</v>
      </c>
      <c r="O16" s="70"/>
    </row>
    <row r="17" spans="1:15">
      <c r="A17">
        <f t="shared" si="1"/>
        <v>1</v>
      </c>
      <c r="B17" s="221" t="s">
        <v>84</v>
      </c>
      <c r="C17" s="104">
        <v>2015</v>
      </c>
      <c r="D17" s="94">
        <v>0</v>
      </c>
      <c r="E17" s="94">
        <v>3</v>
      </c>
      <c r="F17" s="94">
        <v>332</v>
      </c>
      <c r="G17" s="94">
        <v>74</v>
      </c>
      <c r="H17" s="94">
        <v>-5</v>
      </c>
      <c r="I17" s="94">
        <v>0</v>
      </c>
      <c r="J17" s="94">
        <v>-90</v>
      </c>
      <c r="K17" s="94">
        <v>-83</v>
      </c>
      <c r="L17" s="94">
        <f t="shared" si="3"/>
        <v>409</v>
      </c>
      <c r="M17" s="94">
        <f t="shared" si="4"/>
        <v>178</v>
      </c>
      <c r="N17" s="94">
        <f t="shared" si="5"/>
        <v>231</v>
      </c>
      <c r="O17" s="70"/>
    </row>
    <row r="18" spans="1:15">
      <c r="A18">
        <f t="shared" si="1"/>
        <v>1</v>
      </c>
      <c r="B18" s="221" t="s">
        <v>84</v>
      </c>
      <c r="C18" s="104">
        <v>2016</v>
      </c>
      <c r="D18" s="94">
        <v>0</v>
      </c>
      <c r="E18" s="94">
        <v>0</v>
      </c>
      <c r="F18" s="94">
        <v>672</v>
      </c>
      <c r="G18" s="94">
        <v>87</v>
      </c>
      <c r="H18" s="94">
        <v>-6</v>
      </c>
      <c r="I18" s="94">
        <v>0</v>
      </c>
      <c r="J18" s="94">
        <v>-61</v>
      </c>
      <c r="K18" s="94">
        <v>-73</v>
      </c>
      <c r="L18" s="94">
        <f t="shared" si="3"/>
        <v>759</v>
      </c>
      <c r="M18" s="94">
        <f t="shared" si="4"/>
        <v>140</v>
      </c>
      <c r="N18" s="94">
        <f t="shared" si="5"/>
        <v>619</v>
      </c>
    </row>
    <row r="19" spans="1:15">
      <c r="A19">
        <f t="shared" si="1"/>
        <v>1</v>
      </c>
      <c r="B19" s="221" t="s">
        <v>84</v>
      </c>
      <c r="C19" s="104">
        <v>2017</v>
      </c>
      <c r="D19" s="94">
        <v>0</v>
      </c>
      <c r="E19" s="94">
        <v>3</v>
      </c>
      <c r="F19" s="94">
        <v>589</v>
      </c>
      <c r="G19" s="94">
        <v>90</v>
      </c>
      <c r="H19" s="94">
        <v>-10</v>
      </c>
      <c r="I19" s="94">
        <v>0</v>
      </c>
      <c r="J19" s="94">
        <v>-68</v>
      </c>
      <c r="K19" s="94">
        <v>-85</v>
      </c>
      <c r="L19" s="94">
        <f t="shared" si="3"/>
        <v>682</v>
      </c>
      <c r="M19" s="94">
        <f t="shared" si="4"/>
        <v>163</v>
      </c>
      <c r="N19" s="94">
        <f t="shared" si="5"/>
        <v>519</v>
      </c>
      <c r="O19" s="70"/>
    </row>
    <row r="20" spans="1:15">
      <c r="A20">
        <f t="shared" si="1"/>
        <v>1</v>
      </c>
      <c r="B20" s="221" t="s">
        <v>84</v>
      </c>
      <c r="C20" s="104">
        <v>2018</v>
      </c>
      <c r="D20" s="94">
        <v>1</v>
      </c>
      <c r="E20" s="94">
        <v>3</v>
      </c>
      <c r="F20" s="94">
        <v>840</v>
      </c>
      <c r="G20" s="94">
        <v>89</v>
      </c>
      <c r="H20" s="94">
        <v>-9</v>
      </c>
      <c r="I20" s="94">
        <v>-2</v>
      </c>
      <c r="J20" s="94">
        <v>-72</v>
      </c>
      <c r="K20" s="94">
        <v>-81</v>
      </c>
      <c r="L20" s="94">
        <f t="shared" si="3"/>
        <v>933</v>
      </c>
      <c r="M20" s="94">
        <f t="shared" si="4"/>
        <v>164</v>
      </c>
      <c r="N20" s="94">
        <f t="shared" si="5"/>
        <v>769</v>
      </c>
      <c r="O20" s="70"/>
    </row>
    <row r="21" spans="1:15">
      <c r="A21">
        <f t="shared" si="1"/>
        <v>1</v>
      </c>
      <c r="B21" s="221" t="s">
        <v>84</v>
      </c>
      <c r="C21" s="104">
        <v>2019</v>
      </c>
      <c r="D21" s="94">
        <v>0</v>
      </c>
      <c r="E21" s="94">
        <v>1</v>
      </c>
      <c r="F21" s="94">
        <v>370</v>
      </c>
      <c r="G21" s="94">
        <v>69</v>
      </c>
      <c r="H21" s="94">
        <v>-2</v>
      </c>
      <c r="I21" s="94">
        <v>-1</v>
      </c>
      <c r="J21" s="94">
        <v>-65</v>
      </c>
      <c r="K21" s="94">
        <v>-90</v>
      </c>
      <c r="L21" s="94">
        <f t="shared" si="3"/>
        <v>440</v>
      </c>
      <c r="M21" s="94">
        <f t="shared" si="4"/>
        <v>158</v>
      </c>
      <c r="N21" s="94">
        <f t="shared" si="5"/>
        <v>282</v>
      </c>
      <c r="O21" s="70"/>
    </row>
    <row r="22" spans="1:15">
      <c r="A22">
        <f t="shared" si="1"/>
        <v>1</v>
      </c>
      <c r="B22" s="221" t="s">
        <v>84</v>
      </c>
      <c r="C22" s="104">
        <v>2020</v>
      </c>
      <c r="D22" s="94">
        <v>0</v>
      </c>
      <c r="E22" s="94">
        <v>0</v>
      </c>
      <c r="F22" s="94">
        <v>206</v>
      </c>
      <c r="G22" s="94">
        <v>50</v>
      </c>
      <c r="H22" s="94">
        <v>-1</v>
      </c>
      <c r="I22" s="94">
        <v>-2</v>
      </c>
      <c r="J22" s="94">
        <v>-85</v>
      </c>
      <c r="K22" s="94">
        <v>-102</v>
      </c>
      <c r="L22" s="94">
        <f t="shared" si="3"/>
        <v>256</v>
      </c>
      <c r="M22" s="94">
        <f t="shared" si="4"/>
        <v>190</v>
      </c>
      <c r="N22" s="94">
        <f t="shared" si="5"/>
        <v>66</v>
      </c>
      <c r="O22" s="70"/>
    </row>
    <row r="23" spans="1:15">
      <c r="A23">
        <f t="shared" si="1"/>
        <v>2</v>
      </c>
      <c r="B23" s="221" t="s">
        <v>85</v>
      </c>
      <c r="C23" s="104">
        <v>2001</v>
      </c>
      <c r="D23" s="94">
        <v>56</v>
      </c>
      <c r="E23" s="94">
        <v>44</v>
      </c>
      <c r="F23" s="94">
        <v>2783</v>
      </c>
      <c r="G23" s="94">
        <v>2903</v>
      </c>
      <c r="H23" s="94">
        <v>-501</v>
      </c>
      <c r="I23" s="94">
        <v>-47</v>
      </c>
      <c r="J23" s="94">
        <v>-2279</v>
      </c>
      <c r="K23" s="94">
        <v>-729</v>
      </c>
      <c r="L23" s="94">
        <f t="shared" si="3"/>
        <v>5786</v>
      </c>
      <c r="M23" s="94">
        <f t="shared" si="4"/>
        <v>3556</v>
      </c>
      <c r="N23" s="94">
        <f t="shared" si="5"/>
        <v>2230</v>
      </c>
      <c r="O23" s="70"/>
    </row>
    <row r="24" spans="1:15">
      <c r="A24">
        <f t="shared" si="1"/>
        <v>2</v>
      </c>
      <c r="B24" s="221" t="s">
        <v>85</v>
      </c>
      <c r="C24" s="104">
        <v>2002</v>
      </c>
      <c r="D24" s="94">
        <v>63</v>
      </c>
      <c r="E24" s="94">
        <v>48</v>
      </c>
      <c r="F24" s="94">
        <v>3355</v>
      </c>
      <c r="G24" s="94">
        <v>3994</v>
      </c>
      <c r="H24" s="94">
        <v>-475</v>
      </c>
      <c r="I24" s="94">
        <v>-45</v>
      </c>
      <c r="J24" s="94">
        <v>-2268</v>
      </c>
      <c r="K24" s="94">
        <v>-796</v>
      </c>
      <c r="L24" s="94">
        <f t="shared" si="3"/>
        <v>7460</v>
      </c>
      <c r="M24" s="94">
        <f t="shared" si="4"/>
        <v>3584</v>
      </c>
      <c r="N24" s="94">
        <f t="shared" si="5"/>
        <v>3876</v>
      </c>
      <c r="O24" s="70"/>
    </row>
    <row r="25" spans="1:15">
      <c r="A25">
        <f t="shared" si="1"/>
        <v>2</v>
      </c>
      <c r="B25" s="221" t="s">
        <v>85</v>
      </c>
      <c r="C25" s="104">
        <v>2003</v>
      </c>
      <c r="D25" s="94">
        <v>43</v>
      </c>
      <c r="E25" s="94">
        <v>33</v>
      </c>
      <c r="F25" s="94">
        <v>3887</v>
      </c>
      <c r="G25" s="94">
        <v>5008</v>
      </c>
      <c r="H25" s="94">
        <v>-400</v>
      </c>
      <c r="I25" s="94">
        <v>-54</v>
      </c>
      <c r="J25" s="94">
        <v>-2449</v>
      </c>
      <c r="K25" s="94">
        <v>-924</v>
      </c>
      <c r="L25" s="94">
        <f t="shared" si="3"/>
        <v>8971</v>
      </c>
      <c r="M25" s="94">
        <f t="shared" si="4"/>
        <v>3827</v>
      </c>
      <c r="N25" s="94">
        <f t="shared" si="5"/>
        <v>5144</v>
      </c>
      <c r="O25" s="70"/>
    </row>
    <row r="26" spans="1:15">
      <c r="A26">
        <f t="shared" si="1"/>
        <v>2</v>
      </c>
      <c r="B26" s="221" t="s">
        <v>85</v>
      </c>
      <c r="C26" s="104">
        <v>2004</v>
      </c>
      <c r="D26" s="94">
        <v>40</v>
      </c>
      <c r="E26" s="94">
        <v>57</v>
      </c>
      <c r="F26" s="94">
        <v>4463</v>
      </c>
      <c r="G26" s="94">
        <v>6220</v>
      </c>
      <c r="H26" s="94">
        <v>-363</v>
      </c>
      <c r="I26" s="94">
        <v>-43</v>
      </c>
      <c r="J26" s="94">
        <v>-2456</v>
      </c>
      <c r="K26" s="94">
        <v>-1037</v>
      </c>
      <c r="L26" s="94">
        <f t="shared" si="3"/>
        <v>10780</v>
      </c>
      <c r="M26" s="94">
        <f t="shared" si="4"/>
        <v>3899</v>
      </c>
      <c r="N26" s="94">
        <f t="shared" si="5"/>
        <v>6881</v>
      </c>
      <c r="O26" s="70"/>
    </row>
    <row r="27" spans="1:15">
      <c r="A27">
        <f t="shared" si="1"/>
        <v>2</v>
      </c>
      <c r="B27" s="221" t="s">
        <v>85</v>
      </c>
      <c r="C27" s="104">
        <v>2005</v>
      </c>
      <c r="D27" s="94">
        <v>32</v>
      </c>
      <c r="E27" s="94">
        <v>70</v>
      </c>
      <c r="F27" s="94">
        <v>4723</v>
      </c>
      <c r="G27" s="94">
        <v>5402</v>
      </c>
      <c r="H27" s="94">
        <v>-396</v>
      </c>
      <c r="I27" s="94">
        <v>-40</v>
      </c>
      <c r="J27" s="94">
        <v>-2562</v>
      </c>
      <c r="K27" s="94">
        <v>-1195</v>
      </c>
      <c r="L27" s="94">
        <f t="shared" si="3"/>
        <v>10227</v>
      </c>
      <c r="M27" s="94">
        <f t="shared" si="4"/>
        <v>4193</v>
      </c>
      <c r="N27" s="94">
        <f t="shared" si="5"/>
        <v>6034</v>
      </c>
      <c r="O27" s="70"/>
    </row>
    <row r="28" spans="1:15">
      <c r="A28">
        <f t="shared" si="1"/>
        <v>2</v>
      </c>
      <c r="B28" s="221" t="s">
        <v>85</v>
      </c>
      <c r="C28" s="104">
        <v>2006</v>
      </c>
      <c r="D28" s="94">
        <v>22</v>
      </c>
      <c r="E28" s="94">
        <v>43</v>
      </c>
      <c r="F28" s="94">
        <v>3886</v>
      </c>
      <c r="G28" s="94">
        <v>4894</v>
      </c>
      <c r="H28" s="94">
        <v>-308</v>
      </c>
      <c r="I28" s="94">
        <v>-44</v>
      </c>
      <c r="J28" s="94">
        <v>-2626</v>
      </c>
      <c r="K28" s="94">
        <v>-1312</v>
      </c>
      <c r="L28" s="94">
        <f t="shared" si="3"/>
        <v>8845</v>
      </c>
      <c r="M28" s="94">
        <f t="shared" si="4"/>
        <v>4290</v>
      </c>
      <c r="N28" s="94">
        <f t="shared" si="5"/>
        <v>4555</v>
      </c>
      <c r="O28" s="70"/>
    </row>
    <row r="29" spans="1:15">
      <c r="A29">
        <f t="shared" si="1"/>
        <v>2</v>
      </c>
      <c r="B29" s="221" t="s">
        <v>85</v>
      </c>
      <c r="C29" s="104">
        <v>2007</v>
      </c>
      <c r="D29" s="94">
        <v>20</v>
      </c>
      <c r="E29" s="94">
        <v>58</v>
      </c>
      <c r="F29" s="94">
        <v>4108</v>
      </c>
      <c r="G29" s="94">
        <v>4730</v>
      </c>
      <c r="H29" s="94">
        <v>-303</v>
      </c>
      <c r="I29" s="94">
        <v>-34</v>
      </c>
      <c r="J29" s="94">
        <v>-2653</v>
      </c>
      <c r="K29" s="94">
        <v>-1481</v>
      </c>
      <c r="L29" s="94">
        <f t="shared" si="3"/>
        <v>8916</v>
      </c>
      <c r="M29" s="94">
        <f t="shared" si="4"/>
        <v>4471</v>
      </c>
      <c r="N29" s="94">
        <f t="shared" si="5"/>
        <v>4445</v>
      </c>
      <c r="O29" s="70"/>
    </row>
    <row r="30" spans="1:15">
      <c r="A30">
        <f t="shared" si="1"/>
        <v>2</v>
      </c>
      <c r="B30" s="221" t="s">
        <v>85</v>
      </c>
      <c r="C30" s="104">
        <v>2008</v>
      </c>
      <c r="D30" s="94">
        <v>13</v>
      </c>
      <c r="E30" s="94">
        <v>64</v>
      </c>
      <c r="F30" s="94">
        <v>4308</v>
      </c>
      <c r="G30" s="94">
        <v>3535</v>
      </c>
      <c r="H30" s="94">
        <v>-274</v>
      </c>
      <c r="I30" s="94">
        <v>-36</v>
      </c>
      <c r="J30" s="94">
        <v>-2690</v>
      </c>
      <c r="K30" s="94">
        <v>-1615</v>
      </c>
      <c r="L30" s="94">
        <f t="shared" si="3"/>
        <v>7920</v>
      </c>
      <c r="M30" s="94">
        <f t="shared" si="4"/>
        <v>4615</v>
      </c>
      <c r="N30" s="94">
        <f t="shared" si="5"/>
        <v>3305</v>
      </c>
      <c r="O30" s="70"/>
    </row>
    <row r="31" spans="1:15">
      <c r="A31">
        <f t="shared" si="1"/>
        <v>2</v>
      </c>
      <c r="B31" s="221" t="s">
        <v>85</v>
      </c>
      <c r="C31" s="104">
        <v>2009</v>
      </c>
      <c r="D31" s="94">
        <v>15</v>
      </c>
      <c r="E31" s="94">
        <v>35</v>
      </c>
      <c r="F31" s="94">
        <v>2402</v>
      </c>
      <c r="G31" s="94">
        <v>848</v>
      </c>
      <c r="H31" s="94">
        <v>-240</v>
      </c>
      <c r="I31" s="94">
        <v>-33</v>
      </c>
      <c r="J31" s="94">
        <v>-2648</v>
      </c>
      <c r="K31" s="94">
        <v>-1584</v>
      </c>
      <c r="L31" s="94">
        <f t="shared" si="3"/>
        <v>3300</v>
      </c>
      <c r="M31" s="94">
        <f t="shared" si="4"/>
        <v>4505</v>
      </c>
      <c r="N31" s="94">
        <f t="shared" si="5"/>
        <v>-1205</v>
      </c>
      <c r="O31" s="70"/>
    </row>
    <row r="32" spans="1:15">
      <c r="A32">
        <f t="shared" si="1"/>
        <v>2</v>
      </c>
      <c r="B32" s="221" t="s">
        <v>85</v>
      </c>
      <c r="C32" s="104">
        <v>2010</v>
      </c>
      <c r="D32" s="94">
        <v>16</v>
      </c>
      <c r="E32" s="94">
        <v>39</v>
      </c>
      <c r="F32" s="94">
        <v>2404</v>
      </c>
      <c r="G32" s="94">
        <v>670</v>
      </c>
      <c r="H32" s="94">
        <v>-244</v>
      </c>
      <c r="I32" s="94">
        <v>-39</v>
      </c>
      <c r="J32" s="94">
        <v>-2800</v>
      </c>
      <c r="K32" s="94">
        <v>-1676</v>
      </c>
      <c r="L32" s="94">
        <f t="shared" si="3"/>
        <v>3129</v>
      </c>
      <c r="M32" s="94">
        <f t="shared" si="4"/>
        <v>4759</v>
      </c>
      <c r="N32" s="94">
        <f t="shared" si="5"/>
        <v>-1630</v>
      </c>
      <c r="O32" s="70"/>
    </row>
    <row r="33" spans="1:15">
      <c r="A33">
        <f t="shared" si="1"/>
        <v>2</v>
      </c>
      <c r="B33" s="221" t="s">
        <v>85</v>
      </c>
      <c r="C33" s="104">
        <v>2011</v>
      </c>
      <c r="D33" s="94">
        <v>8</v>
      </c>
      <c r="E33" s="94">
        <v>34</v>
      </c>
      <c r="F33" s="94">
        <v>2857</v>
      </c>
      <c r="G33" s="94">
        <v>677</v>
      </c>
      <c r="H33" s="94">
        <v>-188</v>
      </c>
      <c r="I33" s="94">
        <v>-36</v>
      </c>
      <c r="J33" s="94">
        <v>-2808</v>
      </c>
      <c r="K33" s="94">
        <v>-2003</v>
      </c>
      <c r="L33" s="94">
        <f t="shared" si="3"/>
        <v>3576</v>
      </c>
      <c r="M33" s="94">
        <f t="shared" si="4"/>
        <v>5035</v>
      </c>
      <c r="N33" s="94">
        <f t="shared" si="5"/>
        <v>-1459</v>
      </c>
      <c r="O33" s="70"/>
    </row>
    <row r="34" spans="1:15">
      <c r="A34">
        <f t="shared" si="1"/>
        <v>2</v>
      </c>
      <c r="B34" s="221" t="s">
        <v>85</v>
      </c>
      <c r="C34" s="104">
        <v>2012</v>
      </c>
      <c r="D34" s="94">
        <v>12</v>
      </c>
      <c r="E34" s="94">
        <v>28</v>
      </c>
      <c r="F34" s="94">
        <v>3138</v>
      </c>
      <c r="G34" s="94">
        <v>713</v>
      </c>
      <c r="H34" s="94">
        <v>-164</v>
      </c>
      <c r="I34" s="94">
        <v>-30</v>
      </c>
      <c r="J34" s="94">
        <v>-2245</v>
      </c>
      <c r="K34" s="94">
        <v>-1616</v>
      </c>
      <c r="L34" s="94">
        <f t="shared" si="3"/>
        <v>3891</v>
      </c>
      <c r="M34" s="94">
        <f t="shared" si="4"/>
        <v>4055</v>
      </c>
      <c r="N34" s="94">
        <f t="shared" si="5"/>
        <v>-164</v>
      </c>
      <c r="O34" s="70"/>
    </row>
    <row r="35" spans="1:15">
      <c r="A35">
        <f t="shared" si="1"/>
        <v>2</v>
      </c>
      <c r="B35" s="221" t="s">
        <v>85</v>
      </c>
      <c r="C35" s="104">
        <v>2013</v>
      </c>
      <c r="D35" s="94">
        <v>22</v>
      </c>
      <c r="E35" s="94">
        <v>23</v>
      </c>
      <c r="F35" s="94">
        <v>4008</v>
      </c>
      <c r="G35" s="94">
        <v>1188</v>
      </c>
      <c r="H35" s="94">
        <v>-79</v>
      </c>
      <c r="I35" s="94">
        <v>-22</v>
      </c>
      <c r="J35" s="94">
        <v>-1919</v>
      </c>
      <c r="K35" s="94">
        <v>-1340</v>
      </c>
      <c r="L35" s="94">
        <f t="shared" si="3"/>
        <v>5241</v>
      </c>
      <c r="M35" s="94">
        <f t="shared" si="4"/>
        <v>3360</v>
      </c>
      <c r="N35" s="94">
        <f t="shared" si="5"/>
        <v>1881</v>
      </c>
      <c r="O35" s="104"/>
    </row>
    <row r="36" spans="1:15">
      <c r="A36">
        <f t="shared" si="1"/>
        <v>2</v>
      </c>
      <c r="B36" s="221" t="s">
        <v>85</v>
      </c>
      <c r="C36" s="104">
        <v>2014</v>
      </c>
      <c r="D36" s="94">
        <v>9</v>
      </c>
      <c r="E36" s="94">
        <v>27</v>
      </c>
      <c r="F36" s="94">
        <v>4930</v>
      </c>
      <c r="G36" s="94">
        <v>1399</v>
      </c>
      <c r="H36" s="94">
        <v>-88</v>
      </c>
      <c r="I36" s="94">
        <v>-17</v>
      </c>
      <c r="J36" s="94">
        <v>-1626</v>
      </c>
      <c r="K36" s="94">
        <v>-1162</v>
      </c>
      <c r="L36" s="94">
        <f t="shared" si="3"/>
        <v>6365</v>
      </c>
      <c r="M36" s="94">
        <f t="shared" si="4"/>
        <v>2893</v>
      </c>
      <c r="N36" s="94">
        <f t="shared" si="5"/>
        <v>3472</v>
      </c>
      <c r="O36" s="104"/>
    </row>
    <row r="37" spans="1:15">
      <c r="A37">
        <f t="shared" si="1"/>
        <v>2</v>
      </c>
      <c r="B37" s="221" t="s">
        <v>85</v>
      </c>
      <c r="C37" s="104">
        <v>2015</v>
      </c>
      <c r="D37" s="94">
        <v>16</v>
      </c>
      <c r="E37" s="94">
        <v>32</v>
      </c>
      <c r="F37" s="94">
        <v>4868</v>
      </c>
      <c r="G37" s="94">
        <v>1740</v>
      </c>
      <c r="H37" s="94">
        <v>-85</v>
      </c>
      <c r="I37" s="94">
        <v>-23</v>
      </c>
      <c r="J37" s="94">
        <v>-1765</v>
      </c>
      <c r="K37" s="94">
        <v>-1350</v>
      </c>
      <c r="L37" s="94">
        <f t="shared" si="3"/>
        <v>6656</v>
      </c>
      <c r="M37" s="94">
        <f t="shared" si="4"/>
        <v>3223</v>
      </c>
      <c r="N37" s="94">
        <f t="shared" si="5"/>
        <v>3433</v>
      </c>
      <c r="O37" s="104"/>
    </row>
    <row r="38" spans="1:15">
      <c r="A38">
        <f t="shared" si="1"/>
        <v>2</v>
      </c>
      <c r="B38" s="221" t="s">
        <v>85</v>
      </c>
      <c r="C38" s="104">
        <v>2016</v>
      </c>
      <c r="D38" s="94">
        <v>11</v>
      </c>
      <c r="E38" s="94">
        <v>47</v>
      </c>
      <c r="F38" s="94">
        <v>4541</v>
      </c>
      <c r="G38" s="94">
        <v>1776</v>
      </c>
      <c r="H38" s="94">
        <v>-110</v>
      </c>
      <c r="I38" s="94">
        <v>-21</v>
      </c>
      <c r="J38" s="94">
        <v>-1577</v>
      </c>
      <c r="K38" s="94">
        <v>-1408</v>
      </c>
      <c r="L38" s="94">
        <f t="shared" si="3"/>
        <v>6375</v>
      </c>
      <c r="M38" s="94">
        <f t="shared" si="4"/>
        <v>3116</v>
      </c>
      <c r="N38" s="94">
        <f t="shared" si="5"/>
        <v>3259</v>
      </c>
      <c r="O38" s="104"/>
    </row>
    <row r="39" spans="1:15">
      <c r="A39">
        <f t="shared" si="1"/>
        <v>2</v>
      </c>
      <c r="B39" s="221" t="s">
        <v>85</v>
      </c>
      <c r="C39" s="104">
        <v>2017</v>
      </c>
      <c r="D39" s="94">
        <v>17</v>
      </c>
      <c r="E39" s="94">
        <v>28</v>
      </c>
      <c r="F39" s="94">
        <v>5726</v>
      </c>
      <c r="G39" s="94">
        <v>2251</v>
      </c>
      <c r="H39" s="94">
        <v>-92</v>
      </c>
      <c r="I39" s="94">
        <v>-25</v>
      </c>
      <c r="J39" s="94">
        <v>-1795</v>
      </c>
      <c r="K39" s="94">
        <v>-1476</v>
      </c>
      <c r="L39" s="94">
        <f t="shared" si="3"/>
        <v>8022</v>
      </c>
      <c r="M39" s="94">
        <f t="shared" si="4"/>
        <v>3388</v>
      </c>
      <c r="N39" s="94">
        <f t="shared" si="5"/>
        <v>4634</v>
      </c>
      <c r="O39" s="104"/>
    </row>
    <row r="40" spans="1:15">
      <c r="A40">
        <f t="shared" si="1"/>
        <v>2</v>
      </c>
      <c r="B40" s="221" t="s">
        <v>85</v>
      </c>
      <c r="C40" s="104">
        <v>2018</v>
      </c>
      <c r="D40" s="94">
        <v>12</v>
      </c>
      <c r="E40" s="94">
        <v>31</v>
      </c>
      <c r="F40" s="94">
        <v>5900</v>
      </c>
      <c r="G40" s="94">
        <v>2285</v>
      </c>
      <c r="H40" s="94">
        <v>-86</v>
      </c>
      <c r="I40" s="94">
        <v>-24</v>
      </c>
      <c r="J40" s="94">
        <v>-1931</v>
      </c>
      <c r="K40" s="94">
        <v>-1664</v>
      </c>
      <c r="L40" s="94">
        <f t="shared" si="3"/>
        <v>8228</v>
      </c>
      <c r="M40" s="94">
        <f t="shared" si="4"/>
        <v>3705</v>
      </c>
      <c r="N40" s="94">
        <f t="shared" si="5"/>
        <v>4523</v>
      </c>
      <c r="O40" s="104"/>
    </row>
    <row r="41" spans="1:15">
      <c r="A41">
        <f t="shared" si="1"/>
        <v>2</v>
      </c>
      <c r="B41" s="221" t="s">
        <v>85</v>
      </c>
      <c r="C41" s="104">
        <v>2019</v>
      </c>
      <c r="D41" s="94">
        <v>7</v>
      </c>
      <c r="E41" s="94">
        <v>34</v>
      </c>
      <c r="F41" s="94">
        <v>5893</v>
      </c>
      <c r="G41" s="94">
        <v>2251</v>
      </c>
      <c r="H41" s="94">
        <v>-51</v>
      </c>
      <c r="I41" s="94">
        <v>-25</v>
      </c>
      <c r="J41" s="94">
        <v>-2007</v>
      </c>
      <c r="K41" s="94">
        <v>-1809</v>
      </c>
      <c r="L41" s="94">
        <f t="shared" si="3"/>
        <v>8185</v>
      </c>
      <c r="M41" s="94">
        <f t="shared" si="4"/>
        <v>3892</v>
      </c>
      <c r="N41" s="94">
        <f t="shared" si="5"/>
        <v>4293</v>
      </c>
      <c r="O41" s="104"/>
    </row>
    <row r="42" spans="1:15">
      <c r="A42">
        <f t="shared" si="1"/>
        <v>2</v>
      </c>
      <c r="B42" s="221" t="s">
        <v>85</v>
      </c>
      <c r="C42" s="104">
        <v>2020</v>
      </c>
      <c r="D42" s="94">
        <v>8</v>
      </c>
      <c r="E42" s="94">
        <v>22</v>
      </c>
      <c r="F42" s="94">
        <v>4785</v>
      </c>
      <c r="G42" s="94">
        <v>2008</v>
      </c>
      <c r="H42" s="94">
        <v>-22</v>
      </c>
      <c r="I42" s="94">
        <v>-22</v>
      </c>
      <c r="J42" s="94">
        <v>-2229</v>
      </c>
      <c r="K42" s="94">
        <v>-1934</v>
      </c>
      <c r="L42" s="94">
        <f t="shared" si="3"/>
        <v>6823</v>
      </c>
      <c r="M42" s="94">
        <f t="shared" si="4"/>
        <v>4207</v>
      </c>
      <c r="N42" s="94">
        <f t="shared" si="5"/>
        <v>2616</v>
      </c>
      <c r="O42" s="104"/>
    </row>
    <row r="43" spans="1:15">
      <c r="A43">
        <f t="shared" si="1"/>
        <v>3</v>
      </c>
      <c r="B43" s="221" t="s">
        <v>86</v>
      </c>
      <c r="C43" s="104">
        <v>2001</v>
      </c>
      <c r="D43" s="94">
        <v>3974</v>
      </c>
      <c r="E43" s="94">
        <v>1797</v>
      </c>
      <c r="F43" s="94">
        <v>11070</v>
      </c>
      <c r="G43" s="94">
        <v>2993</v>
      </c>
      <c r="H43" s="94">
        <v>-10092</v>
      </c>
      <c r="I43" s="94">
        <v>-2413</v>
      </c>
      <c r="J43" s="94">
        <v>-1776</v>
      </c>
      <c r="K43" s="94">
        <v>-2872</v>
      </c>
      <c r="L43" s="94">
        <f t="shared" si="3"/>
        <v>19834</v>
      </c>
      <c r="M43" s="94">
        <f t="shared" si="4"/>
        <v>17153</v>
      </c>
      <c r="N43" s="94">
        <f t="shared" si="5"/>
        <v>2681</v>
      </c>
      <c r="O43" s="104"/>
    </row>
    <row r="44" spans="1:15">
      <c r="A44">
        <f t="shared" si="1"/>
        <v>3</v>
      </c>
      <c r="B44" s="221" t="s">
        <v>86</v>
      </c>
      <c r="C44" s="104">
        <v>2002</v>
      </c>
      <c r="D44" s="94">
        <v>4893</v>
      </c>
      <c r="E44" s="94">
        <v>2320</v>
      </c>
      <c r="F44" s="94">
        <v>12059</v>
      </c>
      <c r="G44" s="94">
        <v>4362</v>
      </c>
      <c r="H44" s="94">
        <v>-9864</v>
      </c>
      <c r="I44" s="94">
        <v>-2497</v>
      </c>
      <c r="J44" s="94">
        <v>-2072</v>
      </c>
      <c r="K44" s="94">
        <v>-3197</v>
      </c>
      <c r="L44" s="94">
        <f t="shared" si="3"/>
        <v>23634</v>
      </c>
      <c r="M44" s="94">
        <f t="shared" si="4"/>
        <v>17630</v>
      </c>
      <c r="N44" s="94">
        <f t="shared" si="5"/>
        <v>6004</v>
      </c>
      <c r="O44" s="104"/>
    </row>
    <row r="45" spans="1:15">
      <c r="A45">
        <f t="shared" si="1"/>
        <v>3</v>
      </c>
      <c r="B45" s="221" t="s">
        <v>86</v>
      </c>
      <c r="C45" s="104">
        <v>2003</v>
      </c>
      <c r="D45" s="94">
        <v>5405</v>
      </c>
      <c r="E45" s="94">
        <v>1921</v>
      </c>
      <c r="F45" s="94">
        <v>12967</v>
      </c>
      <c r="G45" s="94">
        <v>6115</v>
      </c>
      <c r="H45" s="94">
        <v>-9367</v>
      </c>
      <c r="I45" s="94">
        <v>-2499</v>
      </c>
      <c r="J45" s="94">
        <v>-2239</v>
      </c>
      <c r="K45" s="94">
        <v>-3562</v>
      </c>
      <c r="L45" s="94">
        <f t="shared" si="3"/>
        <v>26408</v>
      </c>
      <c r="M45" s="94">
        <f t="shared" si="4"/>
        <v>17667</v>
      </c>
      <c r="N45" s="94">
        <f t="shared" si="5"/>
        <v>8741</v>
      </c>
      <c r="O45" s="104"/>
    </row>
    <row r="46" spans="1:15">
      <c r="A46">
        <f t="shared" si="1"/>
        <v>3</v>
      </c>
      <c r="B46" s="221" t="s">
        <v>86</v>
      </c>
      <c r="C46" s="104">
        <v>2004</v>
      </c>
      <c r="D46" s="94">
        <v>5877</v>
      </c>
      <c r="E46" s="94">
        <v>1892</v>
      </c>
      <c r="F46" s="94">
        <v>14527</v>
      </c>
      <c r="G46" s="94">
        <v>7446</v>
      </c>
      <c r="H46" s="94">
        <v>-9173</v>
      </c>
      <c r="I46" s="94">
        <v>-2576</v>
      </c>
      <c r="J46" s="94">
        <v>-2356</v>
      </c>
      <c r="K46" s="94">
        <v>-3898</v>
      </c>
      <c r="L46" s="94">
        <f t="shared" si="3"/>
        <v>29742</v>
      </c>
      <c r="M46" s="94">
        <f t="shared" si="4"/>
        <v>18003</v>
      </c>
      <c r="N46" s="94">
        <f t="shared" si="5"/>
        <v>11739</v>
      </c>
      <c r="O46" s="104"/>
    </row>
    <row r="47" spans="1:15">
      <c r="A47">
        <f t="shared" si="1"/>
        <v>3</v>
      </c>
      <c r="B47" s="221" t="s">
        <v>86</v>
      </c>
      <c r="C47" s="104">
        <v>2005</v>
      </c>
      <c r="D47" s="94">
        <v>5381</v>
      </c>
      <c r="E47" s="94">
        <v>2304</v>
      </c>
      <c r="F47" s="94">
        <v>16462</v>
      </c>
      <c r="G47" s="94">
        <v>6569</v>
      </c>
      <c r="H47" s="94">
        <v>-8848</v>
      </c>
      <c r="I47" s="94">
        <v>-2510</v>
      </c>
      <c r="J47" s="94">
        <v>-2523</v>
      </c>
      <c r="K47" s="94">
        <v>-4434</v>
      </c>
      <c r="L47" s="94">
        <f t="shared" si="3"/>
        <v>30716</v>
      </c>
      <c r="M47" s="94">
        <f t="shared" si="4"/>
        <v>18315</v>
      </c>
      <c r="N47" s="94">
        <f t="shared" si="5"/>
        <v>12401</v>
      </c>
      <c r="O47" s="104"/>
    </row>
    <row r="48" spans="1:15">
      <c r="A48">
        <f t="shared" si="1"/>
        <v>3</v>
      </c>
      <c r="B48" s="221" t="s">
        <v>86</v>
      </c>
      <c r="C48" s="104">
        <v>2006</v>
      </c>
      <c r="D48" s="94">
        <v>4436</v>
      </c>
      <c r="E48" s="94">
        <v>1978</v>
      </c>
      <c r="F48" s="94">
        <v>15996</v>
      </c>
      <c r="G48" s="94">
        <v>5655</v>
      </c>
      <c r="H48" s="94">
        <v>-8587</v>
      </c>
      <c r="I48" s="94">
        <v>-2429</v>
      </c>
      <c r="J48" s="94">
        <v>-2791</v>
      </c>
      <c r="K48" s="94">
        <v>-4835</v>
      </c>
      <c r="L48" s="94">
        <f t="shared" si="3"/>
        <v>28065</v>
      </c>
      <c r="M48" s="94">
        <f t="shared" si="4"/>
        <v>18642</v>
      </c>
      <c r="N48" s="94">
        <f t="shared" si="5"/>
        <v>9423</v>
      </c>
      <c r="O48" s="104"/>
    </row>
    <row r="49" spans="1:15">
      <c r="A49">
        <f t="shared" si="1"/>
        <v>3</v>
      </c>
      <c r="B49" s="221" t="s">
        <v>86</v>
      </c>
      <c r="C49" s="104">
        <v>2007</v>
      </c>
      <c r="D49" s="94">
        <v>3824</v>
      </c>
      <c r="E49" s="94">
        <v>2621</v>
      </c>
      <c r="F49" s="94">
        <v>17937</v>
      </c>
      <c r="G49" s="94">
        <v>5273</v>
      </c>
      <c r="H49" s="94">
        <v>-8233</v>
      </c>
      <c r="I49" s="94">
        <v>-2376</v>
      </c>
      <c r="J49" s="94">
        <v>-3105</v>
      </c>
      <c r="K49" s="94">
        <v>-4783</v>
      </c>
      <c r="L49" s="94">
        <f t="shared" si="3"/>
        <v>29655</v>
      </c>
      <c r="M49" s="94">
        <f t="shared" si="4"/>
        <v>18497</v>
      </c>
      <c r="N49" s="94">
        <f t="shared" si="5"/>
        <v>11158</v>
      </c>
      <c r="O49" s="104"/>
    </row>
    <row r="50" spans="1:15">
      <c r="A50">
        <f t="shared" si="1"/>
        <v>3</v>
      </c>
      <c r="B50" s="221" t="s">
        <v>86</v>
      </c>
      <c r="C50" s="104">
        <v>2008</v>
      </c>
      <c r="D50" s="94">
        <v>3074</v>
      </c>
      <c r="E50" s="94">
        <v>2749</v>
      </c>
      <c r="F50" s="94">
        <v>17063</v>
      </c>
      <c r="G50" s="94">
        <v>2497</v>
      </c>
      <c r="H50" s="94">
        <v>-7887</v>
      </c>
      <c r="I50" s="94">
        <v>-2337</v>
      </c>
      <c r="J50" s="94">
        <v>-3720</v>
      </c>
      <c r="K50" s="94">
        <v>-5186</v>
      </c>
      <c r="L50" s="94">
        <f t="shared" si="3"/>
        <v>25383</v>
      </c>
      <c r="M50" s="94">
        <f t="shared" si="4"/>
        <v>19130</v>
      </c>
      <c r="N50" s="94">
        <f t="shared" si="5"/>
        <v>6253</v>
      </c>
      <c r="O50" s="104"/>
    </row>
    <row r="51" spans="1:15">
      <c r="A51">
        <f t="shared" si="1"/>
        <v>3</v>
      </c>
      <c r="B51" s="221" t="s">
        <v>86</v>
      </c>
      <c r="C51" s="104">
        <v>2009</v>
      </c>
      <c r="D51" s="94">
        <v>1849</v>
      </c>
      <c r="E51" s="94">
        <v>1643</v>
      </c>
      <c r="F51" s="94">
        <v>11734</v>
      </c>
      <c r="G51" s="94">
        <v>1024</v>
      </c>
      <c r="H51" s="94">
        <v>-6740</v>
      </c>
      <c r="I51" s="94">
        <v>-2002</v>
      </c>
      <c r="J51" s="94">
        <v>-3839</v>
      </c>
      <c r="K51" s="94">
        <v>-4608</v>
      </c>
      <c r="L51" s="94">
        <f t="shared" si="3"/>
        <v>16250</v>
      </c>
      <c r="M51" s="94">
        <f t="shared" si="4"/>
        <v>17189</v>
      </c>
      <c r="N51" s="94">
        <f t="shared" si="5"/>
        <v>-939</v>
      </c>
      <c r="O51" s="70"/>
    </row>
    <row r="52" spans="1:15">
      <c r="A52">
        <f t="shared" si="1"/>
        <v>3</v>
      </c>
      <c r="B52" s="221" t="s">
        <v>86</v>
      </c>
      <c r="C52" s="104">
        <v>2010</v>
      </c>
      <c r="D52" s="94">
        <v>2193</v>
      </c>
      <c r="E52" s="94">
        <v>1933</v>
      </c>
      <c r="F52" s="94">
        <v>14474</v>
      </c>
      <c r="G52" s="94">
        <v>672</v>
      </c>
      <c r="H52" s="94">
        <v>-6573</v>
      </c>
      <c r="I52" s="94">
        <v>-1873</v>
      </c>
      <c r="J52" s="94">
        <v>-4534</v>
      </c>
      <c r="K52" s="94">
        <v>-4677</v>
      </c>
      <c r="L52" s="94">
        <f t="shared" si="3"/>
        <v>19272</v>
      </c>
      <c r="M52" s="94">
        <f t="shared" si="4"/>
        <v>17657</v>
      </c>
      <c r="N52" s="94">
        <f t="shared" si="5"/>
        <v>1615</v>
      </c>
      <c r="O52" s="70"/>
    </row>
    <row r="53" spans="1:15">
      <c r="A53">
        <f t="shared" si="1"/>
        <v>3</v>
      </c>
      <c r="B53" s="221" t="s">
        <v>86</v>
      </c>
      <c r="C53" s="104">
        <v>2011</v>
      </c>
      <c r="D53" s="94">
        <v>2143</v>
      </c>
      <c r="E53" s="94">
        <v>2563</v>
      </c>
      <c r="F53" s="94">
        <v>16328</v>
      </c>
      <c r="G53" s="94">
        <v>434</v>
      </c>
      <c r="H53" s="94">
        <v>-6955</v>
      </c>
      <c r="I53" s="94">
        <v>-2059</v>
      </c>
      <c r="J53" s="94">
        <v>-5695</v>
      </c>
      <c r="K53" s="94">
        <v>-5227</v>
      </c>
      <c r="L53" s="94">
        <f t="shared" si="3"/>
        <v>21468</v>
      </c>
      <c r="M53" s="94">
        <f t="shared" si="4"/>
        <v>19936</v>
      </c>
      <c r="N53" s="94">
        <f t="shared" si="5"/>
        <v>1532</v>
      </c>
      <c r="O53" s="70"/>
    </row>
    <row r="54" spans="1:15">
      <c r="A54">
        <f t="shared" si="1"/>
        <v>3</v>
      </c>
      <c r="B54" s="221" t="s">
        <v>86</v>
      </c>
      <c r="C54" s="104">
        <v>2012</v>
      </c>
      <c r="D54" s="94">
        <v>2418</v>
      </c>
      <c r="E54" s="94">
        <v>2369</v>
      </c>
      <c r="F54" s="94">
        <v>19091</v>
      </c>
      <c r="G54" s="94">
        <v>755</v>
      </c>
      <c r="H54" s="94">
        <v>-4933</v>
      </c>
      <c r="I54" s="94">
        <v>-1590</v>
      </c>
      <c r="J54" s="94">
        <v>-4850</v>
      </c>
      <c r="K54" s="94">
        <v>-4025</v>
      </c>
      <c r="L54" s="94">
        <f t="shared" si="3"/>
        <v>24633</v>
      </c>
      <c r="M54" s="94">
        <f t="shared" si="4"/>
        <v>15398</v>
      </c>
      <c r="N54" s="94">
        <f t="shared" si="5"/>
        <v>9235</v>
      </c>
      <c r="O54" s="70"/>
    </row>
    <row r="55" spans="1:15">
      <c r="A55">
        <f t="shared" si="1"/>
        <v>3</v>
      </c>
      <c r="B55" s="221" t="s">
        <v>86</v>
      </c>
      <c r="C55" s="104">
        <v>2013</v>
      </c>
      <c r="D55" s="94">
        <v>2468</v>
      </c>
      <c r="E55" s="94">
        <v>3064</v>
      </c>
      <c r="F55" s="94">
        <v>25008</v>
      </c>
      <c r="G55" s="94">
        <v>2126</v>
      </c>
      <c r="H55" s="94">
        <v>-4356</v>
      </c>
      <c r="I55" s="94">
        <v>-1419</v>
      </c>
      <c r="J55" s="94">
        <v>-4688</v>
      </c>
      <c r="K55" s="94">
        <v>-3500</v>
      </c>
      <c r="L55" s="94">
        <f t="shared" si="3"/>
        <v>32666</v>
      </c>
      <c r="M55" s="94">
        <f t="shared" si="4"/>
        <v>13963</v>
      </c>
      <c r="N55" s="94">
        <f t="shared" si="5"/>
        <v>18703</v>
      </c>
      <c r="O55" s="70"/>
    </row>
    <row r="56" spans="1:15">
      <c r="A56">
        <f t="shared" si="1"/>
        <v>3</v>
      </c>
      <c r="B56" s="221" t="s">
        <v>86</v>
      </c>
      <c r="C56" s="104">
        <v>2014</v>
      </c>
      <c r="D56" s="94">
        <v>2712</v>
      </c>
      <c r="E56" s="94">
        <v>4138</v>
      </c>
      <c r="F56" s="94">
        <v>29707</v>
      </c>
      <c r="G56" s="94">
        <v>2714</v>
      </c>
      <c r="H56" s="94">
        <v>-4081</v>
      </c>
      <c r="I56" s="94">
        <v>-1448</v>
      </c>
      <c r="J56" s="94">
        <v>-4637</v>
      </c>
      <c r="K56" s="94">
        <v>-3321</v>
      </c>
      <c r="L56" s="94">
        <f t="shared" si="3"/>
        <v>39271</v>
      </c>
      <c r="M56" s="94">
        <f t="shared" si="4"/>
        <v>13487</v>
      </c>
      <c r="N56" s="94">
        <f t="shared" si="5"/>
        <v>25784</v>
      </c>
      <c r="O56" s="70"/>
    </row>
    <row r="57" spans="1:15">
      <c r="A57">
        <f t="shared" si="1"/>
        <v>3</v>
      </c>
      <c r="B57" s="221" t="s">
        <v>86</v>
      </c>
      <c r="C57" s="104">
        <v>2015</v>
      </c>
      <c r="D57" s="94">
        <v>1876</v>
      </c>
      <c r="E57" s="94">
        <v>4770</v>
      </c>
      <c r="F57" s="94">
        <v>33036</v>
      </c>
      <c r="G57" s="94">
        <v>2688</v>
      </c>
      <c r="H57" s="94">
        <v>-4214</v>
      </c>
      <c r="I57" s="94">
        <v>-1489</v>
      </c>
      <c r="J57" s="94">
        <v>-5333</v>
      </c>
      <c r="K57" s="94">
        <v>-3244</v>
      </c>
      <c r="L57" s="94">
        <f t="shared" si="3"/>
        <v>42370</v>
      </c>
      <c r="M57" s="94">
        <f t="shared" si="4"/>
        <v>14280</v>
      </c>
      <c r="N57" s="94">
        <f t="shared" si="5"/>
        <v>28090</v>
      </c>
      <c r="O57" s="70"/>
    </row>
    <row r="58" spans="1:15">
      <c r="A58">
        <f t="shared" si="1"/>
        <v>3</v>
      </c>
      <c r="B58" s="221" t="s">
        <v>86</v>
      </c>
      <c r="C58" s="104">
        <v>2016</v>
      </c>
      <c r="D58" s="94">
        <v>2059</v>
      </c>
      <c r="E58" s="94">
        <v>6132</v>
      </c>
      <c r="F58" s="94">
        <v>37815</v>
      </c>
      <c r="G58" s="94">
        <v>3498</v>
      </c>
      <c r="H58" s="94">
        <v>-3919</v>
      </c>
      <c r="I58" s="94">
        <v>-1399</v>
      </c>
      <c r="J58" s="94">
        <v>-5180</v>
      </c>
      <c r="K58" s="94">
        <v>-3085</v>
      </c>
      <c r="L58" s="94">
        <f t="shared" si="3"/>
        <v>49504</v>
      </c>
      <c r="M58" s="94">
        <f t="shared" si="4"/>
        <v>13583</v>
      </c>
      <c r="N58" s="94">
        <f t="shared" si="5"/>
        <v>35921</v>
      </c>
      <c r="O58" s="70"/>
    </row>
    <row r="59" spans="1:15">
      <c r="A59">
        <f t="shared" si="1"/>
        <v>3</v>
      </c>
      <c r="B59" s="221" t="s">
        <v>86</v>
      </c>
      <c r="C59" s="104">
        <v>2017</v>
      </c>
      <c r="D59" s="94">
        <v>1495</v>
      </c>
      <c r="E59" s="94">
        <v>6668</v>
      </c>
      <c r="F59" s="94">
        <v>44646</v>
      </c>
      <c r="G59" s="94">
        <v>4487</v>
      </c>
      <c r="H59" s="94">
        <v>-4043</v>
      </c>
      <c r="I59" s="94">
        <v>-1791</v>
      </c>
      <c r="J59" s="94">
        <v>-6482</v>
      </c>
      <c r="K59" s="94">
        <v>-3169</v>
      </c>
      <c r="L59" s="94">
        <f t="shared" si="3"/>
        <v>57296</v>
      </c>
      <c r="M59" s="94">
        <f t="shared" si="4"/>
        <v>15485</v>
      </c>
      <c r="N59" s="94">
        <f t="shared" si="5"/>
        <v>41811</v>
      </c>
      <c r="O59" s="70"/>
    </row>
    <row r="60" spans="1:15">
      <c r="A60">
        <f t="shared" si="1"/>
        <v>3</v>
      </c>
      <c r="B60" s="221" t="s">
        <v>86</v>
      </c>
      <c r="C60" s="104">
        <v>2018</v>
      </c>
      <c r="D60" s="94">
        <v>1039</v>
      </c>
      <c r="E60" s="94">
        <v>5830</v>
      </c>
      <c r="F60" s="94">
        <v>46975</v>
      </c>
      <c r="G60" s="94">
        <v>4381</v>
      </c>
      <c r="H60" s="94">
        <v>-4393</v>
      </c>
      <c r="I60" s="94">
        <v>-1887</v>
      </c>
      <c r="J60" s="94">
        <v>-7729</v>
      </c>
      <c r="K60" s="94">
        <v>-3500</v>
      </c>
      <c r="L60" s="94">
        <f t="shared" si="3"/>
        <v>58225</v>
      </c>
      <c r="M60" s="94">
        <f t="shared" si="4"/>
        <v>17509</v>
      </c>
      <c r="N60" s="94">
        <f t="shared" si="5"/>
        <v>40716</v>
      </c>
      <c r="O60" s="70"/>
    </row>
    <row r="61" spans="1:15">
      <c r="A61">
        <f t="shared" si="1"/>
        <v>3</v>
      </c>
      <c r="B61" s="221" t="s">
        <v>86</v>
      </c>
      <c r="C61" s="104">
        <v>2019</v>
      </c>
      <c r="D61" s="94">
        <v>1231</v>
      </c>
      <c r="E61" s="94">
        <v>5456</v>
      </c>
      <c r="F61" s="94">
        <v>44192</v>
      </c>
      <c r="G61" s="94">
        <v>3916</v>
      </c>
      <c r="H61" s="94">
        <v>-4162</v>
      </c>
      <c r="I61" s="94">
        <v>-1956</v>
      </c>
      <c r="J61" s="94">
        <v>-8145</v>
      </c>
      <c r="K61" s="94">
        <v>-3556</v>
      </c>
      <c r="L61" s="94">
        <f t="shared" si="3"/>
        <v>54795</v>
      </c>
      <c r="M61" s="94">
        <f t="shared" si="4"/>
        <v>17819</v>
      </c>
      <c r="N61" s="94">
        <f t="shared" si="5"/>
        <v>36976</v>
      </c>
      <c r="O61" s="70"/>
    </row>
    <row r="62" spans="1:15">
      <c r="A62">
        <f t="shared" si="1"/>
        <v>3</v>
      </c>
      <c r="B62" s="221" t="s">
        <v>86</v>
      </c>
      <c r="C62" s="104">
        <v>2020</v>
      </c>
      <c r="D62" s="94">
        <v>1345</v>
      </c>
      <c r="E62" s="94">
        <v>4272</v>
      </c>
      <c r="F62" s="94">
        <v>33831</v>
      </c>
      <c r="G62" s="94">
        <v>3124</v>
      </c>
      <c r="H62" s="94">
        <v>-4074</v>
      </c>
      <c r="I62" s="94">
        <v>-2511</v>
      </c>
      <c r="J62" s="94">
        <v>-13006</v>
      </c>
      <c r="K62" s="94">
        <v>-3465</v>
      </c>
      <c r="L62" s="94">
        <f t="shared" si="3"/>
        <v>42572</v>
      </c>
      <c r="M62" s="94">
        <f t="shared" si="4"/>
        <v>23056</v>
      </c>
      <c r="N62" s="94">
        <f t="shared" si="5"/>
        <v>19516</v>
      </c>
      <c r="O62" s="70"/>
    </row>
    <row r="63" spans="1:15">
      <c r="A63">
        <f t="shared" si="1"/>
        <v>4</v>
      </c>
      <c r="B63" s="221" t="s">
        <v>87</v>
      </c>
      <c r="C63" s="104">
        <v>2001</v>
      </c>
      <c r="D63" s="94">
        <v>58400</v>
      </c>
      <c r="E63" s="94">
        <v>117173</v>
      </c>
      <c r="F63" s="94">
        <v>2599</v>
      </c>
      <c r="G63" s="94">
        <v>13414</v>
      </c>
      <c r="H63" s="94">
        <v>-79503</v>
      </c>
      <c r="I63" s="94">
        <v>-39030</v>
      </c>
      <c r="J63" s="94">
        <v>-583</v>
      </c>
      <c r="K63" s="94">
        <v>-4437</v>
      </c>
      <c r="L63" s="94">
        <f t="shared" si="3"/>
        <v>191586</v>
      </c>
      <c r="M63" s="94">
        <f t="shared" si="4"/>
        <v>123553</v>
      </c>
      <c r="N63" s="94">
        <f t="shared" si="5"/>
        <v>68033</v>
      </c>
      <c r="O63" s="70"/>
    </row>
    <row r="64" spans="1:15">
      <c r="A64">
        <f t="shared" si="1"/>
        <v>4</v>
      </c>
      <c r="B64" s="221" t="s">
        <v>87</v>
      </c>
      <c r="C64" s="104">
        <v>2002</v>
      </c>
      <c r="D64" s="94">
        <v>64451</v>
      </c>
      <c r="E64" s="94">
        <v>120834</v>
      </c>
      <c r="F64" s="94">
        <v>2541</v>
      </c>
      <c r="G64" s="94">
        <v>17682</v>
      </c>
      <c r="H64" s="94">
        <v>-75716</v>
      </c>
      <c r="I64" s="94">
        <v>-43183</v>
      </c>
      <c r="J64" s="94">
        <v>-535</v>
      </c>
      <c r="K64" s="94">
        <v>-5413</v>
      </c>
      <c r="L64" s="94">
        <f t="shared" si="3"/>
        <v>205508</v>
      </c>
      <c r="M64" s="94">
        <f t="shared" si="4"/>
        <v>124847</v>
      </c>
      <c r="N64" s="94">
        <f t="shared" si="5"/>
        <v>80661</v>
      </c>
      <c r="O64" s="70"/>
    </row>
    <row r="65" spans="1:15">
      <c r="A65">
        <f t="shared" si="1"/>
        <v>4</v>
      </c>
      <c r="B65" s="221" t="s">
        <v>87</v>
      </c>
      <c r="C65" s="104">
        <v>2003</v>
      </c>
      <c r="D65" s="94">
        <v>70559</v>
      </c>
      <c r="E65" s="94">
        <v>135398</v>
      </c>
      <c r="F65" s="94">
        <v>2386</v>
      </c>
      <c r="G65" s="94">
        <v>23857</v>
      </c>
      <c r="H65" s="94">
        <v>-72301</v>
      </c>
      <c r="I65" s="94">
        <v>-48484</v>
      </c>
      <c r="J65" s="94">
        <v>-555</v>
      </c>
      <c r="K65" s="94">
        <v>-6611</v>
      </c>
      <c r="L65" s="94">
        <f t="shared" si="3"/>
        <v>232200</v>
      </c>
      <c r="M65" s="94">
        <f t="shared" si="4"/>
        <v>127951</v>
      </c>
      <c r="N65" s="94">
        <f t="shared" si="5"/>
        <v>104249</v>
      </c>
      <c r="O65" s="70"/>
    </row>
    <row r="66" spans="1:15">
      <c r="A66">
        <f t="shared" si="1"/>
        <v>4</v>
      </c>
      <c r="B66" s="221" t="s">
        <v>87</v>
      </c>
      <c r="C66" s="104">
        <v>2004</v>
      </c>
      <c r="D66" s="94">
        <v>74085</v>
      </c>
      <c r="E66" s="94">
        <v>135555</v>
      </c>
      <c r="F66" s="94">
        <v>2757</v>
      </c>
      <c r="G66" s="94">
        <v>20756</v>
      </c>
      <c r="H66" s="94">
        <v>-71910</v>
      </c>
      <c r="I66" s="94">
        <v>-55930</v>
      </c>
      <c r="J66" s="94">
        <v>-527</v>
      </c>
      <c r="K66" s="94">
        <v>-7832</v>
      </c>
      <c r="L66" s="94">
        <f t="shared" si="3"/>
        <v>233153</v>
      </c>
      <c r="M66" s="94">
        <f t="shared" si="4"/>
        <v>136199</v>
      </c>
      <c r="N66" s="94">
        <f t="shared" si="5"/>
        <v>96954</v>
      </c>
      <c r="O66" s="70"/>
    </row>
    <row r="67" spans="1:15">
      <c r="A67">
        <f t="shared" si="1"/>
        <v>4</v>
      </c>
      <c r="B67" s="221" t="s">
        <v>87</v>
      </c>
      <c r="C67" s="104">
        <v>2005</v>
      </c>
      <c r="D67" s="94">
        <v>75205</v>
      </c>
      <c r="E67" s="94">
        <v>135354</v>
      </c>
      <c r="F67" s="94">
        <v>4373</v>
      </c>
      <c r="G67" s="94">
        <v>19591</v>
      </c>
      <c r="H67" s="94">
        <v>-70478</v>
      </c>
      <c r="I67" s="94">
        <v>-64665</v>
      </c>
      <c r="J67" s="94">
        <v>-500</v>
      </c>
      <c r="K67" s="94">
        <v>-9415</v>
      </c>
      <c r="L67" s="94">
        <f t="shared" si="3"/>
        <v>234523</v>
      </c>
      <c r="M67" s="94">
        <f t="shared" si="4"/>
        <v>145058</v>
      </c>
      <c r="N67" s="94">
        <f t="shared" si="5"/>
        <v>89465</v>
      </c>
      <c r="O67" s="70"/>
    </row>
    <row r="68" spans="1:15">
      <c r="A68">
        <f t="shared" ref="A68:A131" si="6">IF(B68=B67, A67, A67+1)</f>
        <v>4</v>
      </c>
      <c r="B68" s="221" t="s">
        <v>87</v>
      </c>
      <c r="C68" s="104">
        <v>2006</v>
      </c>
      <c r="D68" s="94">
        <v>72573</v>
      </c>
      <c r="E68" s="94">
        <v>115339</v>
      </c>
      <c r="F68" s="94">
        <v>5988</v>
      </c>
      <c r="G68" s="94">
        <v>11127</v>
      </c>
      <c r="H68" s="94">
        <v>-67485</v>
      </c>
      <c r="I68" s="94">
        <v>-71496</v>
      </c>
      <c r="J68" s="94">
        <v>-546</v>
      </c>
      <c r="K68" s="94">
        <v>-10808</v>
      </c>
      <c r="L68" s="94">
        <f t="shared" si="3"/>
        <v>205027</v>
      </c>
      <c r="M68" s="94">
        <f t="shared" si="4"/>
        <v>150335</v>
      </c>
      <c r="N68" s="94">
        <f t="shared" si="5"/>
        <v>54692</v>
      </c>
      <c r="O68" s="70"/>
    </row>
    <row r="69" spans="1:15">
      <c r="A69">
        <f t="shared" si="6"/>
        <v>4</v>
      </c>
      <c r="B69" s="221" t="s">
        <v>87</v>
      </c>
      <c r="C69" s="104">
        <v>2007</v>
      </c>
      <c r="D69" s="94">
        <v>71592</v>
      </c>
      <c r="E69" s="94">
        <v>115898</v>
      </c>
      <c r="F69" s="94">
        <v>7923</v>
      </c>
      <c r="G69" s="94">
        <v>8026</v>
      </c>
      <c r="H69" s="94">
        <v>-65335</v>
      </c>
      <c r="I69" s="94">
        <v>-77535</v>
      </c>
      <c r="J69" s="94">
        <v>-633</v>
      </c>
      <c r="K69" s="94">
        <v>-11382</v>
      </c>
      <c r="L69" s="94">
        <f t="shared" si="3"/>
        <v>203439</v>
      </c>
      <c r="M69" s="94">
        <f t="shared" si="4"/>
        <v>154885</v>
      </c>
      <c r="N69" s="94">
        <f t="shared" si="5"/>
        <v>48554</v>
      </c>
      <c r="O69" s="70"/>
    </row>
    <row r="70" spans="1:15">
      <c r="A70">
        <f t="shared" si="6"/>
        <v>4</v>
      </c>
      <c r="B70" s="221" t="s">
        <v>87</v>
      </c>
      <c r="C70" s="104">
        <v>2008</v>
      </c>
      <c r="D70" s="94">
        <v>65583</v>
      </c>
      <c r="E70" s="94">
        <v>91345</v>
      </c>
      <c r="F70" s="94">
        <v>9724</v>
      </c>
      <c r="G70" s="94">
        <v>3219</v>
      </c>
      <c r="H70" s="94">
        <v>-62698</v>
      </c>
      <c r="I70" s="94">
        <v>-80303</v>
      </c>
      <c r="J70" s="94">
        <v>-686</v>
      </c>
      <c r="K70" s="94">
        <v>-11947</v>
      </c>
      <c r="L70" s="94">
        <f t="shared" si="3"/>
        <v>169871</v>
      </c>
      <c r="M70" s="94">
        <f t="shared" si="4"/>
        <v>155634</v>
      </c>
      <c r="N70" s="94">
        <f t="shared" si="5"/>
        <v>14237</v>
      </c>
      <c r="O70" s="70"/>
    </row>
    <row r="71" spans="1:15">
      <c r="A71">
        <f t="shared" si="6"/>
        <v>4</v>
      </c>
      <c r="B71" s="221" t="s">
        <v>87</v>
      </c>
      <c r="C71" s="104">
        <v>2009</v>
      </c>
      <c r="D71" s="94">
        <v>48036</v>
      </c>
      <c r="E71" s="94">
        <v>71971</v>
      </c>
      <c r="F71" s="94">
        <v>8742</v>
      </c>
      <c r="G71" s="94">
        <v>1304</v>
      </c>
      <c r="H71" s="94">
        <v>-53376</v>
      </c>
      <c r="I71" s="94">
        <v>-72830</v>
      </c>
      <c r="J71" s="94">
        <v>-724</v>
      </c>
      <c r="K71" s="94">
        <v>-10783</v>
      </c>
      <c r="L71" s="94">
        <f t="shared" ref="L71:L97" si="7">SUM(D71:G71)</f>
        <v>130053</v>
      </c>
      <c r="M71" s="94">
        <f t="shared" ref="M71:M97" si="8">-SUM(H71:K71)</f>
        <v>137713</v>
      </c>
      <c r="N71" s="94">
        <f t="shared" ref="N71:N97" si="9">SUM(D71:K71)</f>
        <v>-7660</v>
      </c>
      <c r="O71" s="70"/>
    </row>
    <row r="72" spans="1:15">
      <c r="A72">
        <f t="shared" si="6"/>
        <v>4</v>
      </c>
      <c r="B72" s="221" t="s">
        <v>87</v>
      </c>
      <c r="C72" s="104">
        <v>2010</v>
      </c>
      <c r="D72" s="94">
        <v>54524</v>
      </c>
      <c r="E72" s="94">
        <v>91820</v>
      </c>
      <c r="F72" s="94">
        <v>9824</v>
      </c>
      <c r="G72" s="94">
        <v>846</v>
      </c>
      <c r="H72" s="94">
        <v>-51364</v>
      </c>
      <c r="I72" s="94">
        <v>-73307</v>
      </c>
      <c r="J72" s="94">
        <v>-790</v>
      </c>
      <c r="K72" s="94">
        <v>-10996</v>
      </c>
      <c r="L72" s="94">
        <f t="shared" si="7"/>
        <v>157014</v>
      </c>
      <c r="M72" s="94">
        <f t="shared" si="8"/>
        <v>136457</v>
      </c>
      <c r="N72" s="94">
        <f t="shared" si="9"/>
        <v>20557</v>
      </c>
      <c r="O72" s="70"/>
    </row>
    <row r="73" spans="1:15">
      <c r="A73">
        <f t="shared" si="6"/>
        <v>4</v>
      </c>
      <c r="B73" s="221" t="s">
        <v>87</v>
      </c>
      <c r="C73" s="104">
        <v>2011</v>
      </c>
      <c r="D73" s="94">
        <v>55134</v>
      </c>
      <c r="E73" s="94">
        <v>83139</v>
      </c>
      <c r="F73" s="94">
        <v>11032</v>
      </c>
      <c r="G73" s="94">
        <v>1060</v>
      </c>
      <c r="H73" s="94">
        <v>-56397</v>
      </c>
      <c r="I73" s="94">
        <v>-87405</v>
      </c>
      <c r="J73" s="94">
        <v>-1035</v>
      </c>
      <c r="K73" s="94">
        <v>-12933</v>
      </c>
      <c r="L73" s="94">
        <f t="shared" si="7"/>
        <v>150365</v>
      </c>
      <c r="M73" s="94">
        <f t="shared" si="8"/>
        <v>157770</v>
      </c>
      <c r="N73" s="94">
        <f t="shared" si="9"/>
        <v>-7405</v>
      </c>
      <c r="O73" s="70"/>
    </row>
    <row r="74" spans="1:15">
      <c r="A74">
        <f t="shared" si="6"/>
        <v>4</v>
      </c>
      <c r="B74" s="221" t="s">
        <v>87</v>
      </c>
      <c r="C74" s="104">
        <v>2012</v>
      </c>
      <c r="D74" s="94">
        <v>64967</v>
      </c>
      <c r="E74" s="94">
        <v>80047</v>
      </c>
      <c r="F74" s="94">
        <v>14253</v>
      </c>
      <c r="G74" s="94">
        <v>1904</v>
      </c>
      <c r="H74" s="94">
        <v>-43734</v>
      </c>
      <c r="I74" s="94">
        <v>-68795</v>
      </c>
      <c r="J74" s="94">
        <v>-885</v>
      </c>
      <c r="K74" s="94">
        <v>-9954</v>
      </c>
      <c r="L74" s="94">
        <f t="shared" si="7"/>
        <v>161171</v>
      </c>
      <c r="M74" s="94">
        <f t="shared" si="8"/>
        <v>123368</v>
      </c>
      <c r="N74" s="94">
        <f t="shared" si="9"/>
        <v>37803</v>
      </c>
      <c r="O74" s="70"/>
    </row>
    <row r="75" spans="1:15">
      <c r="A75">
        <f t="shared" si="6"/>
        <v>4</v>
      </c>
      <c r="B75" s="221" t="s">
        <v>87</v>
      </c>
      <c r="C75" s="104">
        <v>2013</v>
      </c>
      <c r="D75" s="94">
        <v>69408</v>
      </c>
      <c r="E75" s="94">
        <v>99987</v>
      </c>
      <c r="F75" s="94">
        <v>15473</v>
      </c>
      <c r="G75" s="94">
        <v>2310</v>
      </c>
      <c r="H75" s="94">
        <v>-44425</v>
      </c>
      <c r="I75" s="94">
        <v>-73984</v>
      </c>
      <c r="J75" s="94">
        <v>-998</v>
      </c>
      <c r="K75" s="94">
        <v>-9219</v>
      </c>
      <c r="L75" s="94">
        <f t="shared" si="7"/>
        <v>187178</v>
      </c>
      <c r="M75" s="94">
        <f t="shared" si="8"/>
        <v>128626</v>
      </c>
      <c r="N75" s="94">
        <f t="shared" si="9"/>
        <v>58552</v>
      </c>
      <c r="O75" s="70"/>
    </row>
    <row r="76" spans="1:15">
      <c r="A76">
        <f t="shared" si="6"/>
        <v>4</v>
      </c>
      <c r="B76" s="221" t="s">
        <v>87</v>
      </c>
      <c r="C76" s="104">
        <v>2014</v>
      </c>
      <c r="D76" s="94">
        <v>77693</v>
      </c>
      <c r="E76" s="94">
        <v>130653</v>
      </c>
      <c r="F76" s="94">
        <v>15146</v>
      </c>
      <c r="G76" s="94">
        <v>2152</v>
      </c>
      <c r="H76" s="94">
        <v>-46290</v>
      </c>
      <c r="I76" s="94">
        <v>-79377</v>
      </c>
      <c r="J76" s="94">
        <v>-1059</v>
      </c>
      <c r="K76" s="94">
        <v>-8870</v>
      </c>
      <c r="L76" s="94">
        <f t="shared" si="7"/>
        <v>225644</v>
      </c>
      <c r="M76" s="94">
        <f t="shared" si="8"/>
        <v>135596</v>
      </c>
      <c r="N76" s="94">
        <f t="shared" si="9"/>
        <v>90048</v>
      </c>
      <c r="O76" s="70"/>
    </row>
    <row r="77" spans="1:15">
      <c r="A77">
        <f t="shared" si="6"/>
        <v>4</v>
      </c>
      <c r="B77" s="221" t="s">
        <v>87</v>
      </c>
      <c r="C77" s="104">
        <v>2015</v>
      </c>
      <c r="D77" s="94">
        <v>81778</v>
      </c>
      <c r="E77" s="94">
        <v>144323</v>
      </c>
      <c r="F77" s="94">
        <v>15612</v>
      </c>
      <c r="G77" s="94">
        <v>2010</v>
      </c>
      <c r="H77" s="94">
        <v>-50417</v>
      </c>
      <c r="I77" s="94">
        <v>-87267</v>
      </c>
      <c r="J77" s="94">
        <v>-1211</v>
      </c>
      <c r="K77" s="94">
        <v>-8475</v>
      </c>
      <c r="L77" s="94">
        <f t="shared" si="7"/>
        <v>243723</v>
      </c>
      <c r="M77" s="94">
        <f t="shared" si="8"/>
        <v>147370</v>
      </c>
      <c r="N77" s="94">
        <f t="shared" si="9"/>
        <v>96353</v>
      </c>
      <c r="O77" s="70"/>
    </row>
    <row r="78" spans="1:15">
      <c r="A78">
        <f t="shared" si="6"/>
        <v>4</v>
      </c>
      <c r="B78" s="221" t="s">
        <v>87</v>
      </c>
      <c r="C78" s="104">
        <v>2016</v>
      </c>
      <c r="D78" s="94">
        <v>87523</v>
      </c>
      <c r="E78" s="94">
        <v>149068</v>
      </c>
      <c r="F78" s="94">
        <v>17715</v>
      </c>
      <c r="G78" s="94">
        <v>2773</v>
      </c>
      <c r="H78" s="94">
        <v>-48333</v>
      </c>
      <c r="I78" s="94">
        <v>-86516</v>
      </c>
      <c r="J78" s="94">
        <v>-1243</v>
      </c>
      <c r="K78" s="94">
        <v>-7730</v>
      </c>
      <c r="L78" s="94">
        <f t="shared" si="7"/>
        <v>257079</v>
      </c>
      <c r="M78" s="94">
        <f t="shared" si="8"/>
        <v>143822</v>
      </c>
      <c r="N78" s="94">
        <f t="shared" si="9"/>
        <v>113257</v>
      </c>
      <c r="O78" s="70"/>
    </row>
    <row r="79" spans="1:15">
      <c r="A79">
        <f t="shared" si="6"/>
        <v>4</v>
      </c>
      <c r="B79" s="221" t="s">
        <v>87</v>
      </c>
      <c r="C79" s="104">
        <v>2017</v>
      </c>
      <c r="D79" s="94">
        <v>93626</v>
      </c>
      <c r="E79" s="94">
        <v>161860</v>
      </c>
      <c r="F79" s="94">
        <v>17109</v>
      </c>
      <c r="G79" s="94">
        <v>4468</v>
      </c>
      <c r="H79" s="94">
        <v>-55613</v>
      </c>
      <c r="I79" s="94">
        <v>-101000</v>
      </c>
      <c r="J79" s="94">
        <v>-1776</v>
      </c>
      <c r="K79" s="94">
        <v>-7706</v>
      </c>
      <c r="L79" s="94">
        <f t="shared" si="7"/>
        <v>277063</v>
      </c>
      <c r="M79" s="94">
        <f t="shared" si="8"/>
        <v>166095</v>
      </c>
      <c r="N79" s="94">
        <f t="shared" si="9"/>
        <v>110968</v>
      </c>
      <c r="O79" s="70"/>
    </row>
    <row r="80" spans="1:15">
      <c r="A80">
        <f t="shared" si="6"/>
        <v>4</v>
      </c>
      <c r="B80" s="221" t="s">
        <v>87</v>
      </c>
      <c r="C80" s="104">
        <v>2018</v>
      </c>
      <c r="D80" s="94">
        <v>94066</v>
      </c>
      <c r="E80" s="94">
        <v>143571</v>
      </c>
      <c r="F80" s="94">
        <v>15922</v>
      </c>
      <c r="G80" s="94">
        <v>3520</v>
      </c>
      <c r="H80" s="94">
        <v>-59369</v>
      </c>
      <c r="I80" s="94">
        <v>-112000</v>
      </c>
      <c r="J80" s="94">
        <v>-2305</v>
      </c>
      <c r="K80" s="94">
        <v>-8059</v>
      </c>
      <c r="L80" s="94">
        <f t="shared" si="7"/>
        <v>257079</v>
      </c>
      <c r="M80" s="94">
        <f t="shared" si="8"/>
        <v>181733</v>
      </c>
      <c r="N80" s="94">
        <f t="shared" si="9"/>
        <v>75346</v>
      </c>
      <c r="O80" s="70"/>
    </row>
    <row r="81" spans="1:15">
      <c r="A81">
        <f t="shared" si="6"/>
        <v>4</v>
      </c>
      <c r="B81" s="221" t="s">
        <v>87</v>
      </c>
      <c r="C81" s="104">
        <v>2019</v>
      </c>
      <c r="D81" s="94">
        <v>90273</v>
      </c>
      <c r="E81" s="94">
        <v>136303</v>
      </c>
      <c r="F81" s="94">
        <v>14458</v>
      </c>
      <c r="G81" s="94">
        <v>3488</v>
      </c>
      <c r="H81" s="94">
        <v>-58807</v>
      </c>
      <c r="I81" s="94">
        <v>-111000</v>
      </c>
      <c r="J81" s="94">
        <v>-2626</v>
      </c>
      <c r="K81" s="94">
        <v>-7627</v>
      </c>
      <c r="L81" s="94">
        <f t="shared" si="7"/>
        <v>244522</v>
      </c>
      <c r="M81" s="94">
        <f t="shared" si="8"/>
        <v>180060</v>
      </c>
      <c r="N81" s="94">
        <f t="shared" si="9"/>
        <v>64462</v>
      </c>
      <c r="O81" s="70"/>
    </row>
    <row r="82" spans="1:15">
      <c r="A82">
        <f t="shared" si="6"/>
        <v>4</v>
      </c>
      <c r="B82" s="221" t="s">
        <v>87</v>
      </c>
      <c r="C82" s="104">
        <v>2020</v>
      </c>
      <c r="D82" s="94">
        <v>72236</v>
      </c>
      <c r="E82" s="94">
        <v>110073</v>
      </c>
      <c r="F82" s="94">
        <v>9583</v>
      </c>
      <c r="G82" s="94">
        <v>3594</v>
      </c>
      <c r="H82" s="94">
        <v>-58278</v>
      </c>
      <c r="I82" s="94">
        <v>-106000</v>
      </c>
      <c r="J82" s="94">
        <v>-4404</v>
      </c>
      <c r="K82" s="94">
        <v>-6559</v>
      </c>
      <c r="L82" s="94">
        <f t="shared" si="7"/>
        <v>195486</v>
      </c>
      <c r="M82" s="94">
        <f t="shared" si="8"/>
        <v>175241</v>
      </c>
      <c r="N82" s="94">
        <f t="shared" si="9"/>
        <v>20245</v>
      </c>
      <c r="O82" s="70"/>
    </row>
    <row r="83" spans="1:15">
      <c r="A83">
        <f t="shared" si="6"/>
        <v>5</v>
      </c>
      <c r="B83" s="221" t="s">
        <v>88</v>
      </c>
      <c r="C83" s="104">
        <v>2001</v>
      </c>
      <c r="D83" s="94">
        <v>4708</v>
      </c>
      <c r="E83" s="94">
        <v>2517</v>
      </c>
      <c r="F83" s="94">
        <v>7</v>
      </c>
      <c r="G83" s="94">
        <v>0</v>
      </c>
      <c r="H83" s="94">
        <v>-3503</v>
      </c>
      <c r="I83" s="94">
        <v>-2095</v>
      </c>
      <c r="J83" s="94">
        <v>0</v>
      </c>
      <c r="K83" s="94">
        <v>0</v>
      </c>
      <c r="L83" s="94">
        <f t="shared" si="7"/>
        <v>7232</v>
      </c>
      <c r="M83" s="94">
        <f t="shared" si="8"/>
        <v>5598</v>
      </c>
      <c r="N83" s="94">
        <f t="shared" si="9"/>
        <v>1634</v>
      </c>
      <c r="O83" s="104"/>
    </row>
    <row r="84" spans="1:15">
      <c r="A84">
        <f t="shared" si="6"/>
        <v>5</v>
      </c>
      <c r="B84" s="221" t="s">
        <v>88</v>
      </c>
      <c r="C84" s="104">
        <v>2002</v>
      </c>
      <c r="D84" s="94">
        <v>4836</v>
      </c>
      <c r="E84" s="94">
        <v>2821</v>
      </c>
      <c r="F84" s="94">
        <v>4</v>
      </c>
      <c r="G84" s="94">
        <v>0</v>
      </c>
      <c r="H84" s="94">
        <v>-3119</v>
      </c>
      <c r="I84" s="94">
        <v>-1942</v>
      </c>
      <c r="J84" s="94">
        <v>0</v>
      </c>
      <c r="K84" s="94">
        <v>0</v>
      </c>
      <c r="L84" s="94">
        <f t="shared" si="7"/>
        <v>7661</v>
      </c>
      <c r="M84" s="94">
        <f t="shared" si="8"/>
        <v>5061</v>
      </c>
      <c r="N84" s="94">
        <f t="shared" si="9"/>
        <v>2600</v>
      </c>
      <c r="O84" s="104"/>
    </row>
    <row r="85" spans="1:15">
      <c r="A85">
        <f t="shared" si="6"/>
        <v>5</v>
      </c>
      <c r="B85" s="221" t="s">
        <v>88</v>
      </c>
      <c r="C85" s="104">
        <v>2003</v>
      </c>
      <c r="D85" s="94">
        <v>5836</v>
      </c>
      <c r="E85" s="94">
        <v>3166</v>
      </c>
      <c r="F85" s="94">
        <v>2</v>
      </c>
      <c r="G85" s="94">
        <v>0</v>
      </c>
      <c r="H85" s="94">
        <v>-3026</v>
      </c>
      <c r="I85" s="94">
        <v>-2013</v>
      </c>
      <c r="J85" s="94">
        <v>0</v>
      </c>
      <c r="K85" s="94">
        <v>0</v>
      </c>
      <c r="L85" s="94">
        <f t="shared" si="7"/>
        <v>9004</v>
      </c>
      <c r="M85" s="94">
        <f t="shared" si="8"/>
        <v>5039</v>
      </c>
      <c r="N85" s="94">
        <f t="shared" si="9"/>
        <v>3965</v>
      </c>
      <c r="O85" s="104"/>
    </row>
    <row r="86" spans="1:15">
      <c r="A86">
        <f t="shared" si="6"/>
        <v>5</v>
      </c>
      <c r="B86" s="221" t="s">
        <v>88</v>
      </c>
      <c r="C86" s="104">
        <v>2004</v>
      </c>
      <c r="D86" s="94">
        <v>7718</v>
      </c>
      <c r="E86" s="94">
        <v>3415</v>
      </c>
      <c r="F86" s="94">
        <v>2</v>
      </c>
      <c r="G86" s="94">
        <v>6</v>
      </c>
      <c r="H86" s="94">
        <v>-3161</v>
      </c>
      <c r="I86" s="94">
        <v>-1907</v>
      </c>
      <c r="J86" s="94">
        <v>0</v>
      </c>
      <c r="K86" s="94">
        <v>0</v>
      </c>
      <c r="L86" s="94">
        <f t="shared" si="7"/>
        <v>11141</v>
      </c>
      <c r="M86" s="94">
        <f t="shared" si="8"/>
        <v>5068</v>
      </c>
      <c r="N86" s="94">
        <f t="shared" si="9"/>
        <v>6073</v>
      </c>
      <c r="O86" s="104"/>
    </row>
    <row r="87" spans="1:15">
      <c r="A87">
        <f t="shared" si="6"/>
        <v>5</v>
      </c>
      <c r="B87" s="221" t="s">
        <v>88</v>
      </c>
      <c r="C87" s="104">
        <v>2005</v>
      </c>
      <c r="D87" s="94">
        <v>11292</v>
      </c>
      <c r="E87" s="94">
        <v>4168</v>
      </c>
      <c r="F87" s="94">
        <v>4</v>
      </c>
      <c r="G87" s="94">
        <v>1</v>
      </c>
      <c r="H87" s="94">
        <v>-3073</v>
      </c>
      <c r="I87" s="94">
        <v>-1863</v>
      </c>
      <c r="J87" s="94">
        <v>0</v>
      </c>
      <c r="K87" s="94">
        <v>0</v>
      </c>
      <c r="L87" s="94">
        <f t="shared" si="7"/>
        <v>15465</v>
      </c>
      <c r="M87" s="94">
        <f t="shared" si="8"/>
        <v>4936</v>
      </c>
      <c r="N87" s="94">
        <f t="shared" si="9"/>
        <v>10529</v>
      </c>
      <c r="O87" s="104"/>
    </row>
    <row r="88" spans="1:15">
      <c r="A88">
        <f t="shared" si="6"/>
        <v>5</v>
      </c>
      <c r="B88" s="221" t="s">
        <v>88</v>
      </c>
      <c r="C88" s="104">
        <v>2006</v>
      </c>
      <c r="D88" s="94">
        <v>13551</v>
      </c>
      <c r="E88" s="94">
        <v>4874</v>
      </c>
      <c r="F88" s="94">
        <v>6</v>
      </c>
      <c r="G88" s="94">
        <v>2</v>
      </c>
      <c r="H88" s="94">
        <v>-3865</v>
      </c>
      <c r="I88" s="94">
        <v>-1872</v>
      </c>
      <c r="J88" s="94">
        <v>0</v>
      </c>
      <c r="K88" s="94">
        <v>0</v>
      </c>
      <c r="L88" s="94">
        <f t="shared" si="7"/>
        <v>18433</v>
      </c>
      <c r="M88" s="94">
        <f t="shared" si="8"/>
        <v>5737</v>
      </c>
      <c r="N88" s="94">
        <f t="shared" si="9"/>
        <v>12696</v>
      </c>
      <c r="O88" s="104"/>
    </row>
    <row r="89" spans="1:15">
      <c r="A89">
        <f t="shared" si="6"/>
        <v>5</v>
      </c>
      <c r="B89" s="221" t="s">
        <v>88</v>
      </c>
      <c r="C89" s="104">
        <v>2007</v>
      </c>
      <c r="D89" s="94">
        <v>14563</v>
      </c>
      <c r="E89" s="94">
        <v>4932</v>
      </c>
      <c r="F89" s="94">
        <v>18</v>
      </c>
      <c r="G89" s="94">
        <v>3</v>
      </c>
      <c r="H89" s="94">
        <v>-4261</v>
      </c>
      <c r="I89" s="94">
        <v>-1957</v>
      </c>
      <c r="J89" s="94">
        <v>0</v>
      </c>
      <c r="K89" s="94">
        <v>0</v>
      </c>
      <c r="L89" s="94">
        <f t="shared" si="7"/>
        <v>19516</v>
      </c>
      <c r="M89" s="94">
        <f t="shared" si="8"/>
        <v>6218</v>
      </c>
      <c r="N89" s="94">
        <f t="shared" si="9"/>
        <v>13298</v>
      </c>
      <c r="O89" s="104"/>
    </row>
    <row r="90" spans="1:15">
      <c r="A90">
        <f t="shared" si="6"/>
        <v>5</v>
      </c>
      <c r="B90" s="221" t="s">
        <v>88</v>
      </c>
      <c r="C90" s="104">
        <v>2008</v>
      </c>
      <c r="D90" s="94">
        <v>16501</v>
      </c>
      <c r="E90" s="94">
        <v>5518</v>
      </c>
      <c r="F90" s="94">
        <v>15</v>
      </c>
      <c r="G90" s="94">
        <v>2</v>
      </c>
      <c r="H90" s="94">
        <v>-4516</v>
      </c>
      <c r="I90" s="94">
        <v>-1988</v>
      </c>
      <c r="J90" s="94">
        <v>0</v>
      </c>
      <c r="K90" s="94">
        <v>0</v>
      </c>
      <c r="L90" s="94">
        <f t="shared" si="7"/>
        <v>22036</v>
      </c>
      <c r="M90" s="94">
        <f t="shared" si="8"/>
        <v>6504</v>
      </c>
      <c r="N90" s="94">
        <f t="shared" si="9"/>
        <v>15532</v>
      </c>
      <c r="O90" s="104"/>
    </row>
    <row r="91" spans="1:15">
      <c r="A91">
        <f t="shared" si="6"/>
        <v>5</v>
      </c>
      <c r="B91" s="221" t="s">
        <v>88</v>
      </c>
      <c r="C91" s="104">
        <v>2009</v>
      </c>
      <c r="D91" s="94">
        <v>9828</v>
      </c>
      <c r="E91" s="94">
        <v>3839</v>
      </c>
      <c r="F91" s="94">
        <v>22</v>
      </c>
      <c r="G91" s="94">
        <v>1</v>
      </c>
      <c r="H91" s="94">
        <v>-5035</v>
      </c>
      <c r="I91" s="94">
        <v>-2099</v>
      </c>
      <c r="J91" s="94">
        <v>0</v>
      </c>
      <c r="K91" s="94">
        <v>0</v>
      </c>
      <c r="L91" s="94">
        <f t="shared" si="7"/>
        <v>13690</v>
      </c>
      <c r="M91" s="94">
        <f t="shared" si="8"/>
        <v>7134</v>
      </c>
      <c r="N91" s="94">
        <f t="shared" si="9"/>
        <v>6556</v>
      </c>
      <c r="O91" s="70"/>
    </row>
    <row r="92" spans="1:15">
      <c r="A92">
        <f t="shared" si="6"/>
        <v>5</v>
      </c>
      <c r="B92" s="221" t="s">
        <v>88</v>
      </c>
      <c r="C92" s="104">
        <v>2010</v>
      </c>
      <c r="D92" s="94">
        <v>7749</v>
      </c>
      <c r="E92" s="94">
        <v>3381</v>
      </c>
      <c r="F92" s="94">
        <v>12</v>
      </c>
      <c r="G92" s="94">
        <v>4</v>
      </c>
      <c r="H92" s="94">
        <v>-5473</v>
      </c>
      <c r="I92" s="94">
        <v>-2356</v>
      </c>
      <c r="J92" s="94">
        <v>0</v>
      </c>
      <c r="K92" s="94">
        <v>0</v>
      </c>
      <c r="L92" s="94">
        <f t="shared" si="7"/>
        <v>11146</v>
      </c>
      <c r="M92" s="94">
        <f t="shared" si="8"/>
        <v>7829</v>
      </c>
      <c r="N92" s="94">
        <f t="shared" si="9"/>
        <v>3317</v>
      </c>
      <c r="O92" s="70"/>
    </row>
    <row r="93" spans="1:15">
      <c r="A93">
        <f t="shared" si="6"/>
        <v>5</v>
      </c>
      <c r="B93" s="221" t="s">
        <v>88</v>
      </c>
      <c r="C93" s="104">
        <v>2011</v>
      </c>
      <c r="D93" s="94">
        <v>7701</v>
      </c>
      <c r="E93" s="94">
        <v>3070</v>
      </c>
      <c r="F93" s="94">
        <v>21</v>
      </c>
      <c r="G93" s="94">
        <v>4</v>
      </c>
      <c r="H93" s="94">
        <v>-6302</v>
      </c>
      <c r="I93" s="94">
        <v>-2485</v>
      </c>
      <c r="J93" s="94">
        <v>0</v>
      </c>
      <c r="K93" s="94">
        <v>0</v>
      </c>
      <c r="L93" s="94">
        <f t="shared" si="7"/>
        <v>10796</v>
      </c>
      <c r="M93" s="94">
        <f t="shared" si="8"/>
        <v>8787</v>
      </c>
      <c r="N93" s="94">
        <f t="shared" si="9"/>
        <v>2009</v>
      </c>
      <c r="O93" s="70"/>
    </row>
    <row r="94" spans="1:15">
      <c r="A94">
        <f t="shared" si="6"/>
        <v>5</v>
      </c>
      <c r="B94" s="221" t="s">
        <v>88</v>
      </c>
      <c r="C94" s="104">
        <v>2012</v>
      </c>
      <c r="D94" s="94">
        <v>7227</v>
      </c>
      <c r="E94" s="94">
        <v>2611</v>
      </c>
      <c r="F94" s="94">
        <v>20</v>
      </c>
      <c r="G94" s="94">
        <v>3</v>
      </c>
      <c r="H94" s="94">
        <v>-4182</v>
      </c>
      <c r="I94" s="94">
        <v>-1617</v>
      </c>
      <c r="J94" s="94">
        <v>0</v>
      </c>
      <c r="K94" s="94">
        <v>-1</v>
      </c>
      <c r="L94" s="94">
        <f t="shared" si="7"/>
        <v>9861</v>
      </c>
      <c r="M94" s="94">
        <f t="shared" si="8"/>
        <v>5800</v>
      </c>
      <c r="N94" s="94">
        <f t="shared" si="9"/>
        <v>4061</v>
      </c>
      <c r="O94" s="70"/>
    </row>
    <row r="95" spans="1:15">
      <c r="A95">
        <f t="shared" si="6"/>
        <v>5</v>
      </c>
      <c r="B95" s="221" t="s">
        <v>88</v>
      </c>
      <c r="C95" s="104">
        <v>2013</v>
      </c>
      <c r="D95" s="94">
        <v>8401</v>
      </c>
      <c r="E95" s="94">
        <v>3022</v>
      </c>
      <c r="F95" s="94">
        <v>39</v>
      </c>
      <c r="G95" s="94">
        <v>2</v>
      </c>
      <c r="H95" s="94">
        <v>-4363</v>
      </c>
      <c r="I95" s="94">
        <v>-1591</v>
      </c>
      <c r="J95" s="94">
        <v>0</v>
      </c>
      <c r="K95" s="94">
        <v>0</v>
      </c>
      <c r="L95" s="94">
        <f t="shared" si="7"/>
        <v>11464</v>
      </c>
      <c r="M95" s="94">
        <f t="shared" si="8"/>
        <v>5954</v>
      </c>
      <c r="N95" s="94">
        <f t="shared" si="9"/>
        <v>5510</v>
      </c>
      <c r="O95" s="70"/>
    </row>
    <row r="96" spans="1:15">
      <c r="A96">
        <f t="shared" si="6"/>
        <v>5</v>
      </c>
      <c r="B96" s="221" t="s">
        <v>88</v>
      </c>
      <c r="C96" s="104">
        <v>2014</v>
      </c>
      <c r="D96" s="94">
        <v>9283</v>
      </c>
      <c r="E96" s="94">
        <v>3530</v>
      </c>
      <c r="F96" s="94">
        <v>38</v>
      </c>
      <c r="G96" s="94">
        <v>8</v>
      </c>
      <c r="H96" s="94">
        <v>-4420</v>
      </c>
      <c r="I96" s="94">
        <v>-1520</v>
      </c>
      <c r="J96" s="94">
        <v>0</v>
      </c>
      <c r="K96" s="94">
        <v>0</v>
      </c>
      <c r="L96" s="94">
        <f t="shared" si="7"/>
        <v>12859</v>
      </c>
      <c r="M96" s="94">
        <f t="shared" si="8"/>
        <v>5940</v>
      </c>
      <c r="N96" s="94">
        <f t="shared" si="9"/>
        <v>6919</v>
      </c>
      <c r="O96" s="70"/>
    </row>
    <row r="97" spans="1:15">
      <c r="A97">
        <f t="shared" si="6"/>
        <v>5</v>
      </c>
      <c r="B97" s="221" t="s">
        <v>88</v>
      </c>
      <c r="C97" s="104">
        <v>2015</v>
      </c>
      <c r="D97" s="94">
        <v>10277</v>
      </c>
      <c r="E97" s="94">
        <v>3907</v>
      </c>
      <c r="F97" s="94">
        <v>25</v>
      </c>
      <c r="G97" s="94">
        <v>23</v>
      </c>
      <c r="H97" s="94">
        <v>-4986</v>
      </c>
      <c r="I97" s="94">
        <v>-1754</v>
      </c>
      <c r="J97" s="94">
        <v>-1</v>
      </c>
      <c r="K97" s="94">
        <v>0</v>
      </c>
      <c r="L97" s="94">
        <f t="shared" si="7"/>
        <v>14232</v>
      </c>
      <c r="M97" s="94">
        <f t="shared" si="8"/>
        <v>6741</v>
      </c>
      <c r="N97" s="94">
        <f t="shared" si="9"/>
        <v>7491</v>
      </c>
      <c r="O97" s="70"/>
    </row>
    <row r="98" spans="1:15">
      <c r="A98">
        <f t="shared" si="6"/>
        <v>5</v>
      </c>
      <c r="B98" s="221" t="s">
        <v>88</v>
      </c>
      <c r="C98" s="104">
        <v>2016</v>
      </c>
      <c r="D98" s="94">
        <v>10091</v>
      </c>
      <c r="E98" s="94">
        <v>3793</v>
      </c>
      <c r="F98" s="94">
        <v>34</v>
      </c>
      <c r="G98" s="94">
        <v>11</v>
      </c>
      <c r="H98" s="94">
        <v>-5098</v>
      </c>
      <c r="I98" s="94">
        <v>-1852</v>
      </c>
      <c r="J98" s="94">
        <v>-2</v>
      </c>
      <c r="K98" s="94">
        <v>0</v>
      </c>
      <c r="L98" s="94">
        <f t="shared" ref="L98:L102" si="10">SUM(D98:G98)</f>
        <v>13929</v>
      </c>
      <c r="M98" s="94">
        <f t="shared" ref="M98:M102" si="11">-SUM(H98:K98)</f>
        <v>6952</v>
      </c>
      <c r="N98" s="94">
        <f t="shared" ref="N98:N102" si="12">SUM(D98:K98)</f>
        <v>6977</v>
      </c>
      <c r="O98" s="70"/>
    </row>
    <row r="99" spans="1:15">
      <c r="A99">
        <f t="shared" si="6"/>
        <v>5</v>
      </c>
      <c r="B99" s="221" t="s">
        <v>88</v>
      </c>
      <c r="C99" s="104">
        <v>2017</v>
      </c>
      <c r="D99" s="94">
        <v>10116</v>
      </c>
      <c r="E99" s="94">
        <v>4296</v>
      </c>
      <c r="F99" s="94">
        <v>47</v>
      </c>
      <c r="G99" s="94">
        <v>24</v>
      </c>
      <c r="H99" s="94">
        <v>-5125</v>
      </c>
      <c r="I99" s="94">
        <v>-1779</v>
      </c>
      <c r="J99" s="94">
        <v>-3</v>
      </c>
      <c r="K99" s="94">
        <v>0</v>
      </c>
      <c r="L99" s="94">
        <f t="shared" si="10"/>
        <v>14483</v>
      </c>
      <c r="M99" s="94">
        <f t="shared" si="11"/>
        <v>6907</v>
      </c>
      <c r="N99" s="94">
        <f t="shared" si="12"/>
        <v>7576</v>
      </c>
      <c r="O99" s="70"/>
    </row>
    <row r="100" spans="1:15">
      <c r="A100">
        <f t="shared" si="6"/>
        <v>5</v>
      </c>
      <c r="B100" s="221" t="s">
        <v>88</v>
      </c>
      <c r="C100" s="104">
        <v>2018</v>
      </c>
      <c r="D100" s="94">
        <v>10268</v>
      </c>
      <c r="E100" s="94">
        <v>4400</v>
      </c>
      <c r="F100" s="94">
        <v>40</v>
      </c>
      <c r="G100" s="94">
        <v>30</v>
      </c>
      <c r="H100" s="94">
        <v>-5389</v>
      </c>
      <c r="I100" s="94">
        <v>-1850</v>
      </c>
      <c r="J100" s="94">
        <v>0</v>
      </c>
      <c r="K100" s="94">
        <v>-2</v>
      </c>
      <c r="L100" s="94">
        <f t="shared" si="10"/>
        <v>14738</v>
      </c>
      <c r="M100" s="94">
        <f t="shared" si="11"/>
        <v>7241</v>
      </c>
      <c r="N100" s="94">
        <f t="shared" si="12"/>
        <v>7497</v>
      </c>
      <c r="O100" s="70"/>
    </row>
    <row r="101" spans="1:15">
      <c r="A101">
        <f t="shared" si="6"/>
        <v>5</v>
      </c>
      <c r="B101" s="221" t="s">
        <v>88</v>
      </c>
      <c r="C101" s="104">
        <v>2019</v>
      </c>
      <c r="D101" s="94">
        <v>9973</v>
      </c>
      <c r="E101" s="94">
        <v>4013</v>
      </c>
      <c r="F101" s="94">
        <v>46</v>
      </c>
      <c r="G101" s="94">
        <v>22</v>
      </c>
      <c r="H101" s="94">
        <v>-4879</v>
      </c>
      <c r="I101" s="94">
        <v>-1656</v>
      </c>
      <c r="J101" s="94">
        <v>-1</v>
      </c>
      <c r="K101" s="94">
        <v>-1</v>
      </c>
      <c r="L101" s="94">
        <f t="shared" si="10"/>
        <v>14054</v>
      </c>
      <c r="M101" s="94">
        <f t="shared" si="11"/>
        <v>6537</v>
      </c>
      <c r="N101" s="94">
        <f t="shared" si="12"/>
        <v>7517</v>
      </c>
      <c r="O101" s="70"/>
    </row>
    <row r="102" spans="1:15">
      <c r="A102">
        <f t="shared" si="6"/>
        <v>5</v>
      </c>
      <c r="B102" s="221" t="s">
        <v>88</v>
      </c>
      <c r="C102" s="104">
        <v>2020</v>
      </c>
      <c r="D102" s="94">
        <v>10413</v>
      </c>
      <c r="E102" s="94">
        <v>3759</v>
      </c>
      <c r="F102" s="94">
        <v>29</v>
      </c>
      <c r="G102" s="94">
        <v>19</v>
      </c>
      <c r="H102" s="94">
        <v>-4797</v>
      </c>
      <c r="I102" s="94">
        <v>-1439</v>
      </c>
      <c r="J102" s="94">
        <v>-1</v>
      </c>
      <c r="K102" s="94">
        <v>0</v>
      </c>
      <c r="L102" s="94">
        <f t="shared" si="10"/>
        <v>14220</v>
      </c>
      <c r="M102" s="94">
        <f t="shared" si="11"/>
        <v>6237</v>
      </c>
      <c r="N102" s="94">
        <f t="shared" si="12"/>
        <v>7983</v>
      </c>
      <c r="O102" s="70"/>
    </row>
    <row r="103" spans="1:15">
      <c r="A103">
        <f t="shared" si="6"/>
        <v>6</v>
      </c>
      <c r="K103"/>
      <c r="L103"/>
      <c r="M103"/>
      <c r="N103"/>
    </row>
    <row r="104" spans="1:15">
      <c r="A104">
        <f t="shared" si="6"/>
        <v>6</v>
      </c>
    </row>
    <row r="105" spans="1:15">
      <c r="A105">
        <f t="shared" si="6"/>
        <v>6</v>
      </c>
    </row>
    <row r="106" spans="1:15">
      <c r="A106">
        <f t="shared" si="6"/>
        <v>6</v>
      </c>
    </row>
    <row r="107" spans="1:15">
      <c r="A107">
        <f t="shared" si="6"/>
        <v>6</v>
      </c>
    </row>
    <row r="108" spans="1:15">
      <c r="A108">
        <f t="shared" si="6"/>
        <v>6</v>
      </c>
    </row>
    <row r="109" spans="1:15">
      <c r="A109">
        <f t="shared" si="6"/>
        <v>6</v>
      </c>
    </row>
    <row r="110" spans="1:15">
      <c r="A110">
        <f t="shared" si="6"/>
        <v>6</v>
      </c>
    </row>
    <row r="111" spans="1:15">
      <c r="A111">
        <f t="shared" si="6"/>
        <v>6</v>
      </c>
    </row>
    <row r="112" spans="1:15">
      <c r="A112">
        <f t="shared" si="6"/>
        <v>6</v>
      </c>
    </row>
    <row r="113" spans="1:1">
      <c r="A113">
        <f t="shared" si="6"/>
        <v>6</v>
      </c>
    </row>
    <row r="114" spans="1:1">
      <c r="A114">
        <f t="shared" si="6"/>
        <v>6</v>
      </c>
    </row>
    <row r="115" spans="1:1">
      <c r="A115">
        <f t="shared" si="6"/>
        <v>6</v>
      </c>
    </row>
    <row r="116" spans="1:1">
      <c r="A116">
        <f t="shared" si="6"/>
        <v>6</v>
      </c>
    </row>
    <row r="117" spans="1:1">
      <c r="A117">
        <f t="shared" si="6"/>
        <v>6</v>
      </c>
    </row>
    <row r="118" spans="1:1">
      <c r="A118">
        <f t="shared" si="6"/>
        <v>6</v>
      </c>
    </row>
    <row r="119" spans="1:1">
      <c r="A119">
        <f t="shared" si="6"/>
        <v>6</v>
      </c>
    </row>
    <row r="120" spans="1:1">
      <c r="A120">
        <f t="shared" si="6"/>
        <v>6</v>
      </c>
    </row>
    <row r="121" spans="1:1">
      <c r="A121">
        <f t="shared" si="6"/>
        <v>6</v>
      </c>
    </row>
    <row r="122" spans="1:1">
      <c r="A122">
        <f t="shared" si="6"/>
        <v>6</v>
      </c>
    </row>
    <row r="123" spans="1:1">
      <c r="A123">
        <f t="shared" si="6"/>
        <v>6</v>
      </c>
    </row>
    <row r="124" spans="1:1">
      <c r="A124">
        <f t="shared" si="6"/>
        <v>6</v>
      </c>
    </row>
    <row r="125" spans="1:1">
      <c r="A125">
        <f t="shared" si="6"/>
        <v>6</v>
      </c>
    </row>
    <row r="126" spans="1:1">
      <c r="A126">
        <f t="shared" si="6"/>
        <v>6</v>
      </c>
    </row>
    <row r="127" spans="1:1">
      <c r="A127">
        <f t="shared" si="6"/>
        <v>6</v>
      </c>
    </row>
    <row r="128" spans="1:1">
      <c r="A128">
        <f t="shared" si="6"/>
        <v>6</v>
      </c>
    </row>
    <row r="129" spans="1:1">
      <c r="A129">
        <f t="shared" si="6"/>
        <v>6</v>
      </c>
    </row>
    <row r="130" spans="1:1">
      <c r="A130">
        <f t="shared" si="6"/>
        <v>6</v>
      </c>
    </row>
    <row r="131" spans="1:1">
      <c r="A131">
        <f t="shared" si="6"/>
        <v>6</v>
      </c>
    </row>
    <row r="132" spans="1:1">
      <c r="A132">
        <f t="shared" ref="A132:A195" si="13">IF(B132=B131, A131, A131+1)</f>
        <v>6</v>
      </c>
    </row>
    <row r="133" spans="1:1">
      <c r="A133">
        <f t="shared" si="13"/>
        <v>6</v>
      </c>
    </row>
    <row r="134" spans="1:1">
      <c r="A134">
        <f t="shared" si="13"/>
        <v>6</v>
      </c>
    </row>
    <row r="135" spans="1:1">
      <c r="A135">
        <f t="shared" si="13"/>
        <v>6</v>
      </c>
    </row>
    <row r="136" spans="1:1">
      <c r="A136">
        <f t="shared" si="13"/>
        <v>6</v>
      </c>
    </row>
    <row r="137" spans="1:1">
      <c r="A137">
        <f t="shared" si="13"/>
        <v>6</v>
      </c>
    </row>
    <row r="138" spans="1:1">
      <c r="A138">
        <f t="shared" si="13"/>
        <v>6</v>
      </c>
    </row>
    <row r="139" spans="1:1">
      <c r="A139">
        <f t="shared" si="13"/>
        <v>6</v>
      </c>
    </row>
    <row r="140" spans="1:1">
      <c r="A140">
        <f t="shared" si="13"/>
        <v>6</v>
      </c>
    </row>
    <row r="141" spans="1:1">
      <c r="A141">
        <f t="shared" si="13"/>
        <v>6</v>
      </c>
    </row>
    <row r="142" spans="1:1">
      <c r="A142">
        <f t="shared" si="13"/>
        <v>6</v>
      </c>
    </row>
    <row r="143" spans="1:1">
      <c r="A143">
        <f t="shared" si="13"/>
        <v>6</v>
      </c>
    </row>
    <row r="144" spans="1:1">
      <c r="A144">
        <f t="shared" si="13"/>
        <v>6</v>
      </c>
    </row>
    <row r="145" spans="1:1">
      <c r="A145">
        <f t="shared" si="13"/>
        <v>6</v>
      </c>
    </row>
    <row r="146" spans="1:1">
      <c r="A146">
        <f t="shared" si="13"/>
        <v>6</v>
      </c>
    </row>
    <row r="147" spans="1:1">
      <c r="A147">
        <f t="shared" si="13"/>
        <v>6</v>
      </c>
    </row>
    <row r="148" spans="1:1">
      <c r="A148">
        <f t="shared" si="13"/>
        <v>6</v>
      </c>
    </row>
    <row r="149" spans="1:1">
      <c r="A149">
        <f t="shared" si="13"/>
        <v>6</v>
      </c>
    </row>
    <row r="150" spans="1:1">
      <c r="A150">
        <f t="shared" si="13"/>
        <v>6</v>
      </c>
    </row>
    <row r="151" spans="1:1">
      <c r="A151">
        <f t="shared" si="13"/>
        <v>6</v>
      </c>
    </row>
    <row r="152" spans="1:1">
      <c r="A152">
        <f t="shared" si="13"/>
        <v>6</v>
      </c>
    </row>
    <row r="153" spans="1:1">
      <c r="A153">
        <f t="shared" si="13"/>
        <v>6</v>
      </c>
    </row>
    <row r="154" spans="1:1">
      <c r="A154">
        <f t="shared" si="13"/>
        <v>6</v>
      </c>
    </row>
    <row r="155" spans="1:1">
      <c r="A155">
        <f t="shared" si="13"/>
        <v>6</v>
      </c>
    </row>
    <row r="156" spans="1:1">
      <c r="A156">
        <f t="shared" si="13"/>
        <v>6</v>
      </c>
    </row>
    <row r="157" spans="1:1">
      <c r="A157">
        <f t="shared" si="13"/>
        <v>6</v>
      </c>
    </row>
    <row r="158" spans="1:1">
      <c r="A158">
        <f t="shared" si="13"/>
        <v>6</v>
      </c>
    </row>
    <row r="159" spans="1:1">
      <c r="A159">
        <f t="shared" si="13"/>
        <v>6</v>
      </c>
    </row>
    <row r="160" spans="1:1">
      <c r="A160">
        <f t="shared" si="13"/>
        <v>6</v>
      </c>
    </row>
    <row r="161" spans="1:1">
      <c r="A161">
        <f t="shared" si="13"/>
        <v>6</v>
      </c>
    </row>
    <row r="162" spans="1:1">
      <c r="A162">
        <f t="shared" si="13"/>
        <v>6</v>
      </c>
    </row>
    <row r="163" spans="1:1">
      <c r="A163">
        <f t="shared" si="13"/>
        <v>6</v>
      </c>
    </row>
    <row r="164" spans="1:1">
      <c r="A164">
        <f t="shared" si="13"/>
        <v>6</v>
      </c>
    </row>
    <row r="165" spans="1:1">
      <c r="A165">
        <f t="shared" si="13"/>
        <v>6</v>
      </c>
    </row>
    <row r="166" spans="1:1">
      <c r="A166">
        <f t="shared" si="13"/>
        <v>6</v>
      </c>
    </row>
    <row r="167" spans="1:1">
      <c r="A167">
        <f t="shared" si="13"/>
        <v>6</v>
      </c>
    </row>
    <row r="168" spans="1:1">
      <c r="A168">
        <f t="shared" si="13"/>
        <v>6</v>
      </c>
    </row>
    <row r="169" spans="1:1">
      <c r="A169">
        <f t="shared" si="13"/>
        <v>6</v>
      </c>
    </row>
    <row r="170" spans="1:1">
      <c r="A170">
        <f t="shared" si="13"/>
        <v>6</v>
      </c>
    </row>
    <row r="171" spans="1:1">
      <c r="A171">
        <f t="shared" si="13"/>
        <v>6</v>
      </c>
    </row>
    <row r="172" spans="1:1">
      <c r="A172">
        <f t="shared" si="13"/>
        <v>6</v>
      </c>
    </row>
    <row r="173" spans="1:1">
      <c r="A173">
        <f t="shared" si="13"/>
        <v>6</v>
      </c>
    </row>
    <row r="174" spans="1:1">
      <c r="A174">
        <f t="shared" si="13"/>
        <v>6</v>
      </c>
    </row>
    <row r="175" spans="1:1">
      <c r="A175">
        <f t="shared" si="13"/>
        <v>6</v>
      </c>
    </row>
    <row r="176" spans="1:1">
      <c r="A176">
        <f t="shared" si="13"/>
        <v>6</v>
      </c>
    </row>
    <row r="177" spans="1:1">
      <c r="A177">
        <f t="shared" si="13"/>
        <v>6</v>
      </c>
    </row>
    <row r="178" spans="1:1">
      <c r="A178">
        <f t="shared" si="13"/>
        <v>6</v>
      </c>
    </row>
    <row r="179" spans="1:1">
      <c r="A179">
        <f t="shared" si="13"/>
        <v>6</v>
      </c>
    </row>
    <row r="180" spans="1:1">
      <c r="A180">
        <f t="shared" si="13"/>
        <v>6</v>
      </c>
    </row>
    <row r="181" spans="1:1">
      <c r="A181">
        <f t="shared" si="13"/>
        <v>6</v>
      </c>
    </row>
    <row r="182" spans="1:1">
      <c r="A182">
        <f t="shared" si="13"/>
        <v>6</v>
      </c>
    </row>
    <row r="183" spans="1:1">
      <c r="A183">
        <f t="shared" si="13"/>
        <v>6</v>
      </c>
    </row>
    <row r="184" spans="1:1">
      <c r="A184">
        <f t="shared" si="13"/>
        <v>6</v>
      </c>
    </row>
    <row r="185" spans="1:1">
      <c r="A185">
        <f t="shared" si="13"/>
        <v>6</v>
      </c>
    </row>
    <row r="186" spans="1:1">
      <c r="A186">
        <f t="shared" si="13"/>
        <v>6</v>
      </c>
    </row>
    <row r="187" spans="1:1">
      <c r="A187">
        <f t="shared" si="13"/>
        <v>6</v>
      </c>
    </row>
    <row r="188" spans="1:1">
      <c r="A188">
        <f t="shared" si="13"/>
        <v>6</v>
      </c>
    </row>
    <row r="189" spans="1:1">
      <c r="A189">
        <f t="shared" si="13"/>
        <v>6</v>
      </c>
    </row>
    <row r="190" spans="1:1">
      <c r="A190">
        <f t="shared" si="13"/>
        <v>6</v>
      </c>
    </row>
    <row r="191" spans="1:1">
      <c r="A191">
        <f t="shared" si="13"/>
        <v>6</v>
      </c>
    </row>
    <row r="192" spans="1:1">
      <c r="A192">
        <f t="shared" si="13"/>
        <v>6</v>
      </c>
    </row>
    <row r="193" spans="1:1">
      <c r="A193">
        <f t="shared" si="13"/>
        <v>6</v>
      </c>
    </row>
    <row r="194" spans="1:1">
      <c r="A194">
        <f t="shared" si="13"/>
        <v>6</v>
      </c>
    </row>
    <row r="195" spans="1:1">
      <c r="A195">
        <f t="shared" si="13"/>
        <v>6</v>
      </c>
    </row>
    <row r="196" spans="1:1">
      <c r="A196">
        <f t="shared" ref="A196:A259" si="14">IF(B196=B195, A195, A195+1)</f>
        <v>6</v>
      </c>
    </row>
    <row r="197" spans="1:1">
      <c r="A197">
        <f t="shared" si="14"/>
        <v>6</v>
      </c>
    </row>
    <row r="198" spans="1:1">
      <c r="A198">
        <f t="shared" si="14"/>
        <v>6</v>
      </c>
    </row>
    <row r="199" spans="1:1">
      <c r="A199">
        <f t="shared" si="14"/>
        <v>6</v>
      </c>
    </row>
    <row r="200" spans="1:1">
      <c r="A200">
        <f t="shared" si="14"/>
        <v>6</v>
      </c>
    </row>
    <row r="201" spans="1:1">
      <c r="A201">
        <f t="shared" si="14"/>
        <v>6</v>
      </c>
    </row>
    <row r="202" spans="1:1">
      <c r="A202">
        <f t="shared" si="14"/>
        <v>6</v>
      </c>
    </row>
    <row r="203" spans="1:1">
      <c r="A203">
        <f t="shared" si="14"/>
        <v>6</v>
      </c>
    </row>
    <row r="204" spans="1:1">
      <c r="A204">
        <f t="shared" si="14"/>
        <v>6</v>
      </c>
    </row>
    <row r="205" spans="1:1">
      <c r="A205">
        <f t="shared" si="14"/>
        <v>6</v>
      </c>
    </row>
    <row r="206" spans="1:1">
      <c r="A206">
        <f t="shared" si="14"/>
        <v>6</v>
      </c>
    </row>
    <row r="207" spans="1:1">
      <c r="A207">
        <f t="shared" si="14"/>
        <v>6</v>
      </c>
    </row>
    <row r="208" spans="1:1">
      <c r="A208">
        <f t="shared" si="14"/>
        <v>6</v>
      </c>
    </row>
    <row r="209" spans="1:1">
      <c r="A209">
        <f t="shared" si="14"/>
        <v>6</v>
      </c>
    </row>
    <row r="210" spans="1:1">
      <c r="A210">
        <f t="shared" si="14"/>
        <v>6</v>
      </c>
    </row>
    <row r="211" spans="1:1">
      <c r="A211">
        <f t="shared" si="14"/>
        <v>6</v>
      </c>
    </row>
    <row r="212" spans="1:1">
      <c r="A212">
        <f t="shared" si="14"/>
        <v>6</v>
      </c>
    </row>
    <row r="213" spans="1:1">
      <c r="A213">
        <f t="shared" si="14"/>
        <v>6</v>
      </c>
    </row>
    <row r="214" spans="1:1">
      <c r="A214">
        <f t="shared" si="14"/>
        <v>6</v>
      </c>
    </row>
    <row r="215" spans="1:1">
      <c r="A215">
        <f t="shared" si="14"/>
        <v>6</v>
      </c>
    </row>
    <row r="216" spans="1:1">
      <c r="A216">
        <f t="shared" si="14"/>
        <v>6</v>
      </c>
    </row>
    <row r="217" spans="1:1">
      <c r="A217">
        <f t="shared" si="14"/>
        <v>6</v>
      </c>
    </row>
    <row r="218" spans="1:1">
      <c r="A218">
        <f t="shared" si="14"/>
        <v>6</v>
      </c>
    </row>
    <row r="219" spans="1:1">
      <c r="A219">
        <f t="shared" si="14"/>
        <v>6</v>
      </c>
    </row>
    <row r="220" spans="1:1">
      <c r="A220">
        <f t="shared" si="14"/>
        <v>6</v>
      </c>
    </row>
    <row r="221" spans="1:1">
      <c r="A221">
        <f t="shared" si="14"/>
        <v>6</v>
      </c>
    </row>
    <row r="222" spans="1:1">
      <c r="A222">
        <f t="shared" si="14"/>
        <v>6</v>
      </c>
    </row>
    <row r="223" spans="1:1">
      <c r="A223">
        <f t="shared" si="14"/>
        <v>6</v>
      </c>
    </row>
    <row r="224" spans="1:1">
      <c r="A224">
        <f t="shared" si="14"/>
        <v>6</v>
      </c>
    </row>
    <row r="225" spans="1:1">
      <c r="A225">
        <f t="shared" si="14"/>
        <v>6</v>
      </c>
    </row>
    <row r="226" spans="1:1">
      <c r="A226">
        <f t="shared" si="14"/>
        <v>6</v>
      </c>
    </row>
    <row r="227" spans="1:1">
      <c r="A227">
        <f t="shared" si="14"/>
        <v>6</v>
      </c>
    </row>
    <row r="228" spans="1:1">
      <c r="A228">
        <f t="shared" si="14"/>
        <v>6</v>
      </c>
    </row>
    <row r="229" spans="1:1">
      <c r="A229">
        <f t="shared" si="14"/>
        <v>6</v>
      </c>
    </row>
    <row r="230" spans="1:1">
      <c r="A230">
        <f t="shared" si="14"/>
        <v>6</v>
      </c>
    </row>
    <row r="231" spans="1:1">
      <c r="A231">
        <f t="shared" si="14"/>
        <v>6</v>
      </c>
    </row>
    <row r="232" spans="1:1">
      <c r="A232">
        <f t="shared" si="14"/>
        <v>6</v>
      </c>
    </row>
    <row r="233" spans="1:1">
      <c r="A233">
        <f t="shared" si="14"/>
        <v>6</v>
      </c>
    </row>
    <row r="234" spans="1:1">
      <c r="A234">
        <f t="shared" si="14"/>
        <v>6</v>
      </c>
    </row>
    <row r="235" spans="1:1">
      <c r="A235">
        <f t="shared" si="14"/>
        <v>6</v>
      </c>
    </row>
    <row r="236" spans="1:1">
      <c r="A236">
        <f t="shared" si="14"/>
        <v>6</v>
      </c>
    </row>
    <row r="237" spans="1:1">
      <c r="A237">
        <f t="shared" si="14"/>
        <v>6</v>
      </c>
    </row>
    <row r="238" spans="1:1">
      <c r="A238">
        <f t="shared" si="14"/>
        <v>6</v>
      </c>
    </row>
    <row r="239" spans="1:1">
      <c r="A239">
        <f t="shared" si="14"/>
        <v>6</v>
      </c>
    </row>
    <row r="240" spans="1:1">
      <c r="A240">
        <f t="shared" si="14"/>
        <v>6</v>
      </c>
    </row>
    <row r="241" spans="1:1">
      <c r="A241">
        <f t="shared" si="14"/>
        <v>6</v>
      </c>
    </row>
    <row r="242" spans="1:1">
      <c r="A242">
        <f t="shared" si="14"/>
        <v>6</v>
      </c>
    </row>
    <row r="243" spans="1:1">
      <c r="A243">
        <f t="shared" si="14"/>
        <v>6</v>
      </c>
    </row>
    <row r="244" spans="1:1">
      <c r="A244">
        <f t="shared" si="14"/>
        <v>6</v>
      </c>
    </row>
    <row r="245" spans="1:1">
      <c r="A245">
        <f t="shared" si="14"/>
        <v>6</v>
      </c>
    </row>
    <row r="246" spans="1:1">
      <c r="A246">
        <f t="shared" si="14"/>
        <v>6</v>
      </c>
    </row>
    <row r="247" spans="1:1">
      <c r="A247">
        <f t="shared" si="14"/>
        <v>6</v>
      </c>
    </row>
    <row r="248" spans="1:1">
      <c r="A248">
        <f t="shared" si="14"/>
        <v>6</v>
      </c>
    </row>
    <row r="249" spans="1:1">
      <c r="A249">
        <f t="shared" si="14"/>
        <v>6</v>
      </c>
    </row>
    <row r="250" spans="1:1">
      <c r="A250">
        <f t="shared" si="14"/>
        <v>6</v>
      </c>
    </row>
    <row r="251" spans="1:1">
      <c r="A251">
        <f t="shared" si="14"/>
        <v>6</v>
      </c>
    </row>
    <row r="252" spans="1:1">
      <c r="A252">
        <f t="shared" si="14"/>
        <v>6</v>
      </c>
    </row>
    <row r="253" spans="1:1">
      <c r="A253">
        <f t="shared" si="14"/>
        <v>6</v>
      </c>
    </row>
    <row r="254" spans="1:1">
      <c r="A254">
        <f t="shared" si="14"/>
        <v>6</v>
      </c>
    </row>
    <row r="255" spans="1:1">
      <c r="A255">
        <f t="shared" si="14"/>
        <v>6</v>
      </c>
    </row>
    <row r="256" spans="1:1">
      <c r="A256">
        <f t="shared" si="14"/>
        <v>6</v>
      </c>
    </row>
    <row r="257" spans="1:1">
      <c r="A257">
        <f t="shared" si="14"/>
        <v>6</v>
      </c>
    </row>
    <row r="258" spans="1:1">
      <c r="A258">
        <f t="shared" si="14"/>
        <v>6</v>
      </c>
    </row>
    <row r="259" spans="1:1">
      <c r="A259">
        <f t="shared" si="14"/>
        <v>6</v>
      </c>
    </row>
    <row r="260" spans="1:1">
      <c r="A260">
        <f t="shared" ref="A260:A323" si="15">IF(B260=B259, A259, A259+1)</f>
        <v>6</v>
      </c>
    </row>
    <row r="261" spans="1:1">
      <c r="A261">
        <f t="shared" si="15"/>
        <v>6</v>
      </c>
    </row>
    <row r="262" spans="1:1">
      <c r="A262">
        <f t="shared" si="15"/>
        <v>6</v>
      </c>
    </row>
    <row r="263" spans="1:1">
      <c r="A263">
        <f t="shared" si="15"/>
        <v>6</v>
      </c>
    </row>
    <row r="264" spans="1:1">
      <c r="A264">
        <f t="shared" si="15"/>
        <v>6</v>
      </c>
    </row>
    <row r="265" spans="1:1">
      <c r="A265">
        <f t="shared" si="15"/>
        <v>6</v>
      </c>
    </row>
    <row r="266" spans="1:1">
      <c r="A266">
        <f t="shared" si="15"/>
        <v>6</v>
      </c>
    </row>
    <row r="267" spans="1:1">
      <c r="A267">
        <f t="shared" si="15"/>
        <v>6</v>
      </c>
    </row>
    <row r="268" spans="1:1">
      <c r="A268">
        <f t="shared" si="15"/>
        <v>6</v>
      </c>
    </row>
    <row r="269" spans="1:1">
      <c r="A269">
        <f t="shared" si="15"/>
        <v>6</v>
      </c>
    </row>
    <row r="270" spans="1:1">
      <c r="A270">
        <f t="shared" si="15"/>
        <v>6</v>
      </c>
    </row>
    <row r="271" spans="1:1">
      <c r="A271">
        <f t="shared" si="15"/>
        <v>6</v>
      </c>
    </row>
    <row r="272" spans="1:1">
      <c r="A272">
        <f t="shared" si="15"/>
        <v>6</v>
      </c>
    </row>
    <row r="273" spans="1:1">
      <c r="A273">
        <f t="shared" si="15"/>
        <v>6</v>
      </c>
    </row>
    <row r="274" spans="1:1">
      <c r="A274">
        <f t="shared" si="15"/>
        <v>6</v>
      </c>
    </row>
    <row r="275" spans="1:1">
      <c r="A275">
        <f t="shared" si="15"/>
        <v>6</v>
      </c>
    </row>
    <row r="276" spans="1:1">
      <c r="A276">
        <f t="shared" si="15"/>
        <v>6</v>
      </c>
    </row>
    <row r="277" spans="1:1">
      <c r="A277">
        <f t="shared" si="15"/>
        <v>6</v>
      </c>
    </row>
    <row r="278" spans="1:1">
      <c r="A278">
        <f t="shared" si="15"/>
        <v>6</v>
      </c>
    </row>
    <row r="279" spans="1:1">
      <c r="A279">
        <f t="shared" si="15"/>
        <v>6</v>
      </c>
    </row>
    <row r="280" spans="1:1">
      <c r="A280">
        <f t="shared" si="15"/>
        <v>6</v>
      </c>
    </row>
    <row r="281" spans="1:1">
      <c r="A281">
        <f t="shared" si="15"/>
        <v>6</v>
      </c>
    </row>
    <row r="282" spans="1:1">
      <c r="A282">
        <f t="shared" si="15"/>
        <v>6</v>
      </c>
    </row>
    <row r="283" spans="1:1">
      <c r="A283">
        <f t="shared" si="15"/>
        <v>6</v>
      </c>
    </row>
    <row r="284" spans="1:1">
      <c r="A284">
        <f t="shared" si="15"/>
        <v>6</v>
      </c>
    </row>
    <row r="285" spans="1:1">
      <c r="A285">
        <f t="shared" si="15"/>
        <v>6</v>
      </c>
    </row>
    <row r="286" spans="1:1">
      <c r="A286">
        <f t="shared" si="15"/>
        <v>6</v>
      </c>
    </row>
    <row r="287" spans="1:1">
      <c r="A287">
        <f t="shared" si="15"/>
        <v>6</v>
      </c>
    </row>
    <row r="288" spans="1:1">
      <c r="A288">
        <f t="shared" si="15"/>
        <v>6</v>
      </c>
    </row>
    <row r="289" spans="1:1">
      <c r="A289">
        <f t="shared" si="15"/>
        <v>6</v>
      </c>
    </row>
    <row r="290" spans="1:1">
      <c r="A290">
        <f t="shared" si="15"/>
        <v>6</v>
      </c>
    </row>
    <row r="291" spans="1:1">
      <c r="A291">
        <f t="shared" si="15"/>
        <v>6</v>
      </c>
    </row>
    <row r="292" spans="1:1">
      <c r="A292">
        <f t="shared" si="15"/>
        <v>6</v>
      </c>
    </row>
    <row r="293" spans="1:1">
      <c r="A293">
        <f t="shared" si="15"/>
        <v>6</v>
      </c>
    </row>
    <row r="294" spans="1:1">
      <c r="A294">
        <f t="shared" si="15"/>
        <v>6</v>
      </c>
    </row>
    <row r="295" spans="1:1">
      <c r="A295">
        <f t="shared" si="15"/>
        <v>6</v>
      </c>
    </row>
    <row r="296" spans="1:1">
      <c r="A296">
        <f t="shared" si="15"/>
        <v>6</v>
      </c>
    </row>
    <row r="297" spans="1:1">
      <c r="A297">
        <f t="shared" si="15"/>
        <v>6</v>
      </c>
    </row>
    <row r="298" spans="1:1">
      <c r="A298">
        <f t="shared" si="15"/>
        <v>6</v>
      </c>
    </row>
    <row r="299" spans="1:1">
      <c r="A299">
        <f t="shared" si="15"/>
        <v>6</v>
      </c>
    </row>
    <row r="300" spans="1:1">
      <c r="A300">
        <f t="shared" si="15"/>
        <v>6</v>
      </c>
    </row>
    <row r="301" spans="1:1">
      <c r="A301">
        <f t="shared" si="15"/>
        <v>6</v>
      </c>
    </row>
    <row r="302" spans="1:1">
      <c r="A302">
        <f t="shared" si="15"/>
        <v>6</v>
      </c>
    </row>
    <row r="303" spans="1:1">
      <c r="A303">
        <f t="shared" si="15"/>
        <v>6</v>
      </c>
    </row>
    <row r="304" spans="1:1">
      <c r="A304">
        <f t="shared" si="15"/>
        <v>6</v>
      </c>
    </row>
    <row r="305" spans="1:1">
      <c r="A305">
        <f t="shared" si="15"/>
        <v>6</v>
      </c>
    </row>
    <row r="306" spans="1:1">
      <c r="A306">
        <f t="shared" si="15"/>
        <v>6</v>
      </c>
    </row>
    <row r="307" spans="1:1">
      <c r="A307">
        <f t="shared" si="15"/>
        <v>6</v>
      </c>
    </row>
    <row r="308" spans="1:1">
      <c r="A308">
        <f t="shared" si="15"/>
        <v>6</v>
      </c>
    </row>
    <row r="309" spans="1:1">
      <c r="A309">
        <f t="shared" si="15"/>
        <v>6</v>
      </c>
    </row>
    <row r="310" spans="1:1">
      <c r="A310">
        <f t="shared" si="15"/>
        <v>6</v>
      </c>
    </row>
    <row r="311" spans="1:1">
      <c r="A311">
        <f t="shared" si="15"/>
        <v>6</v>
      </c>
    </row>
    <row r="312" spans="1:1">
      <c r="A312">
        <f t="shared" si="15"/>
        <v>6</v>
      </c>
    </row>
    <row r="313" spans="1:1">
      <c r="A313">
        <f t="shared" si="15"/>
        <v>6</v>
      </c>
    </row>
    <row r="314" spans="1:1">
      <c r="A314">
        <f t="shared" si="15"/>
        <v>6</v>
      </c>
    </row>
    <row r="315" spans="1:1">
      <c r="A315">
        <f t="shared" si="15"/>
        <v>6</v>
      </c>
    </row>
    <row r="316" spans="1:1">
      <c r="A316">
        <f t="shared" si="15"/>
        <v>6</v>
      </c>
    </row>
    <row r="317" spans="1:1">
      <c r="A317">
        <f t="shared" si="15"/>
        <v>6</v>
      </c>
    </row>
    <row r="318" spans="1:1">
      <c r="A318">
        <f t="shared" si="15"/>
        <v>6</v>
      </c>
    </row>
    <row r="319" spans="1:1">
      <c r="A319">
        <f t="shared" si="15"/>
        <v>6</v>
      </c>
    </row>
    <row r="320" spans="1:1">
      <c r="A320">
        <f t="shared" si="15"/>
        <v>6</v>
      </c>
    </row>
    <row r="321" spans="1:1">
      <c r="A321">
        <f t="shared" si="15"/>
        <v>6</v>
      </c>
    </row>
    <row r="322" spans="1:1">
      <c r="A322">
        <f t="shared" si="15"/>
        <v>6</v>
      </c>
    </row>
    <row r="323" spans="1:1">
      <c r="A323">
        <f t="shared" si="15"/>
        <v>6</v>
      </c>
    </row>
    <row r="324" spans="1:1">
      <c r="A324">
        <f t="shared" ref="A324:A387" si="16">IF(B324=B323, A323, A323+1)</f>
        <v>6</v>
      </c>
    </row>
    <row r="325" spans="1:1">
      <c r="A325">
        <f t="shared" si="16"/>
        <v>6</v>
      </c>
    </row>
    <row r="326" spans="1:1">
      <c r="A326">
        <f t="shared" si="16"/>
        <v>6</v>
      </c>
    </row>
    <row r="327" spans="1:1">
      <c r="A327">
        <f t="shared" si="16"/>
        <v>6</v>
      </c>
    </row>
    <row r="328" spans="1:1">
      <c r="A328">
        <f t="shared" si="16"/>
        <v>6</v>
      </c>
    </row>
    <row r="329" spans="1:1">
      <c r="A329">
        <f t="shared" si="16"/>
        <v>6</v>
      </c>
    </row>
    <row r="330" spans="1:1">
      <c r="A330">
        <f t="shared" si="16"/>
        <v>6</v>
      </c>
    </row>
    <row r="331" spans="1:1">
      <c r="A331">
        <f t="shared" si="16"/>
        <v>6</v>
      </c>
    </row>
    <row r="332" spans="1:1">
      <c r="A332">
        <f t="shared" si="16"/>
        <v>6</v>
      </c>
    </row>
    <row r="333" spans="1:1">
      <c r="A333">
        <f t="shared" si="16"/>
        <v>6</v>
      </c>
    </row>
    <row r="334" spans="1:1">
      <c r="A334">
        <f t="shared" si="16"/>
        <v>6</v>
      </c>
    </row>
    <row r="335" spans="1:1">
      <c r="A335">
        <f t="shared" si="16"/>
        <v>6</v>
      </c>
    </row>
    <row r="336" spans="1:1">
      <c r="A336">
        <f t="shared" si="16"/>
        <v>6</v>
      </c>
    </row>
    <row r="337" spans="1:1">
      <c r="A337">
        <f t="shared" si="16"/>
        <v>6</v>
      </c>
    </row>
    <row r="338" spans="1:1">
      <c r="A338">
        <f t="shared" si="16"/>
        <v>6</v>
      </c>
    </row>
    <row r="339" spans="1:1">
      <c r="A339">
        <f t="shared" si="16"/>
        <v>6</v>
      </c>
    </row>
    <row r="340" spans="1:1">
      <c r="A340">
        <f t="shared" si="16"/>
        <v>6</v>
      </c>
    </row>
    <row r="341" spans="1:1">
      <c r="A341">
        <f t="shared" si="16"/>
        <v>6</v>
      </c>
    </row>
    <row r="342" spans="1:1">
      <c r="A342">
        <f t="shared" si="16"/>
        <v>6</v>
      </c>
    </row>
    <row r="343" spans="1:1">
      <c r="A343">
        <f t="shared" si="16"/>
        <v>6</v>
      </c>
    </row>
    <row r="344" spans="1:1">
      <c r="A344">
        <f t="shared" si="16"/>
        <v>6</v>
      </c>
    </row>
    <row r="345" spans="1:1">
      <c r="A345">
        <f t="shared" si="16"/>
        <v>6</v>
      </c>
    </row>
    <row r="346" spans="1:1">
      <c r="A346">
        <f t="shared" si="16"/>
        <v>6</v>
      </c>
    </row>
    <row r="347" spans="1:1">
      <c r="A347">
        <f t="shared" si="16"/>
        <v>6</v>
      </c>
    </row>
    <row r="348" spans="1:1">
      <c r="A348">
        <f t="shared" si="16"/>
        <v>6</v>
      </c>
    </row>
    <row r="349" spans="1:1">
      <c r="A349">
        <f t="shared" si="16"/>
        <v>6</v>
      </c>
    </row>
    <row r="350" spans="1:1">
      <c r="A350">
        <f t="shared" si="16"/>
        <v>6</v>
      </c>
    </row>
    <row r="351" spans="1:1">
      <c r="A351">
        <f t="shared" si="16"/>
        <v>6</v>
      </c>
    </row>
    <row r="352" spans="1:1">
      <c r="A352">
        <f t="shared" si="16"/>
        <v>6</v>
      </c>
    </row>
    <row r="353" spans="1:1">
      <c r="A353">
        <f t="shared" si="16"/>
        <v>6</v>
      </c>
    </row>
    <row r="354" spans="1:1">
      <c r="A354">
        <f t="shared" si="16"/>
        <v>6</v>
      </c>
    </row>
    <row r="355" spans="1:1">
      <c r="A355">
        <f t="shared" si="16"/>
        <v>6</v>
      </c>
    </row>
    <row r="356" spans="1:1">
      <c r="A356">
        <f t="shared" si="16"/>
        <v>6</v>
      </c>
    </row>
    <row r="357" spans="1:1">
      <c r="A357">
        <f t="shared" si="16"/>
        <v>6</v>
      </c>
    </row>
    <row r="358" spans="1:1">
      <c r="A358">
        <f t="shared" si="16"/>
        <v>6</v>
      </c>
    </row>
    <row r="359" spans="1:1">
      <c r="A359">
        <f t="shared" si="16"/>
        <v>6</v>
      </c>
    </row>
    <row r="360" spans="1:1">
      <c r="A360">
        <f t="shared" si="16"/>
        <v>6</v>
      </c>
    </row>
    <row r="361" spans="1:1">
      <c r="A361">
        <f t="shared" si="16"/>
        <v>6</v>
      </c>
    </row>
    <row r="362" spans="1:1">
      <c r="A362">
        <f t="shared" si="16"/>
        <v>6</v>
      </c>
    </row>
    <row r="363" spans="1:1">
      <c r="A363">
        <f t="shared" si="16"/>
        <v>6</v>
      </c>
    </row>
    <row r="364" spans="1:1">
      <c r="A364">
        <f t="shared" si="16"/>
        <v>6</v>
      </c>
    </row>
    <row r="365" spans="1:1">
      <c r="A365">
        <f t="shared" si="16"/>
        <v>6</v>
      </c>
    </row>
    <row r="366" spans="1:1">
      <c r="A366">
        <f t="shared" si="16"/>
        <v>6</v>
      </c>
    </row>
    <row r="367" spans="1:1">
      <c r="A367">
        <f t="shared" si="16"/>
        <v>6</v>
      </c>
    </row>
    <row r="368" spans="1:1">
      <c r="A368">
        <f t="shared" si="16"/>
        <v>6</v>
      </c>
    </row>
    <row r="369" spans="1:1">
      <c r="A369">
        <f t="shared" si="16"/>
        <v>6</v>
      </c>
    </row>
    <row r="370" spans="1:1">
      <c r="A370">
        <f t="shared" si="16"/>
        <v>6</v>
      </c>
    </row>
    <row r="371" spans="1:1">
      <c r="A371">
        <f t="shared" si="16"/>
        <v>6</v>
      </c>
    </row>
    <row r="372" spans="1:1">
      <c r="A372">
        <f t="shared" si="16"/>
        <v>6</v>
      </c>
    </row>
    <row r="373" spans="1:1">
      <c r="A373">
        <f t="shared" si="16"/>
        <v>6</v>
      </c>
    </row>
    <row r="374" spans="1:1">
      <c r="A374">
        <f t="shared" si="16"/>
        <v>6</v>
      </c>
    </row>
    <row r="375" spans="1:1">
      <c r="A375">
        <f t="shared" si="16"/>
        <v>6</v>
      </c>
    </row>
    <row r="376" spans="1:1">
      <c r="A376">
        <f t="shared" si="16"/>
        <v>6</v>
      </c>
    </row>
    <row r="377" spans="1:1">
      <c r="A377">
        <f t="shared" si="16"/>
        <v>6</v>
      </c>
    </row>
    <row r="378" spans="1:1">
      <c r="A378">
        <f t="shared" si="16"/>
        <v>6</v>
      </c>
    </row>
    <row r="379" spans="1:1">
      <c r="A379">
        <f t="shared" si="16"/>
        <v>6</v>
      </c>
    </row>
    <row r="380" spans="1:1">
      <c r="A380">
        <f t="shared" si="16"/>
        <v>6</v>
      </c>
    </row>
    <row r="381" spans="1:1">
      <c r="A381">
        <f t="shared" si="16"/>
        <v>6</v>
      </c>
    </row>
    <row r="382" spans="1:1">
      <c r="A382">
        <f t="shared" si="16"/>
        <v>6</v>
      </c>
    </row>
    <row r="383" spans="1:1">
      <c r="A383">
        <f t="shared" si="16"/>
        <v>6</v>
      </c>
    </row>
    <row r="384" spans="1:1">
      <c r="A384">
        <f t="shared" si="16"/>
        <v>6</v>
      </c>
    </row>
    <row r="385" spans="1:1">
      <c r="A385">
        <f t="shared" si="16"/>
        <v>6</v>
      </c>
    </row>
    <row r="386" spans="1:1">
      <c r="A386">
        <f t="shared" si="16"/>
        <v>6</v>
      </c>
    </row>
    <row r="387" spans="1:1">
      <c r="A387">
        <f t="shared" si="16"/>
        <v>6</v>
      </c>
    </row>
    <row r="388" spans="1:1">
      <c r="A388">
        <f t="shared" ref="A388:A451" si="17">IF(B388=B387, A387, A387+1)</f>
        <v>6</v>
      </c>
    </row>
    <row r="389" spans="1:1">
      <c r="A389">
        <f t="shared" si="17"/>
        <v>6</v>
      </c>
    </row>
    <row r="390" spans="1:1">
      <c r="A390">
        <f t="shared" si="17"/>
        <v>6</v>
      </c>
    </row>
    <row r="391" spans="1:1">
      <c r="A391">
        <f t="shared" si="17"/>
        <v>6</v>
      </c>
    </row>
    <row r="392" spans="1:1">
      <c r="A392">
        <f t="shared" si="17"/>
        <v>6</v>
      </c>
    </row>
    <row r="393" spans="1:1">
      <c r="A393">
        <f t="shared" si="17"/>
        <v>6</v>
      </c>
    </row>
    <row r="394" spans="1:1">
      <c r="A394">
        <f t="shared" si="17"/>
        <v>6</v>
      </c>
    </row>
    <row r="395" spans="1:1">
      <c r="A395">
        <f t="shared" si="17"/>
        <v>6</v>
      </c>
    </row>
    <row r="396" spans="1:1">
      <c r="A396">
        <f t="shared" si="17"/>
        <v>6</v>
      </c>
    </row>
    <row r="397" spans="1:1">
      <c r="A397">
        <f t="shared" si="17"/>
        <v>6</v>
      </c>
    </row>
    <row r="398" spans="1:1">
      <c r="A398">
        <f t="shared" si="17"/>
        <v>6</v>
      </c>
    </row>
    <row r="399" spans="1:1">
      <c r="A399">
        <f t="shared" si="17"/>
        <v>6</v>
      </c>
    </row>
    <row r="400" spans="1:1">
      <c r="A400">
        <f t="shared" si="17"/>
        <v>6</v>
      </c>
    </row>
    <row r="401" spans="1:1">
      <c r="A401">
        <f t="shared" si="17"/>
        <v>6</v>
      </c>
    </row>
    <row r="402" spans="1:1">
      <c r="A402">
        <f t="shared" si="17"/>
        <v>6</v>
      </c>
    </row>
    <row r="403" spans="1:1">
      <c r="A403">
        <f t="shared" si="17"/>
        <v>6</v>
      </c>
    </row>
    <row r="404" spans="1:1">
      <c r="A404">
        <f t="shared" si="17"/>
        <v>6</v>
      </c>
    </row>
    <row r="405" spans="1:1">
      <c r="A405">
        <f t="shared" si="17"/>
        <v>6</v>
      </c>
    </row>
    <row r="406" spans="1:1">
      <c r="A406">
        <f t="shared" si="17"/>
        <v>6</v>
      </c>
    </row>
    <row r="407" spans="1:1">
      <c r="A407">
        <f t="shared" si="17"/>
        <v>6</v>
      </c>
    </row>
    <row r="408" spans="1:1">
      <c r="A408">
        <f t="shared" si="17"/>
        <v>6</v>
      </c>
    </row>
    <row r="409" spans="1:1">
      <c r="A409">
        <f t="shared" si="17"/>
        <v>6</v>
      </c>
    </row>
    <row r="410" spans="1:1">
      <c r="A410">
        <f t="shared" si="17"/>
        <v>6</v>
      </c>
    </row>
    <row r="411" spans="1:1">
      <c r="A411">
        <f t="shared" si="17"/>
        <v>6</v>
      </c>
    </row>
    <row r="412" spans="1:1">
      <c r="A412">
        <f t="shared" si="17"/>
        <v>6</v>
      </c>
    </row>
    <row r="413" spans="1:1">
      <c r="A413">
        <f t="shared" si="17"/>
        <v>6</v>
      </c>
    </row>
    <row r="414" spans="1:1">
      <c r="A414">
        <f t="shared" si="17"/>
        <v>6</v>
      </c>
    </row>
    <row r="415" spans="1:1">
      <c r="A415">
        <f t="shared" si="17"/>
        <v>6</v>
      </c>
    </row>
    <row r="416" spans="1:1">
      <c r="A416">
        <f t="shared" si="17"/>
        <v>6</v>
      </c>
    </row>
    <row r="417" spans="1:1">
      <c r="A417">
        <f t="shared" si="17"/>
        <v>6</v>
      </c>
    </row>
    <row r="418" spans="1:1">
      <c r="A418">
        <f t="shared" si="17"/>
        <v>6</v>
      </c>
    </row>
    <row r="419" spans="1:1">
      <c r="A419">
        <f t="shared" si="17"/>
        <v>6</v>
      </c>
    </row>
    <row r="420" spans="1:1">
      <c r="A420">
        <f t="shared" si="17"/>
        <v>6</v>
      </c>
    </row>
    <row r="421" spans="1:1">
      <c r="A421">
        <f t="shared" si="17"/>
        <v>6</v>
      </c>
    </row>
    <row r="422" spans="1:1">
      <c r="A422">
        <f t="shared" si="17"/>
        <v>6</v>
      </c>
    </row>
    <row r="423" spans="1:1">
      <c r="A423">
        <f t="shared" si="17"/>
        <v>6</v>
      </c>
    </row>
    <row r="424" spans="1:1">
      <c r="A424">
        <f t="shared" si="17"/>
        <v>6</v>
      </c>
    </row>
    <row r="425" spans="1:1">
      <c r="A425">
        <f t="shared" si="17"/>
        <v>6</v>
      </c>
    </row>
    <row r="426" spans="1:1">
      <c r="A426">
        <f t="shared" si="17"/>
        <v>6</v>
      </c>
    </row>
    <row r="427" spans="1:1">
      <c r="A427">
        <f t="shared" si="17"/>
        <v>6</v>
      </c>
    </row>
    <row r="428" spans="1:1">
      <c r="A428">
        <f t="shared" si="17"/>
        <v>6</v>
      </c>
    </row>
    <row r="429" spans="1:1">
      <c r="A429">
        <f t="shared" si="17"/>
        <v>6</v>
      </c>
    </row>
    <row r="430" spans="1:1">
      <c r="A430">
        <f t="shared" si="17"/>
        <v>6</v>
      </c>
    </row>
    <row r="431" spans="1:1">
      <c r="A431">
        <f t="shared" si="17"/>
        <v>6</v>
      </c>
    </row>
    <row r="432" spans="1:1">
      <c r="A432">
        <f t="shared" si="17"/>
        <v>6</v>
      </c>
    </row>
    <row r="433" spans="1:1">
      <c r="A433">
        <f t="shared" si="17"/>
        <v>6</v>
      </c>
    </row>
    <row r="434" spans="1:1">
      <c r="A434">
        <f t="shared" si="17"/>
        <v>6</v>
      </c>
    </row>
    <row r="435" spans="1:1">
      <c r="A435">
        <f t="shared" si="17"/>
        <v>6</v>
      </c>
    </row>
    <row r="436" spans="1:1">
      <c r="A436">
        <f t="shared" si="17"/>
        <v>6</v>
      </c>
    </row>
    <row r="437" spans="1:1">
      <c r="A437">
        <f t="shared" si="17"/>
        <v>6</v>
      </c>
    </row>
    <row r="438" spans="1:1">
      <c r="A438">
        <f t="shared" si="17"/>
        <v>6</v>
      </c>
    </row>
    <row r="439" spans="1:1">
      <c r="A439">
        <f t="shared" si="17"/>
        <v>6</v>
      </c>
    </row>
    <row r="440" spans="1:1">
      <c r="A440">
        <f t="shared" si="17"/>
        <v>6</v>
      </c>
    </row>
    <row r="441" spans="1:1">
      <c r="A441">
        <f t="shared" si="17"/>
        <v>6</v>
      </c>
    </row>
    <row r="442" spans="1:1">
      <c r="A442">
        <f t="shared" si="17"/>
        <v>6</v>
      </c>
    </row>
    <row r="443" spans="1:1">
      <c r="A443">
        <f t="shared" si="17"/>
        <v>6</v>
      </c>
    </row>
    <row r="444" spans="1:1">
      <c r="A444">
        <f t="shared" si="17"/>
        <v>6</v>
      </c>
    </row>
    <row r="445" spans="1:1">
      <c r="A445">
        <f t="shared" si="17"/>
        <v>6</v>
      </c>
    </row>
    <row r="446" spans="1:1">
      <c r="A446">
        <f t="shared" si="17"/>
        <v>6</v>
      </c>
    </row>
    <row r="447" spans="1:1">
      <c r="A447">
        <f t="shared" si="17"/>
        <v>6</v>
      </c>
    </row>
    <row r="448" spans="1:1">
      <c r="A448">
        <f t="shared" si="17"/>
        <v>6</v>
      </c>
    </row>
    <row r="449" spans="1:1">
      <c r="A449">
        <f t="shared" si="17"/>
        <v>6</v>
      </c>
    </row>
    <row r="450" spans="1:1">
      <c r="A450">
        <f t="shared" si="17"/>
        <v>6</v>
      </c>
    </row>
    <row r="451" spans="1:1">
      <c r="A451">
        <f t="shared" si="17"/>
        <v>6</v>
      </c>
    </row>
    <row r="452" spans="1:1">
      <c r="A452">
        <f t="shared" ref="A452:A497" si="18">IF(B452=B451, A451, A451+1)</f>
        <v>6</v>
      </c>
    </row>
    <row r="453" spans="1:1">
      <c r="A453">
        <f t="shared" si="18"/>
        <v>6</v>
      </c>
    </row>
    <row r="454" spans="1:1">
      <c r="A454">
        <f t="shared" si="18"/>
        <v>6</v>
      </c>
    </row>
    <row r="455" spans="1:1">
      <c r="A455">
        <f t="shared" si="18"/>
        <v>6</v>
      </c>
    </row>
    <row r="456" spans="1:1">
      <c r="A456">
        <f t="shared" si="18"/>
        <v>6</v>
      </c>
    </row>
    <row r="457" spans="1:1">
      <c r="A457">
        <f t="shared" si="18"/>
        <v>6</v>
      </c>
    </row>
    <row r="458" spans="1:1">
      <c r="A458">
        <f t="shared" si="18"/>
        <v>6</v>
      </c>
    </row>
    <row r="459" spans="1:1">
      <c r="A459">
        <f t="shared" si="18"/>
        <v>6</v>
      </c>
    </row>
    <row r="460" spans="1:1">
      <c r="A460">
        <f t="shared" si="18"/>
        <v>6</v>
      </c>
    </row>
    <row r="461" spans="1:1">
      <c r="A461">
        <f t="shared" si="18"/>
        <v>6</v>
      </c>
    </row>
    <row r="462" spans="1:1">
      <c r="A462">
        <f t="shared" si="18"/>
        <v>6</v>
      </c>
    </row>
    <row r="463" spans="1:1">
      <c r="A463">
        <f t="shared" si="18"/>
        <v>6</v>
      </c>
    </row>
    <row r="464" spans="1:1">
      <c r="A464">
        <f t="shared" si="18"/>
        <v>6</v>
      </c>
    </row>
    <row r="465" spans="1:1">
      <c r="A465">
        <f t="shared" si="18"/>
        <v>6</v>
      </c>
    </row>
    <row r="466" spans="1:1">
      <c r="A466">
        <f t="shared" si="18"/>
        <v>6</v>
      </c>
    </row>
    <row r="467" spans="1:1">
      <c r="A467">
        <f t="shared" si="18"/>
        <v>6</v>
      </c>
    </row>
    <row r="468" spans="1:1">
      <c r="A468">
        <f t="shared" si="18"/>
        <v>6</v>
      </c>
    </row>
    <row r="469" spans="1:1">
      <c r="A469">
        <f t="shared" si="18"/>
        <v>6</v>
      </c>
    </row>
    <row r="470" spans="1:1">
      <c r="A470">
        <f t="shared" si="18"/>
        <v>6</v>
      </c>
    </row>
    <row r="471" spans="1:1">
      <c r="A471">
        <f t="shared" si="18"/>
        <v>6</v>
      </c>
    </row>
    <row r="472" spans="1:1">
      <c r="A472">
        <f t="shared" si="18"/>
        <v>6</v>
      </c>
    </row>
    <row r="473" spans="1:1">
      <c r="A473">
        <f t="shared" si="18"/>
        <v>6</v>
      </c>
    </row>
    <row r="474" spans="1:1">
      <c r="A474">
        <f t="shared" si="18"/>
        <v>6</v>
      </c>
    </row>
    <row r="475" spans="1:1">
      <c r="A475">
        <f t="shared" si="18"/>
        <v>6</v>
      </c>
    </row>
    <row r="476" spans="1:1">
      <c r="A476">
        <f t="shared" si="18"/>
        <v>6</v>
      </c>
    </row>
    <row r="477" spans="1:1">
      <c r="A477">
        <f t="shared" si="18"/>
        <v>6</v>
      </c>
    </row>
    <row r="478" spans="1:1">
      <c r="A478">
        <f t="shared" si="18"/>
        <v>6</v>
      </c>
    </row>
    <row r="479" spans="1:1">
      <c r="A479">
        <f t="shared" si="18"/>
        <v>6</v>
      </c>
    </row>
    <row r="480" spans="1:1">
      <c r="A480">
        <f t="shared" si="18"/>
        <v>6</v>
      </c>
    </row>
    <row r="481" spans="1:1">
      <c r="A481">
        <f t="shared" si="18"/>
        <v>6</v>
      </c>
    </row>
    <row r="482" spans="1:1">
      <c r="A482">
        <f t="shared" si="18"/>
        <v>6</v>
      </c>
    </row>
    <row r="483" spans="1:1">
      <c r="A483">
        <f t="shared" si="18"/>
        <v>6</v>
      </c>
    </row>
    <row r="484" spans="1:1">
      <c r="A484">
        <f t="shared" si="18"/>
        <v>6</v>
      </c>
    </row>
    <row r="485" spans="1:1">
      <c r="A485">
        <f t="shared" si="18"/>
        <v>6</v>
      </c>
    </row>
    <row r="486" spans="1:1">
      <c r="A486">
        <f t="shared" si="18"/>
        <v>6</v>
      </c>
    </row>
    <row r="487" spans="1:1">
      <c r="A487">
        <f t="shared" si="18"/>
        <v>6</v>
      </c>
    </row>
    <row r="488" spans="1:1">
      <c r="A488">
        <f t="shared" si="18"/>
        <v>6</v>
      </c>
    </row>
    <row r="489" spans="1:1">
      <c r="A489">
        <f t="shared" si="18"/>
        <v>6</v>
      </c>
    </row>
    <row r="490" spans="1:1">
      <c r="A490">
        <f t="shared" si="18"/>
        <v>6</v>
      </c>
    </row>
    <row r="491" spans="1:1">
      <c r="A491">
        <f t="shared" si="18"/>
        <v>6</v>
      </c>
    </row>
    <row r="492" spans="1:1">
      <c r="A492">
        <f t="shared" si="18"/>
        <v>6</v>
      </c>
    </row>
    <row r="493" spans="1:1">
      <c r="A493">
        <f t="shared" si="18"/>
        <v>6</v>
      </c>
    </row>
    <row r="494" spans="1:1">
      <c r="A494">
        <f t="shared" si="18"/>
        <v>6</v>
      </c>
    </row>
    <row r="495" spans="1:1">
      <c r="A495">
        <f t="shared" si="18"/>
        <v>6</v>
      </c>
    </row>
    <row r="496" spans="1:1">
      <c r="A496">
        <f t="shared" si="18"/>
        <v>6</v>
      </c>
    </row>
    <row r="497" spans="1:1">
      <c r="A497">
        <f t="shared" si="18"/>
        <v>6</v>
      </c>
    </row>
  </sheetData>
  <mergeCells count="1">
    <mergeCell ref="L1:M1"/>
  </mergeCells>
  <phoneticPr fontId="6" type="noConversion"/>
  <conditionalFormatting sqref="B3:N82">
    <cfRule type="expression" dxfId="6" priority="6">
      <formula>ISODD($A3)</formula>
    </cfRule>
  </conditionalFormatting>
  <conditionalFormatting sqref="B83:N102">
    <cfRule type="expression" dxfId="5" priority="1">
      <formula>ISODD($A83)</formula>
    </cfRule>
  </conditionalFormatting>
  <hyperlinks>
    <hyperlink ref="L1:M1" location="Contents!A1" display="Back to Contents"/>
  </hyperlinks>
  <pageMargins left="0.45" right="0.41" top="0.35" bottom="0.38" header="0.31496062992125984" footer="0.31496062992125984"/>
  <pageSetup paperSize="8"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I50"/>
  <sheetViews>
    <sheetView workbookViewId="0">
      <selection activeCell="V22" sqref="V22"/>
    </sheetView>
  </sheetViews>
  <sheetFormatPr defaultColWidth="8.88671875" defaultRowHeight="13.2"/>
  <sheetData>
    <row r="1" spans="1:35" ht="27" customHeight="1">
      <c r="B1" s="20" t="s">
        <v>107</v>
      </c>
      <c r="C1" s="21"/>
      <c r="D1" s="21"/>
      <c r="E1" s="21"/>
      <c r="F1" s="21"/>
      <c r="G1" s="21"/>
      <c r="H1" s="21"/>
      <c r="I1" s="21"/>
      <c r="J1" s="21"/>
      <c r="K1" s="21"/>
      <c r="L1" s="21"/>
      <c r="M1" s="311"/>
      <c r="N1" s="363" t="s">
        <v>255</v>
      </c>
      <c r="O1" s="363"/>
      <c r="P1" s="311"/>
      <c r="Q1" s="175"/>
    </row>
    <row r="2" spans="1:35" ht="20.399999999999999">
      <c r="A2" s="94" t="s">
        <v>212</v>
      </c>
      <c r="B2" s="95" t="s">
        <v>157</v>
      </c>
      <c r="C2" s="95" t="s">
        <v>158</v>
      </c>
      <c r="D2" s="95" t="s">
        <v>165</v>
      </c>
      <c r="E2" s="95" t="s">
        <v>166</v>
      </c>
      <c r="F2" s="95" t="s">
        <v>159</v>
      </c>
      <c r="G2" s="95" t="s">
        <v>160</v>
      </c>
      <c r="H2" s="95" t="s">
        <v>167</v>
      </c>
      <c r="I2" s="95" t="s">
        <v>168</v>
      </c>
      <c r="J2" s="95" t="s">
        <v>161</v>
      </c>
      <c r="K2" s="95" t="s">
        <v>162</v>
      </c>
      <c r="L2" s="95" t="s">
        <v>169</v>
      </c>
      <c r="M2" s="95" t="s">
        <v>170</v>
      </c>
      <c r="N2" s="95" t="s">
        <v>163</v>
      </c>
      <c r="O2" s="95" t="s">
        <v>164</v>
      </c>
      <c r="P2" s="95" t="s">
        <v>171</v>
      </c>
      <c r="Q2" s="95" t="s">
        <v>172</v>
      </c>
      <c r="R2" s="95"/>
      <c r="T2" s="95"/>
      <c r="U2" s="95"/>
      <c r="V2" s="95"/>
      <c r="W2" s="95"/>
      <c r="X2" s="95"/>
      <c r="Y2" s="95"/>
      <c r="Z2" s="95"/>
      <c r="AA2" s="95"/>
      <c r="AB2" s="95"/>
      <c r="AC2" s="95"/>
      <c r="AD2" s="95"/>
      <c r="AE2" s="95"/>
      <c r="AF2" s="95"/>
      <c r="AG2" s="95"/>
      <c r="AH2" s="95"/>
      <c r="AI2" s="95"/>
    </row>
    <row r="3" spans="1:35">
      <c r="A3" s="82">
        <v>1980</v>
      </c>
      <c r="B3" s="82">
        <v>967</v>
      </c>
      <c r="C3" s="82">
        <v>-239</v>
      </c>
      <c r="D3" s="82">
        <v>342</v>
      </c>
      <c r="E3" s="82">
        <v>-546</v>
      </c>
      <c r="F3" s="82">
        <v>445</v>
      </c>
      <c r="G3" s="82">
        <v>-80</v>
      </c>
      <c r="H3" s="82">
        <v>160</v>
      </c>
      <c r="I3" s="82">
        <v>-42</v>
      </c>
      <c r="J3" s="82">
        <v>4</v>
      </c>
      <c r="K3" s="82">
        <v>-5</v>
      </c>
      <c r="L3" s="82">
        <v>12</v>
      </c>
      <c r="M3" s="82">
        <v>-62</v>
      </c>
      <c r="N3" s="82">
        <v>0</v>
      </c>
      <c r="O3" s="82">
        <v>0</v>
      </c>
      <c r="P3" s="82">
        <v>0</v>
      </c>
      <c r="Q3" s="82">
        <v>-3</v>
      </c>
      <c r="R3" s="96"/>
    </row>
    <row r="4" spans="1:35">
      <c r="A4" s="82">
        <v>1981</v>
      </c>
      <c r="B4" s="82">
        <v>12</v>
      </c>
      <c r="C4" s="82">
        <v>-10</v>
      </c>
      <c r="D4" s="82">
        <v>7</v>
      </c>
      <c r="E4" s="82">
        <v>-42</v>
      </c>
      <c r="F4" s="82">
        <v>14</v>
      </c>
      <c r="G4" s="82">
        <v>-1</v>
      </c>
      <c r="H4" s="82">
        <v>14</v>
      </c>
      <c r="I4" s="82">
        <v>-2</v>
      </c>
      <c r="J4" s="82">
        <v>0</v>
      </c>
      <c r="K4" s="82">
        <v>-5</v>
      </c>
      <c r="L4" s="82">
        <v>1</v>
      </c>
      <c r="M4" s="82">
        <v>-14</v>
      </c>
      <c r="N4" s="82">
        <v>0</v>
      </c>
      <c r="O4" s="82">
        <v>-1</v>
      </c>
      <c r="P4" s="82">
        <v>0</v>
      </c>
      <c r="Q4" s="82">
        <v>-2</v>
      </c>
      <c r="R4" s="94"/>
    </row>
    <row r="5" spans="1:35">
      <c r="A5" s="82">
        <v>1982</v>
      </c>
      <c r="B5" s="82">
        <v>13</v>
      </c>
      <c r="C5" s="82">
        <v>-30</v>
      </c>
      <c r="D5" s="82">
        <v>9</v>
      </c>
      <c r="E5" s="82">
        <v>-82</v>
      </c>
      <c r="F5" s="82">
        <v>14</v>
      </c>
      <c r="G5" s="82">
        <v>-12</v>
      </c>
      <c r="H5" s="82">
        <v>8</v>
      </c>
      <c r="I5" s="82">
        <v>-10</v>
      </c>
      <c r="J5" s="82">
        <v>1</v>
      </c>
      <c r="K5" s="82">
        <v>-9</v>
      </c>
      <c r="L5" s="82">
        <v>0</v>
      </c>
      <c r="M5" s="82">
        <v>-29</v>
      </c>
      <c r="N5" s="82">
        <v>0</v>
      </c>
      <c r="O5" s="82">
        <v>-1</v>
      </c>
      <c r="P5" s="82">
        <v>0</v>
      </c>
      <c r="Q5" s="82">
        <v>0</v>
      </c>
      <c r="R5" s="94"/>
    </row>
    <row r="6" spans="1:35">
      <c r="A6" s="82">
        <v>1983</v>
      </c>
      <c r="B6" s="82">
        <v>16</v>
      </c>
      <c r="C6" s="82">
        <v>-55</v>
      </c>
      <c r="D6" s="82">
        <v>5</v>
      </c>
      <c r="E6" s="82">
        <v>-92</v>
      </c>
      <c r="F6" s="82">
        <v>10</v>
      </c>
      <c r="G6" s="82">
        <v>-10</v>
      </c>
      <c r="H6" s="82">
        <v>7</v>
      </c>
      <c r="I6" s="82">
        <v>-15</v>
      </c>
      <c r="J6" s="82">
        <v>3</v>
      </c>
      <c r="K6" s="82">
        <v>-7</v>
      </c>
      <c r="L6" s="82">
        <v>1</v>
      </c>
      <c r="M6" s="82">
        <v>-26</v>
      </c>
      <c r="N6" s="82">
        <v>0</v>
      </c>
      <c r="O6" s="82">
        <v>0</v>
      </c>
      <c r="P6" s="82">
        <v>0</v>
      </c>
      <c r="Q6" s="82">
        <v>-4</v>
      </c>
      <c r="R6" s="94"/>
    </row>
    <row r="7" spans="1:35">
      <c r="A7" s="82">
        <v>1984</v>
      </c>
      <c r="B7" s="82">
        <v>15</v>
      </c>
      <c r="C7" s="82">
        <v>-81</v>
      </c>
      <c r="D7" s="82">
        <v>10</v>
      </c>
      <c r="E7" s="82">
        <v>-169</v>
      </c>
      <c r="F7" s="82">
        <v>23</v>
      </c>
      <c r="G7" s="82">
        <v>-15</v>
      </c>
      <c r="H7" s="82">
        <v>12</v>
      </c>
      <c r="I7" s="82">
        <v>-8</v>
      </c>
      <c r="J7" s="82">
        <v>1</v>
      </c>
      <c r="K7" s="82">
        <v>-19</v>
      </c>
      <c r="L7" s="82">
        <v>0</v>
      </c>
      <c r="M7" s="82">
        <v>-56</v>
      </c>
      <c r="N7" s="82">
        <v>0</v>
      </c>
      <c r="O7" s="82">
        <v>-5</v>
      </c>
      <c r="P7" s="82">
        <v>0</v>
      </c>
      <c r="Q7" s="82">
        <v>-1</v>
      </c>
      <c r="R7" s="94"/>
    </row>
    <row r="8" spans="1:35">
      <c r="A8" s="82">
        <v>1985</v>
      </c>
      <c r="B8" s="82">
        <v>14</v>
      </c>
      <c r="C8" s="82">
        <v>-132</v>
      </c>
      <c r="D8" s="82">
        <v>8</v>
      </c>
      <c r="E8" s="82">
        <v>-200</v>
      </c>
      <c r="F8" s="82">
        <v>19</v>
      </c>
      <c r="G8" s="82">
        <v>-17</v>
      </c>
      <c r="H8" s="82">
        <v>6</v>
      </c>
      <c r="I8" s="82">
        <v>-15</v>
      </c>
      <c r="J8" s="82">
        <v>3</v>
      </c>
      <c r="K8" s="82">
        <v>-25</v>
      </c>
      <c r="L8" s="82">
        <v>3</v>
      </c>
      <c r="M8" s="82">
        <v>-50</v>
      </c>
      <c r="N8" s="82">
        <v>0</v>
      </c>
      <c r="O8" s="82">
        <v>0</v>
      </c>
      <c r="P8" s="82">
        <v>0</v>
      </c>
      <c r="Q8" s="82">
        <v>0</v>
      </c>
      <c r="R8" s="94"/>
    </row>
    <row r="9" spans="1:35">
      <c r="A9" s="82">
        <v>1986</v>
      </c>
      <c r="B9" s="82">
        <v>13</v>
      </c>
      <c r="C9" s="82">
        <v>-185</v>
      </c>
      <c r="D9" s="82">
        <v>10</v>
      </c>
      <c r="E9" s="82">
        <v>-244</v>
      </c>
      <c r="F9" s="82">
        <v>24</v>
      </c>
      <c r="G9" s="82">
        <v>-20</v>
      </c>
      <c r="H9" s="82">
        <v>14</v>
      </c>
      <c r="I9" s="82">
        <v>-23</v>
      </c>
      <c r="J9" s="82">
        <v>2</v>
      </c>
      <c r="K9" s="82">
        <v>-42</v>
      </c>
      <c r="L9" s="82">
        <v>2</v>
      </c>
      <c r="M9" s="82">
        <v>-63</v>
      </c>
      <c r="N9" s="82">
        <v>0</v>
      </c>
      <c r="O9" s="82">
        <v>-4</v>
      </c>
      <c r="P9" s="82">
        <v>0</v>
      </c>
      <c r="Q9" s="82">
        <v>-1</v>
      </c>
      <c r="R9" s="94"/>
    </row>
    <row r="10" spans="1:35">
      <c r="A10" s="82">
        <v>1987</v>
      </c>
      <c r="B10" s="82">
        <v>18</v>
      </c>
      <c r="C10" s="82">
        <v>-239</v>
      </c>
      <c r="D10" s="82">
        <v>8</v>
      </c>
      <c r="E10" s="82">
        <v>-323</v>
      </c>
      <c r="F10" s="82">
        <v>9</v>
      </c>
      <c r="G10" s="82">
        <v>-18</v>
      </c>
      <c r="H10" s="82">
        <v>6</v>
      </c>
      <c r="I10" s="82">
        <v>-25</v>
      </c>
      <c r="J10" s="82">
        <v>3</v>
      </c>
      <c r="K10" s="82">
        <v>-69</v>
      </c>
      <c r="L10" s="82">
        <v>2</v>
      </c>
      <c r="M10" s="82">
        <v>-49</v>
      </c>
      <c r="N10" s="82">
        <v>0</v>
      </c>
      <c r="O10" s="82">
        <v>-4</v>
      </c>
      <c r="P10" s="82">
        <v>0</v>
      </c>
      <c r="Q10" s="82">
        <v>-4</v>
      </c>
      <c r="R10" s="94"/>
    </row>
    <row r="11" spans="1:35">
      <c r="A11" s="82">
        <v>1988</v>
      </c>
      <c r="B11" s="82">
        <v>23</v>
      </c>
      <c r="C11" s="82">
        <v>-461</v>
      </c>
      <c r="D11" s="82">
        <v>5</v>
      </c>
      <c r="E11" s="82">
        <v>-478</v>
      </c>
      <c r="F11" s="82">
        <v>22</v>
      </c>
      <c r="G11" s="82">
        <v>-23</v>
      </c>
      <c r="H11" s="82">
        <v>10</v>
      </c>
      <c r="I11" s="82">
        <v>-33</v>
      </c>
      <c r="J11" s="82">
        <v>7</v>
      </c>
      <c r="K11" s="82">
        <v>-85</v>
      </c>
      <c r="L11" s="82">
        <v>4</v>
      </c>
      <c r="M11" s="82">
        <v>-38</v>
      </c>
      <c r="N11" s="82">
        <v>0</v>
      </c>
      <c r="O11" s="82">
        <v>-5</v>
      </c>
      <c r="P11" s="82">
        <v>0</v>
      </c>
      <c r="Q11" s="82">
        <v>-3</v>
      </c>
      <c r="R11" s="94"/>
    </row>
    <row r="12" spans="1:35">
      <c r="A12" s="82">
        <v>1989</v>
      </c>
      <c r="B12" s="82">
        <v>41</v>
      </c>
      <c r="C12" s="82">
        <v>-818</v>
      </c>
      <c r="D12" s="82">
        <v>11</v>
      </c>
      <c r="E12" s="82">
        <v>-789</v>
      </c>
      <c r="F12" s="82">
        <v>22</v>
      </c>
      <c r="G12" s="82">
        <v>-24</v>
      </c>
      <c r="H12" s="82">
        <v>9</v>
      </c>
      <c r="I12" s="82">
        <v>-23</v>
      </c>
      <c r="J12" s="82">
        <v>4</v>
      </c>
      <c r="K12" s="82">
        <v>-93</v>
      </c>
      <c r="L12" s="82">
        <v>2</v>
      </c>
      <c r="M12" s="82">
        <v>-55</v>
      </c>
      <c r="N12" s="82">
        <v>1</v>
      </c>
      <c r="O12" s="82">
        <v>-9</v>
      </c>
      <c r="P12" s="82">
        <v>0</v>
      </c>
      <c r="Q12" s="82">
        <v>-1</v>
      </c>
      <c r="R12" s="94"/>
    </row>
    <row r="13" spans="1:35">
      <c r="A13" s="82">
        <v>1990</v>
      </c>
      <c r="B13" s="82">
        <v>42</v>
      </c>
      <c r="C13" s="82">
        <v>-1229</v>
      </c>
      <c r="D13" s="82">
        <v>20</v>
      </c>
      <c r="E13" s="82">
        <v>-1214</v>
      </c>
      <c r="F13" s="82">
        <v>29</v>
      </c>
      <c r="G13" s="82">
        <v>-37</v>
      </c>
      <c r="H13" s="82">
        <v>11</v>
      </c>
      <c r="I13" s="82">
        <v>-19</v>
      </c>
      <c r="J13" s="82">
        <v>2</v>
      </c>
      <c r="K13" s="82">
        <v>-99</v>
      </c>
      <c r="L13" s="82">
        <v>5</v>
      </c>
      <c r="M13" s="82">
        <v>-66</v>
      </c>
      <c r="N13" s="82">
        <v>0</v>
      </c>
      <c r="O13" s="82">
        <v>-8</v>
      </c>
      <c r="P13" s="82">
        <v>0</v>
      </c>
      <c r="Q13" s="82">
        <v>-2</v>
      </c>
      <c r="R13" s="94"/>
    </row>
    <row r="14" spans="1:35">
      <c r="A14" s="82">
        <v>1991</v>
      </c>
      <c r="B14" s="82">
        <v>63</v>
      </c>
      <c r="C14" s="82">
        <v>-1735</v>
      </c>
      <c r="D14" s="82">
        <v>14</v>
      </c>
      <c r="E14" s="82">
        <v>-1161</v>
      </c>
      <c r="F14" s="82">
        <v>11</v>
      </c>
      <c r="G14" s="82">
        <v>-15</v>
      </c>
      <c r="H14" s="82">
        <v>5</v>
      </c>
      <c r="I14" s="82">
        <v>-15</v>
      </c>
      <c r="J14" s="82">
        <v>7</v>
      </c>
      <c r="K14" s="82">
        <v>-133</v>
      </c>
      <c r="L14" s="82">
        <v>1</v>
      </c>
      <c r="M14" s="82">
        <v>-53</v>
      </c>
      <c r="N14" s="82">
        <v>0</v>
      </c>
      <c r="O14" s="82">
        <v>-11</v>
      </c>
      <c r="P14" s="82">
        <v>0</v>
      </c>
      <c r="Q14" s="82">
        <v>-4</v>
      </c>
      <c r="R14" s="94"/>
    </row>
    <row r="15" spans="1:35">
      <c r="A15" s="82">
        <v>1992</v>
      </c>
      <c r="B15" s="82">
        <v>65</v>
      </c>
      <c r="C15" s="82">
        <v>-2557</v>
      </c>
      <c r="D15" s="82">
        <v>18</v>
      </c>
      <c r="E15" s="82">
        <v>-1363</v>
      </c>
      <c r="F15" s="82">
        <v>20</v>
      </c>
      <c r="G15" s="82">
        <v>-30</v>
      </c>
      <c r="H15" s="82">
        <v>4</v>
      </c>
      <c r="I15" s="82">
        <v>-12</v>
      </c>
      <c r="J15" s="82">
        <v>9</v>
      </c>
      <c r="K15" s="82">
        <v>-102</v>
      </c>
      <c r="L15" s="82">
        <v>4</v>
      </c>
      <c r="M15" s="82">
        <v>-58</v>
      </c>
      <c r="N15" s="82">
        <v>0</v>
      </c>
      <c r="O15" s="82">
        <v>-2</v>
      </c>
      <c r="P15" s="82">
        <v>0</v>
      </c>
      <c r="Q15" s="82">
        <v>-1</v>
      </c>
      <c r="R15" s="94"/>
    </row>
    <row r="16" spans="1:35">
      <c r="A16" s="82">
        <v>1993</v>
      </c>
      <c r="B16" s="82">
        <v>77</v>
      </c>
      <c r="C16" s="82">
        <v>-2602</v>
      </c>
      <c r="D16" s="82">
        <v>11</v>
      </c>
      <c r="E16" s="82">
        <v>-1618</v>
      </c>
      <c r="F16" s="82">
        <v>25</v>
      </c>
      <c r="G16" s="82">
        <v>-22</v>
      </c>
      <c r="H16" s="82">
        <v>5</v>
      </c>
      <c r="I16" s="82">
        <v>-9</v>
      </c>
      <c r="J16" s="82">
        <v>6</v>
      </c>
      <c r="K16" s="82">
        <v>-115</v>
      </c>
      <c r="L16" s="82">
        <v>2</v>
      </c>
      <c r="M16" s="82">
        <v>-68</v>
      </c>
      <c r="N16" s="82">
        <v>0</v>
      </c>
      <c r="O16" s="82">
        <v>-7</v>
      </c>
      <c r="P16" s="82">
        <v>0</v>
      </c>
      <c r="Q16" s="82">
        <v>-1</v>
      </c>
      <c r="R16" s="94"/>
    </row>
    <row r="17" spans="1:18">
      <c r="A17" s="82">
        <v>1994</v>
      </c>
      <c r="B17" s="82">
        <v>107</v>
      </c>
      <c r="C17" s="82">
        <v>-4256</v>
      </c>
      <c r="D17" s="82">
        <v>23</v>
      </c>
      <c r="E17" s="82">
        <v>-2403</v>
      </c>
      <c r="F17" s="82">
        <v>30</v>
      </c>
      <c r="G17" s="82">
        <v>-35</v>
      </c>
      <c r="H17" s="82">
        <v>7</v>
      </c>
      <c r="I17" s="82">
        <v>-17</v>
      </c>
      <c r="J17" s="82">
        <v>17</v>
      </c>
      <c r="K17" s="82">
        <v>-147</v>
      </c>
      <c r="L17" s="82">
        <v>9</v>
      </c>
      <c r="M17" s="82">
        <v>-79</v>
      </c>
      <c r="N17" s="82">
        <v>0</v>
      </c>
      <c r="O17" s="82">
        <v>-9</v>
      </c>
      <c r="P17" s="82">
        <v>0</v>
      </c>
      <c r="Q17" s="82">
        <v>-2</v>
      </c>
      <c r="R17" s="94"/>
    </row>
    <row r="18" spans="1:18">
      <c r="A18" s="82">
        <v>1995</v>
      </c>
      <c r="B18" s="82">
        <v>155</v>
      </c>
      <c r="C18" s="82">
        <v>-6299</v>
      </c>
      <c r="D18" s="82">
        <v>17</v>
      </c>
      <c r="E18" s="82">
        <v>-2149</v>
      </c>
      <c r="F18" s="82">
        <v>29</v>
      </c>
      <c r="G18" s="82">
        <v>-36</v>
      </c>
      <c r="H18" s="82">
        <v>6</v>
      </c>
      <c r="I18" s="82">
        <v>-15</v>
      </c>
      <c r="J18" s="82">
        <v>18</v>
      </c>
      <c r="K18" s="82">
        <v>-170</v>
      </c>
      <c r="L18" s="82">
        <v>5</v>
      </c>
      <c r="M18" s="82">
        <v>-68</v>
      </c>
      <c r="N18" s="82">
        <v>0</v>
      </c>
      <c r="O18" s="82">
        <v>-5</v>
      </c>
      <c r="P18" s="82">
        <v>0</v>
      </c>
      <c r="Q18" s="82">
        <v>-4</v>
      </c>
      <c r="R18" s="94"/>
    </row>
    <row r="19" spans="1:18">
      <c r="A19" s="82">
        <v>1996</v>
      </c>
      <c r="B19" s="82">
        <v>379</v>
      </c>
      <c r="C19" s="82">
        <v>-10464</v>
      </c>
      <c r="D19" s="82">
        <v>29</v>
      </c>
      <c r="E19" s="82">
        <v>-2949</v>
      </c>
      <c r="F19" s="82">
        <v>28</v>
      </c>
      <c r="G19" s="82">
        <v>-31</v>
      </c>
      <c r="H19" s="82">
        <v>10</v>
      </c>
      <c r="I19" s="82">
        <v>-24</v>
      </c>
      <c r="J19" s="82">
        <v>14</v>
      </c>
      <c r="K19" s="82">
        <v>-159</v>
      </c>
      <c r="L19" s="82">
        <v>9</v>
      </c>
      <c r="M19" s="82">
        <v>-76</v>
      </c>
      <c r="N19" s="82">
        <v>0</v>
      </c>
      <c r="O19" s="82">
        <v>-6</v>
      </c>
      <c r="P19" s="82">
        <v>0</v>
      </c>
      <c r="Q19" s="82">
        <v>-2</v>
      </c>
      <c r="R19" s="94"/>
    </row>
    <row r="20" spans="1:18">
      <c r="A20" s="82">
        <v>1997</v>
      </c>
      <c r="B20" s="82">
        <v>416</v>
      </c>
      <c r="C20" s="82">
        <v>-9120</v>
      </c>
      <c r="D20" s="82">
        <v>35</v>
      </c>
      <c r="E20" s="82">
        <v>-2823</v>
      </c>
      <c r="F20" s="82">
        <v>34</v>
      </c>
      <c r="G20" s="82">
        <v>-24</v>
      </c>
      <c r="H20" s="82">
        <v>11</v>
      </c>
      <c r="I20" s="82">
        <v>-39</v>
      </c>
      <c r="J20" s="82">
        <v>14</v>
      </c>
      <c r="K20" s="82">
        <v>-164</v>
      </c>
      <c r="L20" s="82">
        <v>8</v>
      </c>
      <c r="M20" s="82">
        <v>-67</v>
      </c>
      <c r="N20" s="82">
        <v>0</v>
      </c>
      <c r="O20" s="82">
        <v>-10</v>
      </c>
      <c r="P20" s="82">
        <v>0</v>
      </c>
      <c r="Q20" s="82">
        <v>-1</v>
      </c>
      <c r="R20" s="94"/>
    </row>
    <row r="21" spans="1:18">
      <c r="A21" s="82">
        <v>1998</v>
      </c>
      <c r="B21" s="82">
        <v>533</v>
      </c>
      <c r="C21" s="82">
        <v>-7422</v>
      </c>
      <c r="D21" s="82">
        <v>22</v>
      </c>
      <c r="E21" s="82">
        <v>-3022</v>
      </c>
      <c r="F21" s="82">
        <v>42</v>
      </c>
      <c r="G21" s="82">
        <v>-50</v>
      </c>
      <c r="H21" s="82">
        <v>6</v>
      </c>
      <c r="I21" s="82">
        <v>-38</v>
      </c>
      <c r="J21" s="82">
        <v>7</v>
      </c>
      <c r="K21" s="82">
        <v>-102</v>
      </c>
      <c r="L21" s="82">
        <v>8</v>
      </c>
      <c r="M21" s="82">
        <v>-55</v>
      </c>
      <c r="N21" s="82">
        <v>0</v>
      </c>
      <c r="O21" s="82">
        <v>-1</v>
      </c>
      <c r="P21" s="82">
        <v>0</v>
      </c>
      <c r="Q21" s="82">
        <v>0</v>
      </c>
      <c r="R21" s="94"/>
    </row>
    <row r="22" spans="1:18">
      <c r="A22" s="82">
        <v>1999</v>
      </c>
      <c r="B22" s="82">
        <v>648</v>
      </c>
      <c r="C22" s="82">
        <v>-6083</v>
      </c>
      <c r="D22" s="82">
        <v>38</v>
      </c>
      <c r="E22" s="82">
        <v>-3556</v>
      </c>
      <c r="F22" s="82">
        <v>43</v>
      </c>
      <c r="G22" s="82">
        <v>-30</v>
      </c>
      <c r="H22" s="82">
        <v>15</v>
      </c>
      <c r="I22" s="82">
        <v>-46</v>
      </c>
      <c r="J22" s="82">
        <v>8</v>
      </c>
      <c r="K22" s="82">
        <v>-44</v>
      </c>
      <c r="L22" s="82">
        <v>4</v>
      </c>
      <c r="M22" s="82">
        <v>-79</v>
      </c>
      <c r="N22" s="82">
        <v>0</v>
      </c>
      <c r="O22" s="82">
        <v>-2</v>
      </c>
      <c r="P22" s="82">
        <v>0</v>
      </c>
      <c r="Q22" s="82">
        <v>0</v>
      </c>
      <c r="R22" s="94"/>
    </row>
    <row r="23" spans="1:18">
      <c r="A23" s="82">
        <v>2000</v>
      </c>
      <c r="B23" s="82">
        <v>392</v>
      </c>
      <c r="C23" s="82">
        <v>-6247</v>
      </c>
      <c r="D23" s="82">
        <v>63</v>
      </c>
      <c r="E23" s="82">
        <v>-3841</v>
      </c>
      <c r="F23" s="82">
        <v>60</v>
      </c>
      <c r="G23" s="82">
        <v>-40</v>
      </c>
      <c r="H23" s="82">
        <v>8</v>
      </c>
      <c r="I23" s="82">
        <v>-34</v>
      </c>
      <c r="J23" s="82">
        <v>7</v>
      </c>
      <c r="K23" s="82">
        <v>-23</v>
      </c>
      <c r="L23" s="82">
        <v>9</v>
      </c>
      <c r="M23" s="82">
        <v>-77</v>
      </c>
      <c r="N23" s="82">
        <v>0</v>
      </c>
      <c r="O23" s="82">
        <v>0</v>
      </c>
      <c r="P23" s="82">
        <v>0</v>
      </c>
      <c r="Q23" s="82">
        <v>0</v>
      </c>
      <c r="R23" s="94"/>
    </row>
    <row r="24" spans="1:18">
      <c r="A24" s="82">
        <v>2001</v>
      </c>
      <c r="B24" s="82">
        <v>117</v>
      </c>
      <c r="C24" s="82">
        <v>-6087</v>
      </c>
      <c r="D24" s="82">
        <v>65</v>
      </c>
      <c r="E24" s="82">
        <v>-3939</v>
      </c>
      <c r="F24" s="82">
        <v>66</v>
      </c>
      <c r="G24" s="82">
        <v>-45</v>
      </c>
      <c r="H24" s="82">
        <v>13</v>
      </c>
      <c r="I24" s="82">
        <v>-67</v>
      </c>
      <c r="J24" s="82">
        <v>2</v>
      </c>
      <c r="K24" s="82">
        <v>-8</v>
      </c>
      <c r="L24" s="82">
        <v>8</v>
      </c>
      <c r="M24" s="82">
        <v>-78</v>
      </c>
      <c r="N24" s="82">
        <v>0</v>
      </c>
      <c r="O24" s="82">
        <v>0</v>
      </c>
      <c r="P24" s="82">
        <v>0</v>
      </c>
      <c r="Q24" s="82">
        <v>-2</v>
      </c>
      <c r="R24" s="94"/>
    </row>
    <row r="25" spans="1:18">
      <c r="A25" s="82">
        <v>2002</v>
      </c>
      <c r="B25" s="82">
        <v>129</v>
      </c>
      <c r="C25" s="82">
        <v>-5494</v>
      </c>
      <c r="D25" s="82">
        <v>101</v>
      </c>
      <c r="E25" s="82">
        <v>-4355</v>
      </c>
      <c r="F25" s="82">
        <v>72</v>
      </c>
      <c r="G25" s="82">
        <v>-46</v>
      </c>
      <c r="H25" s="82">
        <v>17</v>
      </c>
      <c r="I25" s="82">
        <v>-53</v>
      </c>
      <c r="J25" s="82">
        <v>2</v>
      </c>
      <c r="K25" s="82">
        <v>-15</v>
      </c>
      <c r="L25" s="82">
        <v>4</v>
      </c>
      <c r="M25" s="82">
        <v>-78</v>
      </c>
      <c r="N25" s="82">
        <v>0</v>
      </c>
      <c r="O25" s="82">
        <v>0</v>
      </c>
      <c r="P25" s="82">
        <v>0</v>
      </c>
      <c r="Q25" s="82">
        <v>0</v>
      </c>
      <c r="R25" s="94"/>
    </row>
    <row r="26" spans="1:18">
      <c r="A26" s="82">
        <v>2003</v>
      </c>
      <c r="B26" s="82">
        <v>149</v>
      </c>
      <c r="C26" s="82">
        <v>-3964</v>
      </c>
      <c r="D26" s="82">
        <v>122</v>
      </c>
      <c r="E26" s="82">
        <v>-4475</v>
      </c>
      <c r="F26" s="82">
        <v>90</v>
      </c>
      <c r="G26" s="82">
        <v>-63</v>
      </c>
      <c r="H26" s="82">
        <v>27</v>
      </c>
      <c r="I26" s="82">
        <v>-85</v>
      </c>
      <c r="J26" s="82">
        <v>3</v>
      </c>
      <c r="K26" s="82">
        <v>-11</v>
      </c>
      <c r="L26" s="82">
        <v>7</v>
      </c>
      <c r="M26" s="82">
        <v>-81</v>
      </c>
      <c r="N26" s="82">
        <v>0</v>
      </c>
      <c r="O26" s="82">
        <v>0</v>
      </c>
      <c r="P26" s="82">
        <v>0</v>
      </c>
      <c r="Q26" s="82">
        <v>-1</v>
      </c>
      <c r="R26" s="94"/>
    </row>
    <row r="27" spans="1:18">
      <c r="A27" s="82">
        <v>2004</v>
      </c>
      <c r="B27" s="82">
        <v>1162</v>
      </c>
      <c r="C27" s="82">
        <v>-8127</v>
      </c>
      <c r="D27" s="82">
        <v>152</v>
      </c>
      <c r="E27" s="82">
        <v>-4446</v>
      </c>
      <c r="F27" s="82">
        <v>97</v>
      </c>
      <c r="G27" s="82">
        <v>-62</v>
      </c>
      <c r="H27" s="82">
        <v>40</v>
      </c>
      <c r="I27" s="82">
        <v>-139</v>
      </c>
      <c r="J27" s="82">
        <v>2</v>
      </c>
      <c r="K27" s="82">
        <v>-14</v>
      </c>
      <c r="L27" s="82">
        <v>11</v>
      </c>
      <c r="M27" s="82">
        <v>-111</v>
      </c>
      <c r="N27" s="82">
        <v>0</v>
      </c>
      <c r="O27" s="82">
        <v>-3</v>
      </c>
      <c r="P27" s="82">
        <v>0</v>
      </c>
      <c r="Q27" s="82">
        <v>-3</v>
      </c>
      <c r="R27" s="94"/>
    </row>
    <row r="28" spans="1:18">
      <c r="A28" s="82">
        <v>2005</v>
      </c>
      <c r="B28" s="82">
        <v>3754</v>
      </c>
      <c r="C28" s="82">
        <v>-9523</v>
      </c>
      <c r="D28" s="82">
        <v>144</v>
      </c>
      <c r="E28" s="82">
        <v>-4073</v>
      </c>
      <c r="F28" s="82">
        <v>133</v>
      </c>
      <c r="G28" s="82">
        <v>-77</v>
      </c>
      <c r="H28" s="82">
        <v>49</v>
      </c>
      <c r="I28" s="82">
        <v>-171</v>
      </c>
      <c r="J28" s="82">
        <v>4</v>
      </c>
      <c r="K28" s="82">
        <v>-5</v>
      </c>
      <c r="L28" s="82">
        <v>9</v>
      </c>
      <c r="M28" s="82">
        <v>-67</v>
      </c>
      <c r="N28" s="82">
        <v>0</v>
      </c>
      <c r="O28" s="82">
        <v>-1</v>
      </c>
      <c r="P28" s="82">
        <v>0</v>
      </c>
      <c r="Q28" s="82">
        <v>-1</v>
      </c>
      <c r="R28" s="94"/>
    </row>
    <row r="29" spans="1:18">
      <c r="A29" s="82">
        <v>2006</v>
      </c>
      <c r="B29" s="82">
        <v>6254</v>
      </c>
      <c r="C29" s="82">
        <v>-7567</v>
      </c>
      <c r="D29" s="82">
        <v>185</v>
      </c>
      <c r="E29" s="82">
        <v>-3743</v>
      </c>
      <c r="F29" s="82">
        <v>164</v>
      </c>
      <c r="G29" s="82">
        <v>-71</v>
      </c>
      <c r="H29" s="82">
        <v>60</v>
      </c>
      <c r="I29" s="82">
        <v>-189</v>
      </c>
      <c r="J29" s="82">
        <v>39</v>
      </c>
      <c r="K29" s="82">
        <v>-20</v>
      </c>
      <c r="L29" s="82">
        <v>5</v>
      </c>
      <c r="M29" s="82">
        <v>-70</v>
      </c>
      <c r="N29" s="82">
        <v>0</v>
      </c>
      <c r="O29" s="82">
        <v>-1</v>
      </c>
      <c r="P29" s="82">
        <v>0</v>
      </c>
      <c r="Q29" s="82">
        <v>-4</v>
      </c>
      <c r="R29" s="94"/>
    </row>
    <row r="30" spans="1:18">
      <c r="A30" s="82">
        <v>2007</v>
      </c>
      <c r="B30" s="82">
        <v>11899</v>
      </c>
      <c r="C30" s="82">
        <v>-6075</v>
      </c>
      <c r="D30" s="82">
        <v>180</v>
      </c>
      <c r="E30" s="82">
        <v>-3316</v>
      </c>
      <c r="F30" s="82">
        <v>184</v>
      </c>
      <c r="G30" s="82">
        <v>-81</v>
      </c>
      <c r="H30" s="82">
        <v>65</v>
      </c>
      <c r="I30" s="82">
        <v>-297</v>
      </c>
      <c r="J30" s="82">
        <v>177</v>
      </c>
      <c r="K30" s="82">
        <v>-75</v>
      </c>
      <c r="L30" s="82">
        <v>5</v>
      </c>
      <c r="M30" s="82">
        <v>-65</v>
      </c>
      <c r="N30" s="82">
        <v>3</v>
      </c>
      <c r="O30" s="82">
        <v>-2</v>
      </c>
      <c r="P30" s="82">
        <v>0</v>
      </c>
      <c r="Q30" s="82">
        <v>-2</v>
      </c>
      <c r="R30" s="94"/>
    </row>
    <row r="31" spans="1:18">
      <c r="A31" s="82">
        <v>2008</v>
      </c>
      <c r="B31" s="82">
        <v>11599</v>
      </c>
      <c r="C31" s="82">
        <v>-4231</v>
      </c>
      <c r="D31" s="82">
        <v>138</v>
      </c>
      <c r="E31" s="82">
        <v>-2670</v>
      </c>
      <c r="F31" s="82">
        <v>216</v>
      </c>
      <c r="G31" s="82">
        <v>-75</v>
      </c>
      <c r="H31" s="82">
        <v>80</v>
      </c>
      <c r="I31" s="82">
        <v>-362</v>
      </c>
      <c r="J31" s="82">
        <v>183</v>
      </c>
      <c r="K31" s="82">
        <v>-60</v>
      </c>
      <c r="L31" s="82">
        <v>5</v>
      </c>
      <c r="M31" s="82">
        <v>-69</v>
      </c>
      <c r="N31" s="82">
        <v>4</v>
      </c>
      <c r="O31" s="82">
        <v>-2</v>
      </c>
      <c r="P31" s="82">
        <v>1</v>
      </c>
      <c r="Q31" s="82">
        <v>-1</v>
      </c>
      <c r="R31" s="94"/>
    </row>
    <row r="32" spans="1:18">
      <c r="A32" s="82">
        <v>2009</v>
      </c>
      <c r="B32" s="82">
        <v>14037</v>
      </c>
      <c r="C32" s="82">
        <v>-2340</v>
      </c>
      <c r="D32" s="82">
        <v>129</v>
      </c>
      <c r="E32" s="82">
        <v>-1763</v>
      </c>
      <c r="F32" s="82">
        <v>177</v>
      </c>
      <c r="G32" s="82">
        <v>-63</v>
      </c>
      <c r="H32" s="82">
        <v>48</v>
      </c>
      <c r="I32" s="82">
        <v>-234</v>
      </c>
      <c r="J32" s="82">
        <v>93</v>
      </c>
      <c r="K32" s="82">
        <v>-28</v>
      </c>
      <c r="L32" s="82">
        <v>4</v>
      </c>
      <c r="M32" s="82">
        <v>-33</v>
      </c>
      <c r="N32" s="82">
        <v>1</v>
      </c>
      <c r="O32" s="82">
        <v>0</v>
      </c>
      <c r="P32" s="82">
        <v>0</v>
      </c>
      <c r="Q32" s="82">
        <v>-4</v>
      </c>
      <c r="R32" s="94"/>
    </row>
    <row r="33" spans="1:19">
      <c r="A33" s="82">
        <v>2010</v>
      </c>
      <c r="B33" s="82">
        <v>12564</v>
      </c>
      <c r="C33" s="82">
        <v>-1908</v>
      </c>
      <c r="D33" s="82">
        <v>115</v>
      </c>
      <c r="E33" s="82">
        <v>-1785</v>
      </c>
      <c r="F33" s="82">
        <v>124</v>
      </c>
      <c r="G33" s="82">
        <v>-67</v>
      </c>
      <c r="H33" s="82">
        <v>39</v>
      </c>
      <c r="I33" s="82">
        <v>-139</v>
      </c>
      <c r="J33" s="82">
        <v>139</v>
      </c>
      <c r="K33" s="82">
        <v>-17</v>
      </c>
      <c r="L33" s="82">
        <v>4</v>
      </c>
      <c r="M33" s="82">
        <v>-34</v>
      </c>
      <c r="N33" s="82">
        <v>7</v>
      </c>
      <c r="O33" s="82">
        <v>0</v>
      </c>
      <c r="P33" s="82">
        <v>0</v>
      </c>
      <c r="Q33" s="82">
        <v>-4</v>
      </c>
      <c r="R33" s="94"/>
      <c r="S33" s="34"/>
    </row>
    <row r="34" spans="1:19">
      <c r="A34" s="82">
        <v>2011</v>
      </c>
      <c r="B34" s="82">
        <v>12090</v>
      </c>
      <c r="C34" s="82">
        <v>-1063</v>
      </c>
      <c r="D34" s="82">
        <v>120</v>
      </c>
      <c r="E34" s="82">
        <v>-1700</v>
      </c>
      <c r="F34" s="82">
        <v>113</v>
      </c>
      <c r="G34" s="82">
        <v>-37</v>
      </c>
      <c r="H34" s="82">
        <v>38</v>
      </c>
      <c r="I34" s="82">
        <v>-208</v>
      </c>
      <c r="J34" s="82">
        <v>173</v>
      </c>
      <c r="K34" s="82">
        <v>-22</v>
      </c>
      <c r="L34" s="82">
        <v>0</v>
      </c>
      <c r="M34" s="82">
        <v>-40</v>
      </c>
      <c r="N34" s="82">
        <v>2</v>
      </c>
      <c r="O34" s="82">
        <v>-1</v>
      </c>
      <c r="P34" s="82">
        <v>0</v>
      </c>
      <c r="Q34" s="82">
        <v>-1</v>
      </c>
      <c r="R34" s="94"/>
      <c r="S34" s="34"/>
    </row>
    <row r="35" spans="1:19">
      <c r="A35" s="82">
        <v>2012</v>
      </c>
      <c r="B35" s="82">
        <v>9609</v>
      </c>
      <c r="C35" s="82">
        <v>-923</v>
      </c>
      <c r="D35" s="82">
        <v>162</v>
      </c>
      <c r="E35" s="82">
        <v>-1722</v>
      </c>
      <c r="F35" s="82">
        <v>177</v>
      </c>
      <c r="G35" s="82">
        <v>-34</v>
      </c>
      <c r="H35" s="82">
        <v>55</v>
      </c>
      <c r="I35" s="82">
        <v>-155</v>
      </c>
      <c r="J35" s="82">
        <v>224</v>
      </c>
      <c r="K35" s="82">
        <v>-19</v>
      </c>
      <c r="L35" s="82">
        <v>8</v>
      </c>
      <c r="M35" s="82">
        <v>-35</v>
      </c>
      <c r="N35" s="82">
        <v>10</v>
      </c>
      <c r="O35" s="82">
        <v>-1</v>
      </c>
      <c r="P35" s="82">
        <v>1</v>
      </c>
      <c r="Q35" s="82">
        <v>-6</v>
      </c>
      <c r="R35" s="94"/>
      <c r="S35" s="34"/>
    </row>
    <row r="36" spans="1:19">
      <c r="A36" s="82">
        <v>2013</v>
      </c>
      <c r="B36" s="82">
        <v>9103</v>
      </c>
      <c r="C36" s="82">
        <v>-677</v>
      </c>
      <c r="D36" s="82">
        <v>145</v>
      </c>
      <c r="E36" s="82">
        <v>-1804</v>
      </c>
      <c r="F36" s="82">
        <v>185</v>
      </c>
      <c r="G36" s="82">
        <v>-28</v>
      </c>
      <c r="H36" s="82">
        <v>66</v>
      </c>
      <c r="I36" s="82">
        <v>-232</v>
      </c>
      <c r="J36" s="82">
        <v>247</v>
      </c>
      <c r="K36" s="82">
        <v>-15</v>
      </c>
      <c r="L36" s="82">
        <v>6</v>
      </c>
      <c r="M36" s="82">
        <v>-40</v>
      </c>
      <c r="N36" s="82">
        <v>3</v>
      </c>
      <c r="O36" s="82">
        <v>-2</v>
      </c>
      <c r="P36" s="82">
        <v>0</v>
      </c>
      <c r="Q36" s="82">
        <v>-4</v>
      </c>
      <c r="R36" s="94"/>
      <c r="S36" s="34"/>
    </row>
    <row r="37" spans="1:19">
      <c r="A37" s="82">
        <v>2014</v>
      </c>
      <c r="B37" s="82">
        <v>10548</v>
      </c>
      <c r="C37" s="82">
        <v>-404</v>
      </c>
      <c r="D37" s="82">
        <v>199</v>
      </c>
      <c r="E37" s="82">
        <v>-1872</v>
      </c>
      <c r="F37" s="82">
        <v>189</v>
      </c>
      <c r="G37" s="82">
        <v>-33</v>
      </c>
      <c r="H37" s="82">
        <v>75</v>
      </c>
      <c r="I37" s="82">
        <v>-278</v>
      </c>
      <c r="J37" s="82">
        <v>215</v>
      </c>
      <c r="K37" s="82">
        <v>-9</v>
      </c>
      <c r="L37" s="82">
        <v>4</v>
      </c>
      <c r="M37" s="82">
        <v>-64</v>
      </c>
      <c r="N37" s="82">
        <v>5</v>
      </c>
      <c r="O37" s="82">
        <v>-1</v>
      </c>
      <c r="P37" s="82">
        <v>0</v>
      </c>
      <c r="Q37" s="82">
        <v>0</v>
      </c>
      <c r="R37" s="82"/>
      <c r="S37" s="34"/>
    </row>
    <row r="38" spans="1:19">
      <c r="A38" s="82">
        <v>2015</v>
      </c>
      <c r="B38" s="82">
        <v>9487</v>
      </c>
      <c r="C38" s="82">
        <v>-192</v>
      </c>
      <c r="D38" s="82">
        <v>231</v>
      </c>
      <c r="E38" s="82">
        <v>-1722</v>
      </c>
      <c r="F38" s="82">
        <v>176</v>
      </c>
      <c r="G38" s="82">
        <v>-28</v>
      </c>
      <c r="H38" s="82">
        <v>92</v>
      </c>
      <c r="I38" s="82">
        <v>-334</v>
      </c>
      <c r="J38" s="82">
        <v>153</v>
      </c>
      <c r="K38" s="82">
        <v>-8</v>
      </c>
      <c r="L38" s="82">
        <v>4</v>
      </c>
      <c r="M38" s="82">
        <v>-47</v>
      </c>
      <c r="N38" s="82">
        <v>10</v>
      </c>
      <c r="O38" s="82">
        <v>0</v>
      </c>
      <c r="P38" s="82">
        <v>0</v>
      </c>
      <c r="Q38" s="82">
        <v>-3</v>
      </c>
      <c r="R38" s="94"/>
      <c r="S38" s="34"/>
    </row>
    <row r="39" spans="1:19">
      <c r="A39" s="82">
        <v>2016</v>
      </c>
      <c r="B39" s="82">
        <v>2285</v>
      </c>
      <c r="C39" s="82">
        <v>-128</v>
      </c>
      <c r="D39" s="82">
        <v>217</v>
      </c>
      <c r="E39" s="82">
        <v>-1766</v>
      </c>
      <c r="F39" s="82">
        <v>186</v>
      </c>
      <c r="G39" s="82">
        <v>-21</v>
      </c>
      <c r="H39" s="82">
        <v>74</v>
      </c>
      <c r="I39" s="82">
        <v>-317</v>
      </c>
      <c r="J39" s="82">
        <v>77</v>
      </c>
      <c r="K39" s="82">
        <v>-6</v>
      </c>
      <c r="L39" s="82">
        <v>6</v>
      </c>
      <c r="M39" s="82">
        <v>-32</v>
      </c>
      <c r="N39" s="82">
        <v>1</v>
      </c>
      <c r="O39" s="82">
        <v>0</v>
      </c>
      <c r="P39" s="82">
        <v>0</v>
      </c>
      <c r="Q39" s="82">
        <v>-4</v>
      </c>
      <c r="R39" s="94"/>
      <c r="S39" s="34"/>
    </row>
    <row r="40" spans="1:19">
      <c r="A40" s="82">
        <v>2017</v>
      </c>
      <c r="B40" s="82">
        <v>2217</v>
      </c>
      <c r="C40" s="82">
        <v>-82</v>
      </c>
      <c r="D40" s="82">
        <v>275</v>
      </c>
      <c r="E40" s="82">
        <v>-1785</v>
      </c>
      <c r="F40" s="82">
        <v>154</v>
      </c>
      <c r="G40" s="82">
        <v>-21</v>
      </c>
      <c r="H40" s="82">
        <v>79</v>
      </c>
      <c r="I40" s="82">
        <v>-340</v>
      </c>
      <c r="J40" s="82">
        <v>52</v>
      </c>
      <c r="K40" s="82">
        <v>-3</v>
      </c>
      <c r="L40" s="82">
        <v>6</v>
      </c>
      <c r="M40" s="82">
        <v>-39</v>
      </c>
      <c r="N40" s="82">
        <v>1</v>
      </c>
      <c r="O40" s="82">
        <v>0</v>
      </c>
      <c r="P40" s="82">
        <v>1</v>
      </c>
      <c r="Q40" s="82">
        <v>-1</v>
      </c>
      <c r="R40" s="94"/>
      <c r="S40" s="34"/>
    </row>
    <row r="41" spans="1:19">
      <c r="A41" s="82">
        <v>2018</v>
      </c>
      <c r="B41" s="82">
        <v>1470</v>
      </c>
      <c r="C41" s="82">
        <v>-30</v>
      </c>
      <c r="D41" s="82">
        <v>270</v>
      </c>
      <c r="E41" s="82">
        <v>-1743</v>
      </c>
      <c r="F41" s="82">
        <v>113</v>
      </c>
      <c r="G41" s="82">
        <v>-8</v>
      </c>
      <c r="H41" s="82">
        <v>69</v>
      </c>
      <c r="I41" s="82">
        <v>-350</v>
      </c>
      <c r="J41" s="82">
        <v>37</v>
      </c>
      <c r="K41" s="82">
        <v>-3</v>
      </c>
      <c r="L41" s="82">
        <v>5</v>
      </c>
      <c r="M41" s="82">
        <v>-48</v>
      </c>
      <c r="N41" s="82">
        <v>1</v>
      </c>
      <c r="O41" s="82">
        <v>0</v>
      </c>
      <c r="P41" s="82">
        <v>0</v>
      </c>
      <c r="Q41" s="82">
        <v>-6</v>
      </c>
      <c r="R41" s="94"/>
      <c r="S41" s="34"/>
    </row>
    <row r="42" spans="1:19">
      <c r="A42" s="82">
        <v>2019</v>
      </c>
      <c r="B42" s="82">
        <v>844</v>
      </c>
      <c r="C42" s="82">
        <v>-10</v>
      </c>
      <c r="D42" s="82">
        <v>166</v>
      </c>
      <c r="E42" s="82">
        <v>-2059</v>
      </c>
      <c r="F42" s="82">
        <v>188</v>
      </c>
      <c r="G42" s="82">
        <v>-9</v>
      </c>
      <c r="H42" s="82">
        <v>52</v>
      </c>
      <c r="I42" s="82">
        <v>-441</v>
      </c>
      <c r="J42" s="82">
        <v>46</v>
      </c>
      <c r="K42" s="82">
        <v>-1</v>
      </c>
      <c r="L42" s="82">
        <v>1</v>
      </c>
      <c r="M42" s="82">
        <v>-36</v>
      </c>
      <c r="N42" s="82">
        <v>1</v>
      </c>
      <c r="O42" s="82">
        <v>0</v>
      </c>
      <c r="P42" s="82">
        <v>0</v>
      </c>
      <c r="Q42" s="82">
        <v>-4</v>
      </c>
      <c r="R42" s="94"/>
      <c r="S42" s="34"/>
    </row>
    <row r="43" spans="1:19">
      <c r="A43" s="321">
        <v>2020</v>
      </c>
      <c r="B43" s="321">
        <v>153</v>
      </c>
      <c r="C43" s="321">
        <v>0</v>
      </c>
      <c r="D43" s="321">
        <v>114554</v>
      </c>
      <c r="E43" s="321">
        <v>0</v>
      </c>
      <c r="F43" s="321">
        <v>32</v>
      </c>
      <c r="G43" s="321">
        <v>0</v>
      </c>
      <c r="H43" s="321">
        <v>9393</v>
      </c>
      <c r="I43" s="321">
        <v>0</v>
      </c>
      <c r="J43" s="321">
        <v>25</v>
      </c>
      <c r="K43" s="321">
        <v>0</v>
      </c>
      <c r="L43" s="321">
        <v>4622</v>
      </c>
      <c r="M43" s="321">
        <v>0</v>
      </c>
      <c r="N43" s="321">
        <v>0</v>
      </c>
      <c r="O43" s="321">
        <v>0</v>
      </c>
      <c r="P43" s="321">
        <v>220</v>
      </c>
      <c r="Q43" s="321">
        <v>0</v>
      </c>
      <c r="R43" s="94"/>
      <c r="S43" s="34"/>
    </row>
    <row r="45" spans="1:19">
      <c r="B45" s="23" t="s">
        <v>260</v>
      </c>
      <c r="C45" s="24"/>
      <c r="D45" s="24"/>
      <c r="E45" s="24"/>
      <c r="F45" s="24"/>
      <c r="G45" s="24"/>
      <c r="H45" s="24"/>
      <c r="I45" s="24"/>
      <c r="J45" s="24"/>
      <c r="K45" s="24"/>
      <c r="L45" s="24"/>
      <c r="M45" s="28"/>
      <c r="N45" s="11"/>
      <c r="O45" s="11"/>
      <c r="P45" s="11"/>
      <c r="Q45" s="11"/>
    </row>
    <row r="46" spans="1:19">
      <c r="B46" s="40" t="s">
        <v>261</v>
      </c>
      <c r="C46" s="32"/>
      <c r="D46" s="32"/>
      <c r="E46" s="32"/>
      <c r="F46" s="32"/>
      <c r="G46" s="32"/>
      <c r="H46" s="32"/>
      <c r="I46" s="32"/>
      <c r="J46" s="32"/>
      <c r="K46" s="32"/>
      <c r="L46" s="32"/>
      <c r="M46" s="33"/>
      <c r="N46" s="11"/>
      <c r="O46" s="11"/>
      <c r="P46" s="11"/>
      <c r="Q46" s="11"/>
    </row>
    <row r="47" spans="1:19">
      <c r="B47" s="31" t="s">
        <v>263</v>
      </c>
      <c r="C47" s="32"/>
      <c r="D47" s="32"/>
      <c r="E47" s="32"/>
      <c r="F47" s="32"/>
      <c r="G47" s="32"/>
      <c r="H47" s="32"/>
      <c r="I47" s="32"/>
      <c r="J47" s="32"/>
      <c r="K47" s="32"/>
      <c r="L47" s="32"/>
      <c r="M47" s="33"/>
      <c r="N47" s="11"/>
      <c r="O47" s="11"/>
      <c r="P47" s="11"/>
      <c r="Q47" s="11"/>
    </row>
    <row r="48" spans="1:19">
      <c r="B48" s="31" t="s">
        <v>264</v>
      </c>
      <c r="C48" s="32"/>
      <c r="D48" s="32"/>
      <c r="E48" s="32"/>
      <c r="F48" s="32"/>
      <c r="G48" s="32"/>
      <c r="H48" s="32"/>
      <c r="I48" s="32"/>
      <c r="J48" s="32"/>
      <c r="K48" s="32"/>
      <c r="L48" s="32"/>
      <c r="M48" s="33"/>
      <c r="N48" s="11"/>
      <c r="O48" s="11"/>
      <c r="P48" s="11"/>
      <c r="Q48" s="11"/>
    </row>
    <row r="49" spans="2:17">
      <c r="B49" s="31"/>
      <c r="C49" s="32"/>
      <c r="D49" s="32"/>
      <c r="E49" s="32"/>
      <c r="F49" s="32"/>
      <c r="G49" s="32"/>
      <c r="H49" s="32"/>
      <c r="I49" s="32"/>
      <c r="J49" s="32"/>
      <c r="K49" s="32"/>
      <c r="L49" s="32"/>
      <c r="M49" s="33"/>
      <c r="N49" s="11"/>
      <c r="O49" s="11"/>
      <c r="P49" s="11"/>
      <c r="Q49" s="11"/>
    </row>
    <row r="50" spans="2:17">
      <c r="B50" s="25" t="s">
        <v>262</v>
      </c>
      <c r="C50" s="26"/>
      <c r="D50" s="26"/>
      <c r="E50" s="26"/>
      <c r="F50" s="26"/>
      <c r="G50" s="26"/>
      <c r="H50" s="26"/>
      <c r="I50" s="26"/>
      <c r="J50" s="26"/>
      <c r="K50" s="26"/>
      <c r="L50" s="26"/>
      <c r="M50" s="27"/>
      <c r="N50" s="11"/>
      <c r="O50" s="11"/>
      <c r="P50" s="11"/>
      <c r="Q50" s="11"/>
    </row>
  </sheetData>
  <mergeCells count="1">
    <mergeCell ref="N1:O1"/>
  </mergeCells>
  <phoneticPr fontId="6" type="noConversion"/>
  <hyperlinks>
    <hyperlink ref="N1:O1" location="Contents!A1" display="Back to Contents"/>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23"/>
  <sheetViews>
    <sheetView zoomScale="90" zoomScaleNormal="90" workbookViewId="0">
      <selection activeCell="B32" sqref="B32"/>
    </sheetView>
  </sheetViews>
  <sheetFormatPr defaultColWidth="8.88671875" defaultRowHeight="13.2"/>
  <cols>
    <col min="1" max="1" width="8.88671875" style="181" customWidth="1"/>
    <col min="2" max="9" width="10.33203125" customWidth="1"/>
    <col min="10" max="10" width="5.6640625" customWidth="1"/>
    <col min="11" max="18" width="11.33203125" customWidth="1"/>
    <col min="19" max="19" width="5.6640625" customWidth="1"/>
    <col min="20" max="20" width="11.88671875" bestFit="1" customWidth="1"/>
    <col min="22" max="22" width="20.6640625" bestFit="1" customWidth="1"/>
  </cols>
  <sheetData>
    <row r="1" spans="1:23" ht="27" customHeight="1">
      <c r="B1" s="180" t="s">
        <v>667</v>
      </c>
      <c r="C1" s="21"/>
      <c r="D1" s="21"/>
      <c r="E1" s="21"/>
      <c r="F1" s="21"/>
      <c r="G1" s="21"/>
      <c r="H1" s="21"/>
      <c r="I1" s="20"/>
      <c r="K1" s="20" t="s">
        <v>568</v>
      </c>
      <c r="L1" s="16"/>
      <c r="M1" s="16"/>
      <c r="N1" s="16"/>
      <c r="O1" s="16"/>
      <c r="P1" s="16"/>
      <c r="Q1" s="16"/>
      <c r="R1" s="16"/>
      <c r="T1" s="351" t="s">
        <v>255</v>
      </c>
      <c r="U1" s="351"/>
    </row>
    <row r="2" spans="1:23" ht="20.399999999999999">
      <c r="A2" s="134" t="s">
        <v>220</v>
      </c>
      <c r="B2" s="105" t="s">
        <v>144</v>
      </c>
      <c r="C2" s="105" t="s">
        <v>145</v>
      </c>
      <c r="D2" s="105" t="s">
        <v>208</v>
      </c>
      <c r="E2" s="105" t="s">
        <v>94</v>
      </c>
      <c r="F2" s="105" t="s">
        <v>209</v>
      </c>
      <c r="G2" s="105" t="s">
        <v>210</v>
      </c>
      <c r="H2" s="105" t="s">
        <v>227</v>
      </c>
      <c r="I2" s="105" t="s">
        <v>93</v>
      </c>
      <c r="J2" s="70"/>
      <c r="K2" s="105" t="str">
        <f>B2</f>
        <v>Light passenger</v>
      </c>
      <c r="L2" s="105" t="str">
        <f t="shared" ref="L2:R2" si="0">C2</f>
        <v>Light commercial</v>
      </c>
      <c r="M2" s="105" t="str">
        <f t="shared" si="0"/>
        <v>MCycle</v>
      </c>
      <c r="N2" s="105" t="str">
        <f t="shared" si="0"/>
        <v>Trucks</v>
      </c>
      <c r="O2" s="105" t="str">
        <f t="shared" si="0"/>
        <v>Bus</v>
      </c>
      <c r="P2" s="105" t="str">
        <f t="shared" si="0"/>
        <v>Other</v>
      </c>
      <c r="Q2" s="105" t="str">
        <f t="shared" si="0"/>
        <v>Total</v>
      </c>
      <c r="R2" s="105" t="str">
        <f t="shared" si="0"/>
        <v>Total light</v>
      </c>
    </row>
    <row r="3" spans="1:23">
      <c r="A3" s="140">
        <v>2000</v>
      </c>
      <c r="B3" s="76">
        <v>2147948</v>
      </c>
      <c r="C3" s="76">
        <v>347325</v>
      </c>
      <c r="D3" s="76">
        <v>78414</v>
      </c>
      <c r="E3" s="76">
        <v>95726</v>
      </c>
      <c r="F3" s="76">
        <v>4504</v>
      </c>
      <c r="G3" s="76">
        <v>12306</v>
      </c>
      <c r="H3" s="76">
        <f t="shared" ref="H3:H22" si="1">SUM(B3:G3)</f>
        <v>2686223</v>
      </c>
      <c r="I3" s="76">
        <f t="shared" ref="I3:I22" si="2">B3+C3</f>
        <v>2495273</v>
      </c>
      <c r="J3" s="70"/>
      <c r="K3" s="98" t="s">
        <v>197</v>
      </c>
      <c r="L3" s="98" t="s">
        <v>197</v>
      </c>
      <c r="M3" s="98" t="s">
        <v>197</v>
      </c>
      <c r="N3" s="98" t="s">
        <v>197</v>
      </c>
      <c r="O3" s="98" t="s">
        <v>197</v>
      </c>
      <c r="P3" s="98" t="s">
        <v>197</v>
      </c>
      <c r="Q3" s="98" t="s">
        <v>197</v>
      </c>
      <c r="R3" s="98" t="s">
        <v>197</v>
      </c>
    </row>
    <row r="4" spans="1:23">
      <c r="A4" s="140">
        <v>2001</v>
      </c>
      <c r="B4" s="76">
        <v>2213976</v>
      </c>
      <c r="C4" s="76">
        <v>349926</v>
      </c>
      <c r="D4" s="76">
        <v>78973</v>
      </c>
      <c r="E4" s="76">
        <v>97944</v>
      </c>
      <c r="F4" s="76">
        <v>4803</v>
      </c>
      <c r="G4" s="76">
        <v>12508</v>
      </c>
      <c r="H4" s="76">
        <f t="shared" si="1"/>
        <v>2758130</v>
      </c>
      <c r="I4" s="76">
        <f t="shared" si="2"/>
        <v>2563902</v>
      </c>
      <c r="J4" s="70"/>
      <c r="K4" s="126">
        <f t="shared" ref="K4:K20" si="3">B4/B$3-1</f>
        <v>3.0740036537197257E-2</v>
      </c>
      <c r="L4" s="126">
        <f t="shared" ref="L4:L20" si="4">C4/C$3-1</f>
        <v>7.4886633556467963E-3</v>
      </c>
      <c r="M4" s="126">
        <f t="shared" ref="M4:M20" si="5">D4/D$3-1</f>
        <v>7.1288290356315009E-3</v>
      </c>
      <c r="N4" s="126">
        <f t="shared" ref="N4:N20" si="6">E4/E$3-1</f>
        <v>2.31702985604747E-2</v>
      </c>
      <c r="O4" s="126">
        <f t="shared" ref="O4:O20" si="7">F4/F$3-1</f>
        <v>6.638543516873896E-2</v>
      </c>
      <c r="P4" s="126">
        <f t="shared" ref="P4:P20" si="8">G4/G$3-1</f>
        <v>1.6414757029091565E-2</v>
      </c>
      <c r="Q4" s="126">
        <f t="shared" ref="Q4:Q20" si="9">H4/H$3-1</f>
        <v>2.6768812566938749E-2</v>
      </c>
      <c r="R4" s="126">
        <f t="shared" ref="R4:R22" si="10">H4/H$3-1</f>
        <v>2.6768812566938749E-2</v>
      </c>
      <c r="T4" s="319"/>
      <c r="U4" s="44"/>
    </row>
    <row r="5" spans="1:23">
      <c r="A5" s="140">
        <v>2002</v>
      </c>
      <c r="B5" s="76">
        <v>2292639</v>
      </c>
      <c r="C5" s="76">
        <v>355572</v>
      </c>
      <c r="D5" s="76">
        <v>80508</v>
      </c>
      <c r="E5" s="76">
        <v>101756</v>
      </c>
      <c r="F5" s="76">
        <v>5218</v>
      </c>
      <c r="G5" s="76">
        <v>13120</v>
      </c>
      <c r="H5" s="76">
        <f t="shared" si="1"/>
        <v>2848813</v>
      </c>
      <c r="I5" s="76">
        <f t="shared" si="2"/>
        <v>2648211</v>
      </c>
      <c r="J5" s="70"/>
      <c r="K5" s="126">
        <f t="shared" si="3"/>
        <v>6.7362431492755004E-2</v>
      </c>
      <c r="L5" s="126">
        <f t="shared" si="4"/>
        <v>2.3744331677823416E-2</v>
      </c>
      <c r="M5" s="126">
        <f t="shared" si="5"/>
        <v>2.6704415027928752E-2</v>
      </c>
      <c r="N5" s="126">
        <f t="shared" si="6"/>
        <v>6.2992290495790026E-2</v>
      </c>
      <c r="O5" s="126">
        <f t="shared" si="7"/>
        <v>0.15852575488454712</v>
      </c>
      <c r="P5" s="126">
        <f t="shared" si="8"/>
        <v>6.6146595156834076E-2</v>
      </c>
      <c r="Q5" s="126">
        <f t="shared" si="9"/>
        <v>6.0527365002831068E-2</v>
      </c>
      <c r="R5" s="126">
        <f t="shared" si="10"/>
        <v>6.0527365002831068E-2</v>
      </c>
      <c r="T5" s="319"/>
      <c r="U5" s="44"/>
    </row>
    <row r="6" spans="1:23">
      <c r="A6" s="140">
        <v>2003</v>
      </c>
      <c r="B6" s="76">
        <v>2395422</v>
      </c>
      <c r="C6" s="76">
        <v>364261</v>
      </c>
      <c r="D6" s="76">
        <v>83346</v>
      </c>
      <c r="E6" s="76">
        <v>106916</v>
      </c>
      <c r="F6" s="76">
        <v>5609</v>
      </c>
      <c r="G6" s="76">
        <v>13761</v>
      </c>
      <c r="H6" s="76">
        <f t="shared" si="1"/>
        <v>2969315</v>
      </c>
      <c r="I6" s="76">
        <f t="shared" si="2"/>
        <v>2759683</v>
      </c>
      <c r="J6" s="70"/>
      <c r="K6" s="126">
        <f t="shared" si="3"/>
        <v>0.11521414857342904</v>
      </c>
      <c r="L6" s="126">
        <f t="shared" si="4"/>
        <v>4.876124667098547E-2</v>
      </c>
      <c r="M6" s="126">
        <f t="shared" si="5"/>
        <v>6.2896931670364919E-2</v>
      </c>
      <c r="N6" s="126">
        <f t="shared" si="6"/>
        <v>0.11689614106930191</v>
      </c>
      <c r="O6" s="126">
        <f t="shared" si="7"/>
        <v>0.24533747779751325</v>
      </c>
      <c r="P6" s="126">
        <f t="shared" si="8"/>
        <v>0.11823500731350567</v>
      </c>
      <c r="Q6" s="126">
        <f t="shared" si="9"/>
        <v>0.10538663394662318</v>
      </c>
      <c r="R6" s="126">
        <f t="shared" si="10"/>
        <v>0.10538663394662318</v>
      </c>
      <c r="T6" s="319"/>
      <c r="U6" s="44"/>
    </row>
    <row r="7" spans="1:23">
      <c r="A7" s="140">
        <v>2004</v>
      </c>
      <c r="B7" s="76">
        <v>2491176</v>
      </c>
      <c r="C7" s="76">
        <v>376064</v>
      </c>
      <c r="D7" s="76">
        <v>88197</v>
      </c>
      <c r="E7" s="76">
        <v>113810</v>
      </c>
      <c r="F7" s="76">
        <v>6050</v>
      </c>
      <c r="G7" s="76">
        <v>14411</v>
      </c>
      <c r="H7" s="76">
        <f t="shared" si="1"/>
        <v>3089708</v>
      </c>
      <c r="I7" s="76">
        <f t="shared" si="2"/>
        <v>2867240</v>
      </c>
      <c r="J7" s="70"/>
      <c r="K7" s="126">
        <f t="shared" si="3"/>
        <v>0.15979344006465701</v>
      </c>
      <c r="L7" s="126">
        <f t="shared" si="4"/>
        <v>8.2743827826963212E-2</v>
      </c>
      <c r="M7" s="126">
        <f t="shared" si="5"/>
        <v>0.12476088453592471</v>
      </c>
      <c r="N7" s="126">
        <f t="shared" si="6"/>
        <v>0.18891419259135445</v>
      </c>
      <c r="O7" s="126">
        <f t="shared" si="7"/>
        <v>0.34325044404973348</v>
      </c>
      <c r="P7" s="126">
        <f t="shared" si="8"/>
        <v>0.17105477003087932</v>
      </c>
      <c r="Q7" s="126">
        <f t="shared" si="9"/>
        <v>0.15020532546999998</v>
      </c>
      <c r="R7" s="126">
        <f t="shared" si="10"/>
        <v>0.15020532546999998</v>
      </c>
      <c r="T7" s="319"/>
      <c r="U7" s="44"/>
    </row>
    <row r="8" spans="1:23">
      <c r="A8" s="140">
        <v>2005</v>
      </c>
      <c r="B8" s="76">
        <v>2578888</v>
      </c>
      <c r="C8" s="76">
        <v>388548</v>
      </c>
      <c r="D8" s="76">
        <v>97113</v>
      </c>
      <c r="E8" s="76">
        <v>119863</v>
      </c>
      <c r="F8" s="76">
        <v>6403</v>
      </c>
      <c r="G8" s="76">
        <v>15027</v>
      </c>
      <c r="H8" s="76">
        <f t="shared" si="1"/>
        <v>3205842</v>
      </c>
      <c r="I8" s="76">
        <f t="shared" si="2"/>
        <v>2967436</v>
      </c>
      <c r="J8" s="70"/>
      <c r="K8" s="126">
        <f t="shared" si="3"/>
        <v>0.20062869305960862</v>
      </c>
      <c r="L8" s="126">
        <f t="shared" si="4"/>
        <v>0.11868710861584963</v>
      </c>
      <c r="M8" s="126">
        <f t="shared" si="5"/>
        <v>0.23846507001300798</v>
      </c>
      <c r="N8" s="126">
        <f t="shared" si="6"/>
        <v>0.2521467521885381</v>
      </c>
      <c r="O8" s="126">
        <f t="shared" si="7"/>
        <v>0.42162522202486685</v>
      </c>
      <c r="P8" s="126">
        <f t="shared" si="8"/>
        <v>0.22111165285226719</v>
      </c>
      <c r="Q8" s="126">
        <f t="shared" si="9"/>
        <v>0.19343851943788737</v>
      </c>
      <c r="R8" s="126">
        <f t="shared" si="10"/>
        <v>0.19343851943788737</v>
      </c>
      <c r="T8" s="319"/>
      <c r="U8" s="44"/>
    </row>
    <row r="9" spans="1:23">
      <c r="A9" s="140">
        <v>2006</v>
      </c>
      <c r="B9" s="76">
        <v>2631900</v>
      </c>
      <c r="C9" s="76">
        <v>398031</v>
      </c>
      <c r="D9" s="76">
        <v>107750</v>
      </c>
      <c r="E9" s="76">
        <v>124373</v>
      </c>
      <c r="F9" s="76">
        <v>6674</v>
      </c>
      <c r="G9" s="76">
        <v>15336</v>
      </c>
      <c r="H9" s="76">
        <f t="shared" si="1"/>
        <v>3284064</v>
      </c>
      <c r="I9" s="76">
        <f t="shared" si="2"/>
        <v>3029931</v>
      </c>
      <c r="J9" s="70"/>
      <c r="K9" s="126">
        <f t="shared" si="3"/>
        <v>0.22530899258268833</v>
      </c>
      <c r="L9" s="126">
        <f t="shared" si="4"/>
        <v>0.14599006694018568</v>
      </c>
      <c r="M9" s="126">
        <f t="shared" si="5"/>
        <v>0.37411686688601531</v>
      </c>
      <c r="N9" s="126">
        <f t="shared" si="6"/>
        <v>0.29926038902701468</v>
      </c>
      <c r="O9" s="126">
        <f t="shared" si="7"/>
        <v>0.48179396092362348</v>
      </c>
      <c r="P9" s="126">
        <f t="shared" si="8"/>
        <v>0.24622135543637258</v>
      </c>
      <c r="Q9" s="126">
        <f t="shared" si="9"/>
        <v>0.22255821649952368</v>
      </c>
      <c r="R9" s="126">
        <f t="shared" si="10"/>
        <v>0.22255821649952368</v>
      </c>
      <c r="T9" s="319"/>
      <c r="U9" s="44"/>
      <c r="W9" s="9"/>
    </row>
    <row r="10" spans="1:23">
      <c r="A10" s="140">
        <v>2007</v>
      </c>
      <c r="B10" s="76">
        <v>2679621</v>
      </c>
      <c r="C10" s="76">
        <v>409345</v>
      </c>
      <c r="D10" s="76">
        <v>119480</v>
      </c>
      <c r="E10" s="76">
        <v>128802</v>
      </c>
      <c r="F10" s="76">
        <v>7153</v>
      </c>
      <c r="G10" s="76">
        <v>15562</v>
      </c>
      <c r="H10" s="76">
        <f t="shared" si="1"/>
        <v>3359963</v>
      </c>
      <c r="I10" s="76">
        <f t="shared" si="2"/>
        <v>3088966</v>
      </c>
      <c r="J10" s="70"/>
      <c r="K10" s="126">
        <f t="shared" si="3"/>
        <v>0.24752601087177162</v>
      </c>
      <c r="L10" s="126">
        <f t="shared" si="4"/>
        <v>0.17856474483552875</v>
      </c>
      <c r="M10" s="126">
        <f t="shared" si="5"/>
        <v>0.52370750121151843</v>
      </c>
      <c r="N10" s="126">
        <f t="shared" si="6"/>
        <v>0.34552786076927888</v>
      </c>
      <c r="O10" s="126">
        <f t="shared" si="7"/>
        <v>0.58814387211367669</v>
      </c>
      <c r="P10" s="126">
        <f t="shared" si="8"/>
        <v>0.2645863806273363</v>
      </c>
      <c r="Q10" s="126">
        <f t="shared" si="9"/>
        <v>0.25081313055543042</v>
      </c>
      <c r="R10" s="126">
        <f t="shared" si="10"/>
        <v>0.25081313055543042</v>
      </c>
      <c r="T10" s="319"/>
      <c r="U10" s="44"/>
    </row>
    <row r="11" spans="1:23">
      <c r="A11" s="140">
        <v>2008</v>
      </c>
      <c r="B11" s="76">
        <v>2693200</v>
      </c>
      <c r="C11" s="76">
        <v>415789</v>
      </c>
      <c r="D11" s="76">
        <v>133354</v>
      </c>
      <c r="E11" s="76">
        <v>131188</v>
      </c>
      <c r="F11" s="76">
        <v>7643</v>
      </c>
      <c r="G11" s="76">
        <v>15879</v>
      </c>
      <c r="H11" s="76">
        <f t="shared" si="1"/>
        <v>3397053</v>
      </c>
      <c r="I11" s="76">
        <f t="shared" si="2"/>
        <v>3108989</v>
      </c>
      <c r="J11" s="70"/>
      <c r="K11" s="126">
        <f t="shared" si="3"/>
        <v>0.25384785851426561</v>
      </c>
      <c r="L11" s="126">
        <f t="shared" si="4"/>
        <v>0.19711797307996837</v>
      </c>
      <c r="M11" s="126">
        <f t="shared" si="5"/>
        <v>0.70064019180248427</v>
      </c>
      <c r="N11" s="126">
        <f t="shared" si="6"/>
        <v>0.37045316841819353</v>
      </c>
      <c r="O11" s="126">
        <f t="shared" si="7"/>
        <v>0.69693605683836579</v>
      </c>
      <c r="P11" s="126">
        <f t="shared" si="8"/>
        <v>0.29034617259873241</v>
      </c>
      <c r="Q11" s="126">
        <f t="shared" si="9"/>
        <v>0.26462062159396305</v>
      </c>
      <c r="R11" s="126">
        <f t="shared" si="10"/>
        <v>0.26462062159396305</v>
      </c>
      <c r="T11" s="319"/>
      <c r="U11" s="44"/>
    </row>
    <row r="12" spans="1:23">
      <c r="A12" s="140">
        <v>2009</v>
      </c>
      <c r="B12" s="76">
        <v>2685032</v>
      </c>
      <c r="C12" s="76">
        <v>415158</v>
      </c>
      <c r="D12" s="76">
        <v>138192</v>
      </c>
      <c r="E12" s="76">
        <v>130286</v>
      </c>
      <c r="F12" s="76">
        <v>8015</v>
      </c>
      <c r="G12" s="76">
        <v>15825</v>
      </c>
      <c r="H12" s="76">
        <f t="shared" si="1"/>
        <v>3392508</v>
      </c>
      <c r="I12" s="76">
        <f t="shared" si="2"/>
        <v>3100190</v>
      </c>
      <c r="J12" s="70"/>
      <c r="K12" s="126">
        <f t="shared" si="3"/>
        <v>0.25004515938002214</v>
      </c>
      <c r="L12" s="126">
        <f t="shared" si="4"/>
        <v>0.19530123083567275</v>
      </c>
      <c r="M12" s="126">
        <f t="shared" si="5"/>
        <v>0.76233835794628502</v>
      </c>
      <c r="N12" s="126">
        <f t="shared" si="6"/>
        <v>0.36103044105049831</v>
      </c>
      <c r="O12" s="126">
        <f t="shared" si="7"/>
        <v>0.77952930728241565</v>
      </c>
      <c r="P12" s="126">
        <f t="shared" si="8"/>
        <v>0.28595806923451983</v>
      </c>
      <c r="Q12" s="126">
        <f t="shared" si="9"/>
        <v>0.26292865484362249</v>
      </c>
      <c r="R12" s="126">
        <f t="shared" si="10"/>
        <v>0.26292865484362249</v>
      </c>
      <c r="T12" s="319"/>
      <c r="U12" s="44"/>
    </row>
    <row r="13" spans="1:23">
      <c r="A13" s="140">
        <v>2010</v>
      </c>
      <c r="B13" s="76">
        <v>2705566</v>
      </c>
      <c r="C13" s="76">
        <v>417219</v>
      </c>
      <c r="D13" s="76">
        <v>140022</v>
      </c>
      <c r="E13" s="76">
        <v>128911</v>
      </c>
      <c r="F13" s="76">
        <v>8163</v>
      </c>
      <c r="G13" s="76">
        <v>15555</v>
      </c>
      <c r="H13" s="76">
        <f t="shared" si="1"/>
        <v>3415436</v>
      </c>
      <c r="I13" s="76">
        <f t="shared" si="2"/>
        <v>3122785</v>
      </c>
      <c r="J13" s="70"/>
      <c r="K13" s="126">
        <f t="shared" si="3"/>
        <v>0.25960498112617247</v>
      </c>
      <c r="L13" s="126">
        <f t="shared" si="4"/>
        <v>0.2012351543942994</v>
      </c>
      <c r="M13" s="126">
        <f t="shared" si="5"/>
        <v>0.7856760272400336</v>
      </c>
      <c r="N13" s="126">
        <f t="shared" si="6"/>
        <v>0.34666652738023118</v>
      </c>
      <c r="O13" s="126">
        <f t="shared" si="7"/>
        <v>0.81238898756660749</v>
      </c>
      <c r="P13" s="126">
        <f t="shared" si="8"/>
        <v>0.26401755241345692</v>
      </c>
      <c r="Q13" s="126">
        <f t="shared" si="9"/>
        <v>0.27146405938747442</v>
      </c>
      <c r="R13" s="126">
        <f t="shared" si="10"/>
        <v>0.27146405938747442</v>
      </c>
      <c r="T13" s="319"/>
      <c r="U13" s="44"/>
    </row>
    <row r="14" spans="1:23">
      <c r="A14" s="140">
        <v>2011</v>
      </c>
      <c r="B14" s="76">
        <v>2698607</v>
      </c>
      <c r="C14" s="76">
        <v>419390</v>
      </c>
      <c r="D14" s="76">
        <v>140595</v>
      </c>
      <c r="E14" s="76">
        <v>127676</v>
      </c>
      <c r="F14" s="76">
        <v>8272</v>
      </c>
      <c r="G14" s="76">
        <v>15785</v>
      </c>
      <c r="H14" s="76">
        <f t="shared" si="1"/>
        <v>3410325</v>
      </c>
      <c r="I14" s="76">
        <f t="shared" si="2"/>
        <v>3117997</v>
      </c>
      <c r="J14" s="70"/>
      <c r="K14" s="126">
        <f t="shared" si="3"/>
        <v>0.25636514478004124</v>
      </c>
      <c r="L14" s="126">
        <f t="shared" si="4"/>
        <v>0.20748578420787456</v>
      </c>
      <c r="M14" s="126">
        <f t="shared" si="5"/>
        <v>0.79298339582217459</v>
      </c>
      <c r="N14" s="126">
        <f t="shared" si="6"/>
        <v>0.33376512128366387</v>
      </c>
      <c r="O14" s="126">
        <f t="shared" si="7"/>
        <v>0.83658969804618111</v>
      </c>
      <c r="P14" s="126">
        <f t="shared" si="8"/>
        <v>0.28270762229806601</v>
      </c>
      <c r="Q14" s="126">
        <f t="shared" si="9"/>
        <v>0.26956138786690453</v>
      </c>
      <c r="R14" s="126">
        <f t="shared" si="10"/>
        <v>0.26956138786690453</v>
      </c>
      <c r="T14" s="319"/>
      <c r="U14" s="44"/>
    </row>
    <row r="15" spans="1:23">
      <c r="A15" s="140">
        <v>2012</v>
      </c>
      <c r="B15" s="76">
        <v>2736781</v>
      </c>
      <c r="C15" s="76">
        <v>429408</v>
      </c>
      <c r="D15" s="76">
        <v>143322</v>
      </c>
      <c r="E15" s="76">
        <v>127668</v>
      </c>
      <c r="F15" s="76">
        <v>8401</v>
      </c>
      <c r="G15" s="76">
        <v>16112</v>
      </c>
      <c r="H15" s="76">
        <f t="shared" si="1"/>
        <v>3461692</v>
      </c>
      <c r="I15" s="76">
        <f t="shared" si="2"/>
        <v>3166189</v>
      </c>
      <c r="J15" s="70"/>
      <c r="K15" s="126">
        <f t="shared" si="3"/>
        <v>0.27413745584157523</v>
      </c>
      <c r="L15" s="126">
        <f t="shared" si="4"/>
        <v>0.23632908659036933</v>
      </c>
      <c r="M15" s="126">
        <f t="shared" si="5"/>
        <v>0.82776034891728512</v>
      </c>
      <c r="N15" s="126">
        <f t="shared" si="6"/>
        <v>0.33368154942230954</v>
      </c>
      <c r="O15" s="126">
        <f t="shared" si="7"/>
        <v>0.86523090586145646</v>
      </c>
      <c r="P15" s="126">
        <f t="shared" si="8"/>
        <v>0.30928002600357551</v>
      </c>
      <c r="Q15" s="126">
        <f t="shared" si="9"/>
        <v>0.2886837764400052</v>
      </c>
      <c r="R15" s="126">
        <f t="shared" si="10"/>
        <v>0.2886837764400052</v>
      </c>
      <c r="T15" s="319"/>
      <c r="U15" s="44"/>
      <c r="V15" s="65"/>
      <c r="W15" s="9"/>
    </row>
    <row r="16" spans="1:23">
      <c r="A16" s="140">
        <v>2013</v>
      </c>
      <c r="B16" s="76">
        <v>2795016</v>
      </c>
      <c r="C16" s="76">
        <v>448941</v>
      </c>
      <c r="D16" s="76">
        <v>147439</v>
      </c>
      <c r="E16" s="76">
        <v>129600</v>
      </c>
      <c r="F16" s="76">
        <v>8660</v>
      </c>
      <c r="G16" s="76">
        <v>17643</v>
      </c>
      <c r="H16" s="76">
        <f t="shared" si="1"/>
        <v>3547299</v>
      </c>
      <c r="I16" s="76">
        <f t="shared" si="2"/>
        <v>3243957</v>
      </c>
      <c r="J16" s="70"/>
      <c r="K16" s="126">
        <f t="shared" si="3"/>
        <v>0.30124937847657396</v>
      </c>
      <c r="L16" s="126">
        <f t="shared" si="4"/>
        <v>0.29256748002591237</v>
      </c>
      <c r="M16" s="126">
        <f t="shared" si="5"/>
        <v>0.8802637284158441</v>
      </c>
      <c r="N16" s="126">
        <f t="shared" si="6"/>
        <v>0.35386415393936854</v>
      </c>
      <c r="O16" s="126">
        <f t="shared" si="7"/>
        <v>0.92273534635879217</v>
      </c>
      <c r="P16" s="126">
        <f t="shared" si="8"/>
        <v>0.43369088249634324</v>
      </c>
      <c r="Q16" s="126">
        <f t="shared" si="9"/>
        <v>0.32055268680224991</v>
      </c>
      <c r="R16" s="126">
        <f t="shared" si="10"/>
        <v>0.32055268680224991</v>
      </c>
      <c r="T16" s="319"/>
      <c r="U16" s="44"/>
    </row>
    <row r="17" spans="1:23">
      <c r="A17" s="140">
        <v>2014</v>
      </c>
      <c r="B17" s="76">
        <v>2884369</v>
      </c>
      <c r="C17" s="76">
        <v>475259</v>
      </c>
      <c r="D17" s="76">
        <v>152637</v>
      </c>
      <c r="E17" s="76">
        <v>133116</v>
      </c>
      <c r="F17" s="76">
        <v>8888</v>
      </c>
      <c r="G17" s="76">
        <v>22117</v>
      </c>
      <c r="H17" s="76">
        <f t="shared" si="1"/>
        <v>3676386</v>
      </c>
      <c r="I17" s="76">
        <f t="shared" si="2"/>
        <v>3359628</v>
      </c>
      <c r="J17" s="70"/>
      <c r="K17" s="126">
        <f t="shared" si="3"/>
        <v>0.34284861644695308</v>
      </c>
      <c r="L17" s="126">
        <f t="shared" si="4"/>
        <v>0.36834089109623558</v>
      </c>
      <c r="M17" s="126">
        <f t="shared" si="5"/>
        <v>0.94655291146989051</v>
      </c>
      <c r="N17" s="126">
        <f t="shared" si="6"/>
        <v>0.39059398700457559</v>
      </c>
      <c r="O17" s="126">
        <f t="shared" si="7"/>
        <v>0.9733570159857905</v>
      </c>
      <c r="P17" s="126">
        <f t="shared" si="8"/>
        <v>0.79725337233869653</v>
      </c>
      <c r="Q17" s="126">
        <f t="shared" si="9"/>
        <v>0.36860789294112961</v>
      </c>
      <c r="R17" s="126">
        <f t="shared" si="10"/>
        <v>0.36860789294112961</v>
      </c>
      <c r="T17" s="319"/>
      <c r="U17" s="44"/>
    </row>
    <row r="18" spans="1:23">
      <c r="A18" s="140">
        <v>2015</v>
      </c>
      <c r="B18" s="76">
        <v>2979267</v>
      </c>
      <c r="C18" s="76">
        <v>503732</v>
      </c>
      <c r="D18" s="76">
        <v>158438</v>
      </c>
      <c r="E18" s="76">
        <v>136571</v>
      </c>
      <c r="F18" s="76">
        <v>9120</v>
      </c>
      <c r="G18" s="76">
        <v>24788</v>
      </c>
      <c r="H18" s="76">
        <f t="shared" si="1"/>
        <v>3811916</v>
      </c>
      <c r="I18" s="76">
        <f t="shared" si="2"/>
        <v>3482999</v>
      </c>
      <c r="J18" s="70"/>
      <c r="K18" s="126">
        <f t="shared" si="3"/>
        <v>0.38702938804850029</v>
      </c>
      <c r="L18" s="126">
        <f t="shared" si="4"/>
        <v>0.45031886561577772</v>
      </c>
      <c r="M18" s="126">
        <f t="shared" si="5"/>
        <v>1.0205320478485986</v>
      </c>
      <c r="N18" s="126">
        <f t="shared" si="6"/>
        <v>0.42668658462695608</v>
      </c>
      <c r="O18" s="126">
        <f t="shared" si="7"/>
        <v>1.0248667850799289</v>
      </c>
      <c r="P18" s="126">
        <f t="shared" si="8"/>
        <v>1.0143019665203967</v>
      </c>
      <c r="Q18" s="126">
        <f t="shared" si="9"/>
        <v>0.41906163412345143</v>
      </c>
      <c r="R18" s="126">
        <f t="shared" si="10"/>
        <v>0.41906163412345143</v>
      </c>
      <c r="T18" s="319"/>
      <c r="U18" s="44"/>
    </row>
    <row r="19" spans="1:23">
      <c r="A19" s="140">
        <v>2016</v>
      </c>
      <c r="B19" s="76">
        <v>3091098</v>
      </c>
      <c r="C19" s="76">
        <v>540161</v>
      </c>
      <c r="D19" s="76">
        <v>163909</v>
      </c>
      <c r="E19" s="76">
        <v>139868</v>
      </c>
      <c r="F19" s="76">
        <v>9740</v>
      </c>
      <c r="G19" s="76">
        <v>27129</v>
      </c>
      <c r="H19" s="76">
        <f t="shared" si="1"/>
        <v>3971905</v>
      </c>
      <c r="I19" s="76">
        <f t="shared" si="2"/>
        <v>3631259</v>
      </c>
      <c r="J19" s="70"/>
      <c r="K19" s="126">
        <f t="shared" si="3"/>
        <v>0.43909349760794947</v>
      </c>
      <c r="L19" s="126">
        <f t="shared" si="4"/>
        <v>0.55520333981141579</v>
      </c>
      <c r="M19" s="126">
        <f t="shared" si="5"/>
        <v>1.0903027520595812</v>
      </c>
      <c r="N19" s="126">
        <f t="shared" si="6"/>
        <v>0.46112863798758963</v>
      </c>
      <c r="O19" s="126">
        <f t="shared" si="7"/>
        <v>1.1625222024866786</v>
      </c>
      <c r="P19" s="126">
        <f t="shared" si="8"/>
        <v>1.2045343734763532</v>
      </c>
      <c r="Q19" s="126">
        <f t="shared" si="9"/>
        <v>0.47862072508499853</v>
      </c>
      <c r="R19" s="126">
        <f t="shared" si="10"/>
        <v>0.47862072508499853</v>
      </c>
      <c r="T19" s="319"/>
      <c r="U19" s="44"/>
    </row>
    <row r="20" spans="1:23">
      <c r="A20" s="140">
        <v>2017</v>
      </c>
      <c r="B20" s="76">
        <v>3201590</v>
      </c>
      <c r="C20" s="76">
        <v>582125</v>
      </c>
      <c r="D20" s="76">
        <v>169765</v>
      </c>
      <c r="E20" s="76">
        <v>144478</v>
      </c>
      <c r="F20" s="76">
        <v>10257</v>
      </c>
      <c r="G20" s="76">
        <v>29089</v>
      </c>
      <c r="H20" s="76">
        <f t="shared" si="1"/>
        <v>4137304</v>
      </c>
      <c r="I20" s="76">
        <f t="shared" si="2"/>
        <v>3783715</v>
      </c>
      <c r="J20" s="70"/>
      <c r="K20" s="126">
        <f t="shared" si="3"/>
        <v>0.4905342214988444</v>
      </c>
      <c r="L20" s="126">
        <f t="shared" si="4"/>
        <v>0.67602389692650977</v>
      </c>
      <c r="M20" s="126">
        <f t="shared" si="5"/>
        <v>1.1649832937995765</v>
      </c>
      <c r="N20" s="126">
        <f t="shared" si="6"/>
        <v>0.50928692309299461</v>
      </c>
      <c r="O20" s="126">
        <f t="shared" si="7"/>
        <v>1.277309058614565</v>
      </c>
      <c r="P20" s="126">
        <f t="shared" si="8"/>
        <v>1.3638062733625875</v>
      </c>
      <c r="Q20" s="126">
        <f t="shared" si="9"/>
        <v>0.54019379627082342</v>
      </c>
      <c r="R20" s="126">
        <f t="shared" si="10"/>
        <v>0.54019379627082342</v>
      </c>
      <c r="T20" s="319"/>
      <c r="U20" s="44"/>
    </row>
    <row r="21" spans="1:23">
      <c r="A21" s="140">
        <v>2018</v>
      </c>
      <c r="B21" s="76">
        <v>3278348</v>
      </c>
      <c r="C21" s="76">
        <v>622642</v>
      </c>
      <c r="D21" s="76">
        <v>175539</v>
      </c>
      <c r="E21" s="76">
        <v>148977</v>
      </c>
      <c r="F21" s="76">
        <v>11046</v>
      </c>
      <c r="G21" s="76">
        <v>31007</v>
      </c>
      <c r="H21" s="76">
        <f t="shared" si="1"/>
        <v>4267559</v>
      </c>
      <c r="I21" s="76">
        <f t="shared" si="2"/>
        <v>3900990</v>
      </c>
      <c r="J21" s="70"/>
      <c r="K21" s="126">
        <f t="shared" ref="K21" si="11">B21/B$3-1</f>
        <v>0.52626972347561485</v>
      </c>
      <c r="L21" s="126">
        <f t="shared" ref="L21" si="12">C21/C$3-1</f>
        <v>0.79267832721514431</v>
      </c>
      <c r="M21" s="126">
        <f t="shared" ref="M21" si="13">D21/D$3-1</f>
        <v>1.2386181039100159</v>
      </c>
      <c r="N21" s="126">
        <f t="shared" ref="N21" si="14">E21/E$3-1</f>
        <v>0.55628564862210883</v>
      </c>
      <c r="O21" s="126">
        <f>F21/F$3-1</f>
        <v>1.4524866785079928</v>
      </c>
      <c r="P21" s="126">
        <f t="shared" ref="P21:Q21" si="15">G21/G$3-1</f>
        <v>1.5196652039655452</v>
      </c>
      <c r="Q21" s="126">
        <f t="shared" si="15"/>
        <v>0.58868381366699629</v>
      </c>
      <c r="R21" s="126">
        <f t="shared" si="10"/>
        <v>0.58868381366699629</v>
      </c>
      <c r="T21" s="319"/>
      <c r="U21" s="44"/>
      <c r="V21" s="65"/>
      <c r="W21" s="9"/>
    </row>
    <row r="22" spans="1:23">
      <c r="A22" s="140">
        <v>2019</v>
      </c>
      <c r="B22" s="76">
        <v>3345628</v>
      </c>
      <c r="C22" s="76">
        <v>659412</v>
      </c>
      <c r="D22" s="76">
        <v>181506</v>
      </c>
      <c r="E22" s="76">
        <v>153261</v>
      </c>
      <c r="F22" s="76">
        <v>11337</v>
      </c>
      <c r="G22" s="76">
        <v>33454</v>
      </c>
      <c r="H22" s="76">
        <f t="shared" si="1"/>
        <v>4384598</v>
      </c>
      <c r="I22" s="76">
        <f t="shared" si="2"/>
        <v>4005040</v>
      </c>
      <c r="J22" s="92"/>
      <c r="K22" s="126">
        <f t="shared" ref="K22" si="16">B22/B$3-1</f>
        <v>0.5575926419075321</v>
      </c>
      <c r="L22" s="126">
        <f t="shared" ref="L22" si="17">C22/C$3-1</f>
        <v>0.89854459080112292</v>
      </c>
      <c r="M22" s="126">
        <f t="shared" ref="M22" si="18">D22/D$3-1</f>
        <v>1.3147142091973372</v>
      </c>
      <c r="N22" s="126">
        <f t="shared" ref="N22" si="19">E22/E$3-1</f>
        <v>0.60103838037732693</v>
      </c>
      <c r="O22" s="126">
        <f>F22/F$3-1</f>
        <v>1.517095914742451</v>
      </c>
      <c r="P22" s="126">
        <f t="shared" ref="P22:Q22" si="20">G22/G$3-1</f>
        <v>1.7185112953031041</v>
      </c>
      <c r="Q22" s="126">
        <f t="shared" si="20"/>
        <v>0.63225391190530345</v>
      </c>
      <c r="R22" s="126">
        <f t="shared" si="10"/>
        <v>0.63225391190530345</v>
      </c>
      <c r="T22" s="319"/>
      <c r="U22" s="44"/>
    </row>
    <row r="23" spans="1:23">
      <c r="A23" s="140">
        <v>2020</v>
      </c>
      <c r="B23" s="76">
        <v>3366172</v>
      </c>
      <c r="C23" s="76">
        <v>678632</v>
      </c>
      <c r="D23" s="76">
        <v>188158</v>
      </c>
      <c r="E23" s="76">
        <v>155871</v>
      </c>
      <c r="F23" s="76">
        <v>11417</v>
      </c>
      <c r="G23" s="76">
        <v>35036</v>
      </c>
      <c r="H23" s="76">
        <f t="shared" ref="H23" si="21">SUM(B23:G23)</f>
        <v>4435286</v>
      </c>
      <c r="I23" s="76">
        <f t="shared" ref="I23" si="22">B23+C23</f>
        <v>4044804</v>
      </c>
      <c r="J23" s="92"/>
      <c r="K23" s="126">
        <f t="shared" ref="K23" si="23">B23/B$3-1</f>
        <v>0.56715711925987033</v>
      </c>
      <c r="L23" s="126">
        <f t="shared" ref="L23" si="24">C23/C$3-1</f>
        <v>0.95388181098394864</v>
      </c>
      <c r="M23" s="126">
        <f t="shared" ref="M23" si="25">D23/D$3-1</f>
        <v>1.3995459994388759</v>
      </c>
      <c r="N23" s="126">
        <f t="shared" ref="N23" si="26">E23/E$3-1</f>
        <v>0.62830370014416137</v>
      </c>
      <c r="O23" s="126">
        <f>F23/F$3-1</f>
        <v>1.5348579040852575</v>
      </c>
      <c r="P23" s="126">
        <f t="shared" ref="P23" si="27">G23/G$3-1</f>
        <v>1.8470664716398506</v>
      </c>
      <c r="Q23" s="126">
        <f t="shared" ref="Q23" si="28">H23/H$3-1</f>
        <v>0.65112352920811123</v>
      </c>
      <c r="R23" s="126">
        <f t="shared" ref="R23" si="29">H23/H$3-1</f>
        <v>0.65112352920811123</v>
      </c>
      <c r="T23" s="319"/>
      <c r="U23" s="44"/>
    </row>
  </sheetData>
  <mergeCells count="1">
    <mergeCell ref="T1:U1"/>
  </mergeCells>
  <phoneticPr fontId="0" type="noConversion"/>
  <hyperlinks>
    <hyperlink ref="T1:U1" location="Contents!A1" display="Back to Contents"/>
  </hyperlinks>
  <pageMargins left="0.75" right="0.75" top="1" bottom="1" header="0.5" footer="0.5"/>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738"/>
  <sheetViews>
    <sheetView topLeftCell="B1" workbookViewId="0">
      <selection activeCell="P17" sqref="P17"/>
    </sheetView>
  </sheetViews>
  <sheetFormatPr defaultColWidth="8.88671875" defaultRowHeight="13.2"/>
  <cols>
    <col min="1" max="1" width="8.88671875" style="34" hidden="1" customWidth="1"/>
    <col min="2" max="2" width="8.88671875" style="34" customWidth="1"/>
    <col min="3" max="3" width="11.109375" style="39" customWidth="1"/>
    <col min="4" max="4" width="8.88671875" style="34"/>
    <col min="5" max="5" width="0" style="34" hidden="1" customWidth="1"/>
    <col min="6" max="6" width="9.6640625" style="34" bestFit="1" customWidth="1"/>
    <col min="7" max="16384" width="8.88671875" style="34"/>
  </cols>
  <sheetData>
    <row r="1" spans="1:17" customFormat="1" ht="24" customHeight="1">
      <c r="B1" s="34"/>
      <c r="C1" s="39"/>
      <c r="D1" s="20" t="s">
        <v>78</v>
      </c>
      <c r="E1" s="16"/>
      <c r="F1" s="16"/>
      <c r="G1" s="54"/>
      <c r="H1" s="54"/>
      <c r="I1" s="54"/>
      <c r="J1" s="362" t="s">
        <v>255</v>
      </c>
      <c r="K1" s="362"/>
    </row>
    <row r="2" spans="1:17" ht="20.399999999999999">
      <c r="A2" s="105"/>
      <c r="B2" s="134" t="s">
        <v>250</v>
      </c>
      <c r="C2" s="105" t="s">
        <v>596</v>
      </c>
      <c r="D2" s="105" t="s">
        <v>479</v>
      </c>
      <c r="E2" s="105" t="s">
        <v>226</v>
      </c>
      <c r="F2" s="105" t="s">
        <v>480</v>
      </c>
      <c r="G2" s="105" t="s">
        <v>253</v>
      </c>
      <c r="H2" s="105" t="s">
        <v>221</v>
      </c>
    </row>
    <row r="3" spans="1:17" customFormat="1">
      <c r="A3">
        <f>IF(B3=B2, A2, A2+1)</f>
        <v>1</v>
      </c>
      <c r="B3" s="221" t="s">
        <v>67</v>
      </c>
      <c r="C3" s="94">
        <v>2000</v>
      </c>
      <c r="D3" s="103">
        <v>1.1523809523999999</v>
      </c>
      <c r="E3" s="94">
        <v>105</v>
      </c>
      <c r="F3" s="103">
        <v>10.476973684000001</v>
      </c>
      <c r="G3" s="94">
        <v>152</v>
      </c>
      <c r="H3" s="103">
        <f t="shared" ref="H3:H15" si="0">G3/E3</f>
        <v>1.4476190476190476</v>
      </c>
      <c r="I3" s="70"/>
      <c r="J3" s="70"/>
      <c r="K3" s="70"/>
      <c r="L3" s="70"/>
      <c r="M3" s="70"/>
      <c r="N3" s="70"/>
      <c r="O3" s="70"/>
      <c r="P3" s="70"/>
      <c r="Q3" s="70"/>
    </row>
    <row r="4" spans="1:17">
      <c r="A4">
        <f t="shared" ref="A4:A67" si="1">IF(B4=B3, A3, A3+1)</f>
        <v>1</v>
      </c>
      <c r="B4" s="221" t="s">
        <v>67</v>
      </c>
      <c r="C4" s="94">
        <v>2001</v>
      </c>
      <c r="D4" s="103">
        <v>1.0178571429000001</v>
      </c>
      <c r="E4" s="94">
        <v>168</v>
      </c>
      <c r="F4" s="103">
        <v>10.790155439999999</v>
      </c>
      <c r="G4" s="94">
        <v>193</v>
      </c>
      <c r="H4" s="103">
        <f t="shared" si="0"/>
        <v>1.1488095238095237</v>
      </c>
    </row>
    <row r="5" spans="1:17">
      <c r="A5">
        <f t="shared" si="1"/>
        <v>1</v>
      </c>
      <c r="B5" s="221" t="s">
        <v>67</v>
      </c>
      <c r="C5" s="94">
        <v>2002</v>
      </c>
      <c r="D5" s="103">
        <v>0.69108280249999998</v>
      </c>
      <c r="E5" s="94">
        <v>157</v>
      </c>
      <c r="F5" s="103">
        <v>11.478571429</v>
      </c>
      <c r="G5" s="94">
        <v>350</v>
      </c>
      <c r="H5" s="103">
        <f t="shared" si="0"/>
        <v>2.2292993630573248</v>
      </c>
    </row>
    <row r="6" spans="1:17">
      <c r="A6">
        <f t="shared" si="1"/>
        <v>1</v>
      </c>
      <c r="B6" s="221" t="s">
        <v>67</v>
      </c>
      <c r="C6" s="94">
        <v>2003</v>
      </c>
      <c r="D6" s="103">
        <v>0.51136363640000004</v>
      </c>
      <c r="E6" s="94">
        <v>220</v>
      </c>
      <c r="F6" s="103">
        <v>11.964285714000001</v>
      </c>
      <c r="G6" s="94">
        <v>280</v>
      </c>
      <c r="H6" s="103">
        <f t="shared" si="0"/>
        <v>1.2727272727272727</v>
      </c>
    </row>
    <row r="7" spans="1:17">
      <c r="A7">
        <f t="shared" si="1"/>
        <v>1</v>
      </c>
      <c r="B7" s="221" t="s">
        <v>67</v>
      </c>
      <c r="C7" s="94">
        <v>2004</v>
      </c>
      <c r="D7" s="103">
        <v>0.63636363640000004</v>
      </c>
      <c r="E7" s="94">
        <v>275</v>
      </c>
      <c r="F7" s="103">
        <v>11.357933578999999</v>
      </c>
      <c r="G7" s="94">
        <v>271</v>
      </c>
      <c r="H7" s="103">
        <f t="shared" si="0"/>
        <v>0.98545454545454547</v>
      </c>
    </row>
    <row r="8" spans="1:17">
      <c r="A8">
        <f t="shared" si="1"/>
        <v>1</v>
      </c>
      <c r="B8" s="221" t="s">
        <v>67</v>
      </c>
      <c r="C8" s="94">
        <v>2005</v>
      </c>
      <c r="D8" s="103">
        <v>0.84688995219999996</v>
      </c>
      <c r="E8" s="94">
        <v>209</v>
      </c>
      <c r="F8" s="103">
        <v>11.44488189</v>
      </c>
      <c r="G8" s="94">
        <v>254</v>
      </c>
      <c r="H8" s="103">
        <f t="shared" si="0"/>
        <v>1.2153110047846889</v>
      </c>
    </row>
    <row r="9" spans="1:17">
      <c r="A9">
        <f t="shared" si="1"/>
        <v>1</v>
      </c>
      <c r="B9" s="221" t="s">
        <v>67</v>
      </c>
      <c r="C9" s="94">
        <v>2006</v>
      </c>
      <c r="D9" s="103">
        <v>0.82857142859999999</v>
      </c>
      <c r="E9" s="94">
        <v>140</v>
      </c>
      <c r="F9" s="103">
        <v>12.313765181999999</v>
      </c>
      <c r="G9" s="94">
        <v>247</v>
      </c>
      <c r="H9" s="103">
        <f t="shared" si="0"/>
        <v>1.7642857142857142</v>
      </c>
    </row>
    <row r="10" spans="1:17">
      <c r="A10">
        <f t="shared" si="1"/>
        <v>1</v>
      </c>
      <c r="B10" s="221" t="s">
        <v>67</v>
      </c>
      <c r="C10" s="94">
        <v>2007</v>
      </c>
      <c r="D10" s="103">
        <v>0.6102564103</v>
      </c>
      <c r="E10" s="94">
        <v>195</v>
      </c>
      <c r="F10" s="103">
        <v>12.065116279</v>
      </c>
      <c r="G10" s="94">
        <v>430</v>
      </c>
      <c r="H10" s="103">
        <f t="shared" si="0"/>
        <v>2.2051282051282053</v>
      </c>
    </row>
    <row r="11" spans="1:17">
      <c r="A11">
        <f t="shared" si="1"/>
        <v>1</v>
      </c>
      <c r="B11" s="221" t="s">
        <v>67</v>
      </c>
      <c r="C11" s="94">
        <v>2008</v>
      </c>
      <c r="D11" s="103">
        <v>0.52614379079999996</v>
      </c>
      <c r="E11" s="94">
        <v>306</v>
      </c>
      <c r="F11" s="103">
        <v>12.186516854000001</v>
      </c>
      <c r="G11" s="94">
        <v>445</v>
      </c>
      <c r="H11" s="103">
        <f t="shared" si="0"/>
        <v>1.4542483660130718</v>
      </c>
    </row>
    <row r="12" spans="1:17">
      <c r="A12">
        <f t="shared" si="1"/>
        <v>1</v>
      </c>
      <c r="B12" s="221" t="s">
        <v>67</v>
      </c>
      <c r="C12" s="94">
        <v>2009</v>
      </c>
      <c r="D12" s="103">
        <v>0.686746988</v>
      </c>
      <c r="E12" s="94">
        <v>415</v>
      </c>
      <c r="F12" s="103">
        <v>5.3877551019999999</v>
      </c>
      <c r="G12" s="94">
        <v>49</v>
      </c>
      <c r="H12" s="103">
        <f t="shared" si="0"/>
        <v>0.1180722891566265</v>
      </c>
    </row>
    <row r="13" spans="1:17">
      <c r="A13">
        <f t="shared" si="1"/>
        <v>1</v>
      </c>
      <c r="B13" s="221" t="s">
        <v>67</v>
      </c>
      <c r="C13" s="94">
        <v>2010</v>
      </c>
      <c r="D13" s="103">
        <v>0.64634146339999998</v>
      </c>
      <c r="E13" s="94">
        <v>246</v>
      </c>
      <c r="F13" s="103">
        <v>6.53125</v>
      </c>
      <c r="G13" s="94">
        <v>48</v>
      </c>
      <c r="H13" s="103">
        <f t="shared" si="0"/>
        <v>0.1951219512195122</v>
      </c>
    </row>
    <row r="14" spans="1:17">
      <c r="A14">
        <f t="shared" si="1"/>
        <v>1</v>
      </c>
      <c r="B14" s="221" t="s">
        <v>67</v>
      </c>
      <c r="C14" s="94">
        <v>2011</v>
      </c>
      <c r="D14" s="103">
        <v>0.5</v>
      </c>
      <c r="E14" s="94">
        <v>312</v>
      </c>
      <c r="F14" s="103">
        <v>8.6346153846</v>
      </c>
      <c r="G14" s="94">
        <v>26</v>
      </c>
      <c r="H14" s="103">
        <f t="shared" si="0"/>
        <v>8.3333333333333329E-2</v>
      </c>
    </row>
    <row r="15" spans="1:17">
      <c r="A15">
        <f t="shared" si="1"/>
        <v>1</v>
      </c>
      <c r="B15" s="221" t="s">
        <v>67</v>
      </c>
      <c r="C15" s="94">
        <v>2012</v>
      </c>
      <c r="D15" s="103">
        <v>0.9521452145</v>
      </c>
      <c r="E15" s="94">
        <v>303</v>
      </c>
      <c r="F15" s="103">
        <v>5.1428571428999996</v>
      </c>
      <c r="G15" s="94">
        <v>63</v>
      </c>
      <c r="H15" s="103">
        <f t="shared" si="0"/>
        <v>0.20792079207920791</v>
      </c>
    </row>
    <row r="16" spans="1:17">
      <c r="A16">
        <f t="shared" si="1"/>
        <v>1</v>
      </c>
      <c r="B16" s="221" t="s">
        <v>67</v>
      </c>
      <c r="C16" s="94">
        <v>2013</v>
      </c>
      <c r="D16" s="103">
        <v>0.56923076920000004</v>
      </c>
      <c r="E16" s="94">
        <v>325</v>
      </c>
      <c r="F16" s="103">
        <v>4.9545454544999998</v>
      </c>
      <c r="G16" s="94">
        <v>121</v>
      </c>
      <c r="H16" s="103">
        <f t="shared" ref="H16:H17" si="2">G16/E16</f>
        <v>0.37230769230769228</v>
      </c>
    </row>
    <row r="17" spans="1:8">
      <c r="A17">
        <f t="shared" si="1"/>
        <v>1</v>
      </c>
      <c r="B17" s="221" t="s">
        <v>67</v>
      </c>
      <c r="C17" s="94">
        <v>2014</v>
      </c>
      <c r="D17" s="103">
        <v>0.65993788819999999</v>
      </c>
      <c r="E17" s="94">
        <v>322</v>
      </c>
      <c r="F17" s="103">
        <v>5.8033707865000004</v>
      </c>
      <c r="G17" s="94">
        <v>89</v>
      </c>
      <c r="H17" s="103">
        <f t="shared" si="2"/>
        <v>0.27639751552795033</v>
      </c>
    </row>
    <row r="18" spans="1:8">
      <c r="A18">
        <f t="shared" si="1"/>
        <v>1</v>
      </c>
      <c r="B18" s="221" t="s">
        <v>67</v>
      </c>
      <c r="C18" s="94">
        <v>2015</v>
      </c>
      <c r="D18" s="103">
        <v>0.57981927710000003</v>
      </c>
      <c r="E18" s="94">
        <v>332</v>
      </c>
      <c r="F18" s="103">
        <v>6.1428571428999996</v>
      </c>
      <c r="G18" s="94">
        <v>77</v>
      </c>
      <c r="H18" s="103">
        <f t="shared" ref="H18:H31" si="3">G18/E18</f>
        <v>0.23192771084337349</v>
      </c>
    </row>
    <row r="19" spans="1:8">
      <c r="A19">
        <f t="shared" si="1"/>
        <v>1</v>
      </c>
      <c r="B19" s="221" t="s">
        <v>67</v>
      </c>
      <c r="C19" s="94">
        <v>2016</v>
      </c>
      <c r="D19" s="103">
        <v>0.90104166669999997</v>
      </c>
      <c r="E19" s="94">
        <v>672</v>
      </c>
      <c r="F19" s="103">
        <v>6.8793103448000004</v>
      </c>
      <c r="G19" s="94">
        <v>87</v>
      </c>
      <c r="H19" s="103">
        <f t="shared" si="3"/>
        <v>0.12946428571428573</v>
      </c>
    </row>
    <row r="20" spans="1:8">
      <c r="A20">
        <f t="shared" si="1"/>
        <v>1</v>
      </c>
      <c r="B20" s="221" t="s">
        <v>67</v>
      </c>
      <c r="C20" s="94">
        <v>2017</v>
      </c>
      <c r="D20" s="103">
        <v>0.56779661020000005</v>
      </c>
      <c r="E20" s="94">
        <v>590</v>
      </c>
      <c r="F20" s="103">
        <v>6.4677419355000003</v>
      </c>
      <c r="G20" s="94">
        <v>93</v>
      </c>
      <c r="H20" s="103">
        <f t="shared" si="3"/>
        <v>0.15762711864406781</v>
      </c>
    </row>
    <row r="21" spans="1:8">
      <c r="A21">
        <f t="shared" si="1"/>
        <v>1</v>
      </c>
      <c r="B21" s="221" t="s">
        <v>67</v>
      </c>
      <c r="C21" s="94">
        <v>2018</v>
      </c>
      <c r="D21" s="103">
        <v>0.55581395349999996</v>
      </c>
      <c r="E21" s="94">
        <v>860</v>
      </c>
      <c r="F21" s="103">
        <v>6.6086956521999998</v>
      </c>
      <c r="G21" s="94">
        <v>92</v>
      </c>
      <c r="H21" s="103">
        <f t="shared" si="3"/>
        <v>0.10697674418604651</v>
      </c>
    </row>
    <row r="22" spans="1:8">
      <c r="A22">
        <f t="shared" si="1"/>
        <v>1</v>
      </c>
      <c r="B22" s="221" t="s">
        <v>67</v>
      </c>
      <c r="C22" s="94">
        <v>2019</v>
      </c>
      <c r="D22" s="103">
        <v>0.53785900779999996</v>
      </c>
      <c r="E22" s="94">
        <v>383</v>
      </c>
      <c r="F22" s="103">
        <v>7.0142857142999997</v>
      </c>
      <c r="G22" s="94">
        <v>70</v>
      </c>
      <c r="H22" s="103">
        <f t="shared" si="3"/>
        <v>0.18276762402088773</v>
      </c>
    </row>
    <row r="23" spans="1:8">
      <c r="A23">
        <f t="shared" si="1"/>
        <v>1</v>
      </c>
      <c r="B23" s="221" t="s">
        <v>67</v>
      </c>
      <c r="C23" s="94">
        <v>2020</v>
      </c>
      <c r="D23" s="103">
        <v>0.59641255609999999</v>
      </c>
      <c r="E23" s="94">
        <v>223</v>
      </c>
      <c r="F23" s="103">
        <v>8.16</v>
      </c>
      <c r="G23" s="94">
        <v>50</v>
      </c>
      <c r="H23" s="103">
        <f t="shared" si="3"/>
        <v>0.22421524663677131</v>
      </c>
    </row>
    <row r="24" spans="1:8">
      <c r="A24">
        <f t="shared" si="1"/>
        <v>2</v>
      </c>
      <c r="B24" s="221" t="s">
        <v>86</v>
      </c>
      <c r="C24" s="94">
        <v>2000</v>
      </c>
      <c r="D24" s="103">
        <v>1.4041484867</v>
      </c>
      <c r="E24" s="94">
        <v>14439</v>
      </c>
      <c r="F24" s="103">
        <v>7.8884364821000004</v>
      </c>
      <c r="G24" s="94">
        <v>4912</v>
      </c>
      <c r="H24" s="103">
        <f t="shared" si="3"/>
        <v>0.34018976383406052</v>
      </c>
    </row>
    <row r="25" spans="1:8">
      <c r="A25">
        <f t="shared" si="1"/>
        <v>2</v>
      </c>
      <c r="B25" s="221" t="s">
        <v>86</v>
      </c>
      <c r="C25" s="94">
        <v>2001</v>
      </c>
      <c r="D25" s="103">
        <v>1.3831757027</v>
      </c>
      <c r="E25" s="94">
        <v>15014</v>
      </c>
      <c r="F25" s="103">
        <v>8.1382045928999993</v>
      </c>
      <c r="G25" s="94">
        <v>4790</v>
      </c>
      <c r="H25" s="103">
        <f t="shared" si="3"/>
        <v>0.319035566804316</v>
      </c>
    </row>
    <row r="26" spans="1:8">
      <c r="A26">
        <f t="shared" si="1"/>
        <v>2</v>
      </c>
      <c r="B26" s="221" t="s">
        <v>86</v>
      </c>
      <c r="C26" s="94">
        <v>2002</v>
      </c>
      <c r="D26" s="103">
        <v>1.2055207471</v>
      </c>
      <c r="E26" s="94">
        <v>16918</v>
      </c>
      <c r="F26" s="103">
        <v>7.6547619048</v>
      </c>
      <c r="G26" s="94">
        <v>6678</v>
      </c>
      <c r="H26" s="103">
        <f t="shared" si="3"/>
        <v>0.39472750916183946</v>
      </c>
    </row>
    <row r="27" spans="1:8">
      <c r="A27">
        <f t="shared" si="1"/>
        <v>2</v>
      </c>
      <c r="B27" s="221" t="s">
        <v>86</v>
      </c>
      <c r="C27" s="94">
        <v>2003</v>
      </c>
      <c r="D27" s="103">
        <v>1.1658124318</v>
      </c>
      <c r="E27" s="94">
        <v>18340</v>
      </c>
      <c r="F27" s="103">
        <v>8.2870566273000001</v>
      </c>
      <c r="G27" s="94">
        <v>8035</v>
      </c>
      <c r="H27" s="103">
        <f t="shared" si="3"/>
        <v>0.43811341330425302</v>
      </c>
    </row>
    <row r="28" spans="1:8">
      <c r="A28">
        <f t="shared" si="1"/>
        <v>2</v>
      </c>
      <c r="B28" s="221" t="s">
        <v>86</v>
      </c>
      <c r="C28" s="94">
        <v>2004</v>
      </c>
      <c r="D28" s="103">
        <v>1.0320925207</v>
      </c>
      <c r="E28" s="94">
        <v>20363</v>
      </c>
      <c r="F28" s="103">
        <v>8.8296744485000005</v>
      </c>
      <c r="G28" s="94">
        <v>9338</v>
      </c>
      <c r="H28" s="103">
        <f t="shared" si="3"/>
        <v>0.45857683052595394</v>
      </c>
    </row>
    <row r="29" spans="1:8">
      <c r="A29">
        <f t="shared" si="1"/>
        <v>2</v>
      </c>
      <c r="B29" s="221" t="s">
        <v>86</v>
      </c>
      <c r="C29" s="94">
        <v>2005</v>
      </c>
      <c r="D29" s="103">
        <v>0.94623039529999997</v>
      </c>
      <c r="E29" s="94">
        <v>21806</v>
      </c>
      <c r="F29" s="103">
        <v>8.7939021641000004</v>
      </c>
      <c r="G29" s="94">
        <v>8872</v>
      </c>
      <c r="H29" s="103">
        <f t="shared" si="3"/>
        <v>0.4068604971108869</v>
      </c>
    </row>
    <row r="30" spans="1:8">
      <c r="A30">
        <f t="shared" si="1"/>
        <v>2</v>
      </c>
      <c r="B30" s="221" t="s">
        <v>86</v>
      </c>
      <c r="C30" s="94">
        <v>2006</v>
      </c>
      <c r="D30" s="103">
        <v>0.98373724490000003</v>
      </c>
      <c r="E30" s="94">
        <v>20384</v>
      </c>
      <c r="F30" s="103">
        <v>9.0058962264000009</v>
      </c>
      <c r="G30" s="94">
        <v>7632</v>
      </c>
      <c r="H30" s="103">
        <f t="shared" si="3"/>
        <v>0.37441130298273156</v>
      </c>
    </row>
    <row r="31" spans="1:8">
      <c r="A31">
        <f t="shared" si="1"/>
        <v>2</v>
      </c>
      <c r="B31" s="221" t="s">
        <v>86</v>
      </c>
      <c r="C31" s="94">
        <v>2007</v>
      </c>
      <c r="D31" s="103">
        <v>1.0214999308999999</v>
      </c>
      <c r="E31" s="94">
        <v>21721</v>
      </c>
      <c r="F31" s="103">
        <v>8.0561819102999994</v>
      </c>
      <c r="G31" s="94">
        <v>7894</v>
      </c>
      <c r="H31" s="103">
        <f t="shared" si="3"/>
        <v>0.36342709819989871</v>
      </c>
    </row>
    <row r="32" spans="1:8">
      <c r="A32">
        <f t="shared" si="1"/>
        <v>2</v>
      </c>
      <c r="B32" s="221" t="s">
        <v>86</v>
      </c>
      <c r="C32" s="94">
        <v>2008</v>
      </c>
      <c r="D32" s="103">
        <v>1.0004969438</v>
      </c>
      <c r="E32" s="94">
        <v>20123</v>
      </c>
      <c r="F32" s="103">
        <v>8.2326978073999992</v>
      </c>
      <c r="G32" s="94">
        <v>5245</v>
      </c>
      <c r="H32" s="103">
        <f t="shared" ref="H32:H34" si="4">G32/E32</f>
        <v>0.26064702082194502</v>
      </c>
    </row>
    <row r="33" spans="1:8">
      <c r="A33">
        <f t="shared" si="1"/>
        <v>2</v>
      </c>
      <c r="B33" s="221" t="s">
        <v>86</v>
      </c>
      <c r="C33" s="94">
        <v>2009</v>
      </c>
      <c r="D33" s="103">
        <v>1.2508835223000001</v>
      </c>
      <c r="E33" s="94">
        <v>13582</v>
      </c>
      <c r="F33" s="103">
        <v>9.0986126733999999</v>
      </c>
      <c r="G33" s="94">
        <v>2667</v>
      </c>
      <c r="H33" s="103">
        <f t="shared" si="4"/>
        <v>0.19636283316153733</v>
      </c>
    </row>
    <row r="34" spans="1:8">
      <c r="A34">
        <f t="shared" si="1"/>
        <v>2</v>
      </c>
      <c r="B34" s="221" t="s">
        <v>86</v>
      </c>
      <c r="C34" s="94">
        <v>2010</v>
      </c>
      <c r="D34" s="103">
        <v>1.1876125855999999</v>
      </c>
      <c r="E34" s="94">
        <v>16654</v>
      </c>
      <c r="F34" s="103">
        <v>9.2089093702000007</v>
      </c>
      <c r="G34" s="94">
        <v>2604</v>
      </c>
      <c r="H34" s="103">
        <f t="shared" si="4"/>
        <v>0.15635883271286177</v>
      </c>
    </row>
    <row r="35" spans="1:8">
      <c r="A35">
        <f t="shared" si="1"/>
        <v>2</v>
      </c>
      <c r="B35" s="221" t="s">
        <v>86</v>
      </c>
      <c r="C35" s="94">
        <v>2011</v>
      </c>
      <c r="D35" s="103">
        <v>1.1614250080999999</v>
      </c>
      <c r="E35" s="94">
        <v>18442</v>
      </c>
      <c r="F35" s="103">
        <v>9.5590590591000009</v>
      </c>
      <c r="G35" s="94">
        <v>2997</v>
      </c>
      <c r="H35" s="103">
        <f t="shared" ref="H35:H46" si="5">G35/E35</f>
        <v>0.1625094892094133</v>
      </c>
    </row>
    <row r="36" spans="1:8">
      <c r="A36">
        <f t="shared" si="1"/>
        <v>2</v>
      </c>
      <c r="B36" s="221" t="s">
        <v>86</v>
      </c>
      <c r="C36" s="94">
        <v>2012</v>
      </c>
      <c r="D36" s="103">
        <v>1.1367402029</v>
      </c>
      <c r="E36" s="94">
        <v>21486</v>
      </c>
      <c r="F36" s="103">
        <v>9.0392125480000001</v>
      </c>
      <c r="G36" s="94">
        <v>3124</v>
      </c>
      <c r="H36" s="103">
        <f t="shared" si="5"/>
        <v>0.14539700269943218</v>
      </c>
    </row>
    <row r="37" spans="1:8">
      <c r="A37">
        <f t="shared" si="1"/>
        <v>2</v>
      </c>
      <c r="B37" s="221" t="s">
        <v>86</v>
      </c>
      <c r="C37" s="94">
        <v>2013</v>
      </c>
      <c r="D37" s="103">
        <v>0.98436816790000004</v>
      </c>
      <c r="E37" s="94">
        <v>27444</v>
      </c>
      <c r="F37" s="103">
        <v>7.7740940631999997</v>
      </c>
      <c r="G37" s="94">
        <v>5188</v>
      </c>
      <c r="H37" s="103">
        <f t="shared" si="5"/>
        <v>0.18903949861536221</v>
      </c>
    </row>
    <row r="38" spans="1:8">
      <c r="A38">
        <f t="shared" si="1"/>
        <v>2</v>
      </c>
      <c r="B38" s="221" t="s">
        <v>86</v>
      </c>
      <c r="C38" s="94">
        <v>2014</v>
      </c>
      <c r="D38" s="103">
        <v>0.87805969689999996</v>
      </c>
      <c r="E38" s="94">
        <v>32397</v>
      </c>
      <c r="F38" s="103">
        <v>7.7523357663999999</v>
      </c>
      <c r="G38" s="94">
        <v>6850</v>
      </c>
      <c r="H38" s="103">
        <f t="shared" si="5"/>
        <v>0.21143933080223479</v>
      </c>
    </row>
    <row r="39" spans="1:8">
      <c r="A39">
        <f t="shared" si="1"/>
        <v>2</v>
      </c>
      <c r="B39" s="221" t="s">
        <v>86</v>
      </c>
      <c r="C39" s="94">
        <v>2015</v>
      </c>
      <c r="D39" s="103">
        <v>0.89718192760000004</v>
      </c>
      <c r="E39" s="94">
        <v>34882</v>
      </c>
      <c r="F39" s="103">
        <v>8.0822156651999997</v>
      </c>
      <c r="G39" s="94">
        <v>7456</v>
      </c>
      <c r="H39" s="103">
        <f t="shared" si="5"/>
        <v>0.21374921162777363</v>
      </c>
    </row>
    <row r="40" spans="1:8">
      <c r="A40">
        <f t="shared" si="1"/>
        <v>2</v>
      </c>
      <c r="B40" s="221" t="s">
        <v>86</v>
      </c>
      <c r="C40" s="94">
        <v>2016</v>
      </c>
      <c r="D40" s="103">
        <v>0.87458302219999995</v>
      </c>
      <c r="E40" s="94">
        <v>40170</v>
      </c>
      <c r="F40" s="103">
        <v>8.1862958358999993</v>
      </c>
      <c r="G40" s="94">
        <v>9654</v>
      </c>
      <c r="H40" s="103">
        <f t="shared" si="5"/>
        <v>0.24032860343539955</v>
      </c>
    </row>
    <row r="41" spans="1:8">
      <c r="A41">
        <f t="shared" si="1"/>
        <v>2</v>
      </c>
      <c r="B41" s="221" t="s">
        <v>86</v>
      </c>
      <c r="C41" s="94">
        <v>2017</v>
      </c>
      <c r="D41" s="103">
        <v>0.8383224467</v>
      </c>
      <c r="E41" s="94">
        <v>46234</v>
      </c>
      <c r="F41" s="103">
        <v>8.4545656422000004</v>
      </c>
      <c r="G41" s="94">
        <v>11258</v>
      </c>
      <c r="H41" s="103">
        <f t="shared" si="5"/>
        <v>0.24350045421118657</v>
      </c>
    </row>
    <row r="42" spans="1:8">
      <c r="A42">
        <f t="shared" si="1"/>
        <v>2</v>
      </c>
      <c r="B42" s="221" t="s">
        <v>86</v>
      </c>
      <c r="C42" s="94">
        <v>2018</v>
      </c>
      <c r="D42" s="103">
        <v>0.82353492640000003</v>
      </c>
      <c r="E42" s="94">
        <v>48001</v>
      </c>
      <c r="F42" s="103">
        <v>8.9384361019000007</v>
      </c>
      <c r="G42" s="94">
        <v>10282</v>
      </c>
      <c r="H42" s="103">
        <f t="shared" si="5"/>
        <v>0.21420387075269265</v>
      </c>
    </row>
    <row r="43" spans="1:8">
      <c r="A43">
        <f t="shared" si="1"/>
        <v>2</v>
      </c>
      <c r="B43" s="221" t="s">
        <v>86</v>
      </c>
      <c r="C43" s="94">
        <v>2019</v>
      </c>
      <c r="D43" s="103">
        <v>0.8325842202</v>
      </c>
      <c r="E43" s="94">
        <v>45387</v>
      </c>
      <c r="F43" s="103">
        <v>8.8897074412000006</v>
      </c>
      <c r="G43" s="94">
        <v>9434</v>
      </c>
      <c r="H43" s="103">
        <f t="shared" si="5"/>
        <v>0.20785687531672065</v>
      </c>
    </row>
    <row r="44" spans="1:8">
      <c r="A44">
        <f t="shared" si="1"/>
        <v>2</v>
      </c>
      <c r="B44" s="221" t="s">
        <v>86</v>
      </c>
      <c r="C44" s="94">
        <v>2020</v>
      </c>
      <c r="D44" s="103">
        <v>0.99352608060000003</v>
      </c>
      <c r="E44" s="94">
        <v>35141</v>
      </c>
      <c r="F44" s="103">
        <v>9.3148445873999997</v>
      </c>
      <c r="G44" s="94">
        <v>7464</v>
      </c>
      <c r="H44" s="103">
        <f t="shared" si="5"/>
        <v>0.21240146837027973</v>
      </c>
    </row>
    <row r="45" spans="1:8">
      <c r="A45">
        <f t="shared" si="1"/>
        <v>3</v>
      </c>
      <c r="B45" s="221" t="s">
        <v>87</v>
      </c>
      <c r="C45" s="94">
        <v>2000</v>
      </c>
      <c r="D45" s="103">
        <v>1.3991797166</v>
      </c>
      <c r="E45" s="94">
        <v>60345</v>
      </c>
      <c r="F45" s="103">
        <v>7.2979126167999997</v>
      </c>
      <c r="G45" s="94">
        <v>117803</v>
      </c>
      <c r="H45" s="103">
        <f t="shared" si="5"/>
        <v>1.9521584224045074</v>
      </c>
    </row>
    <row r="46" spans="1:8">
      <c r="A46">
        <f t="shared" si="1"/>
        <v>3</v>
      </c>
      <c r="B46" s="221" t="s">
        <v>87</v>
      </c>
      <c r="C46" s="94">
        <v>2001</v>
      </c>
      <c r="D46" s="103">
        <v>1.34445047</v>
      </c>
      <c r="E46" s="94">
        <v>60852</v>
      </c>
      <c r="F46" s="103">
        <v>7.5682227243</v>
      </c>
      <c r="G46" s="94">
        <v>130565</v>
      </c>
      <c r="H46" s="103">
        <f t="shared" si="5"/>
        <v>2.1456155919279563</v>
      </c>
    </row>
    <row r="47" spans="1:8">
      <c r="A47">
        <f t="shared" si="1"/>
        <v>3</v>
      </c>
      <c r="B47" s="221" t="s">
        <v>87</v>
      </c>
      <c r="C47" s="94">
        <v>2002</v>
      </c>
      <c r="D47" s="103">
        <v>1.2976234987999999</v>
      </c>
      <c r="E47" s="94">
        <v>66863</v>
      </c>
      <c r="F47" s="103">
        <v>7.1971909300999997</v>
      </c>
      <c r="G47" s="94">
        <v>138480</v>
      </c>
      <c r="H47" s="103">
        <f t="shared" ref="H47:H51" si="6">G47/E47</f>
        <v>2.0711006087073569</v>
      </c>
    </row>
    <row r="48" spans="1:8">
      <c r="A48">
        <f t="shared" si="1"/>
        <v>3</v>
      </c>
      <c r="B48" s="221" t="s">
        <v>87</v>
      </c>
      <c r="C48" s="94">
        <v>2003</v>
      </c>
      <c r="D48" s="103">
        <v>1.1751143213999999</v>
      </c>
      <c r="E48" s="94">
        <v>72821</v>
      </c>
      <c r="F48" s="103">
        <v>7.2861763800999997</v>
      </c>
      <c r="G48" s="94">
        <v>159213</v>
      </c>
      <c r="H48" s="103">
        <f t="shared" si="6"/>
        <v>2.1863610771618078</v>
      </c>
    </row>
    <row r="49" spans="1:8">
      <c r="A49">
        <f t="shared" si="1"/>
        <v>3</v>
      </c>
      <c r="B49" s="221" t="s">
        <v>87</v>
      </c>
      <c r="C49" s="94">
        <v>2004</v>
      </c>
      <c r="D49" s="103">
        <v>1.0826790652</v>
      </c>
      <c r="E49" s="94">
        <v>76676</v>
      </c>
      <c r="F49" s="103">
        <v>7.6876755629</v>
      </c>
      <c r="G49" s="94">
        <v>156283</v>
      </c>
      <c r="H49" s="103">
        <f t="shared" si="6"/>
        <v>2.0382257812092441</v>
      </c>
    </row>
    <row r="50" spans="1:8">
      <c r="A50">
        <f t="shared" si="1"/>
        <v>3</v>
      </c>
      <c r="B50" s="221" t="s">
        <v>87</v>
      </c>
      <c r="C50" s="94">
        <v>2005</v>
      </c>
      <c r="D50" s="103">
        <v>1.0467872346</v>
      </c>
      <c r="E50" s="94">
        <v>79402</v>
      </c>
      <c r="F50" s="103">
        <v>8.1413903736000002</v>
      </c>
      <c r="G50" s="94">
        <v>154908</v>
      </c>
      <c r="H50" s="103">
        <f t="shared" si="6"/>
        <v>1.9509332258633283</v>
      </c>
    </row>
    <row r="51" spans="1:8">
      <c r="A51">
        <f t="shared" si="1"/>
        <v>3</v>
      </c>
      <c r="B51" s="221" t="s">
        <v>87</v>
      </c>
      <c r="C51" s="94">
        <v>2006</v>
      </c>
      <c r="D51" s="103">
        <v>1.0374540910000001</v>
      </c>
      <c r="E51" s="94">
        <v>78416</v>
      </c>
      <c r="F51" s="103">
        <v>8.3693870771000007</v>
      </c>
      <c r="G51" s="94">
        <v>126427</v>
      </c>
      <c r="H51" s="103">
        <f t="shared" si="6"/>
        <v>1.61226025300959</v>
      </c>
    </row>
    <row r="52" spans="1:8">
      <c r="A52">
        <f t="shared" si="1"/>
        <v>3</v>
      </c>
      <c r="B52" s="221" t="s">
        <v>87</v>
      </c>
      <c r="C52" s="94">
        <v>2007</v>
      </c>
      <c r="D52" s="103">
        <v>1.0270717884</v>
      </c>
      <c r="E52" s="94">
        <v>79400</v>
      </c>
      <c r="F52" s="103">
        <v>8.4113200084000006</v>
      </c>
      <c r="G52" s="94">
        <v>123878</v>
      </c>
      <c r="H52" s="103">
        <f t="shared" ref="H52:H63" si="7">G52/E52</f>
        <v>1.560176322418136</v>
      </c>
    </row>
    <row r="53" spans="1:8">
      <c r="A53">
        <f t="shared" si="1"/>
        <v>3</v>
      </c>
      <c r="B53" s="221" t="s">
        <v>87</v>
      </c>
      <c r="C53" s="94">
        <v>2008</v>
      </c>
      <c r="D53" s="103">
        <v>0.99805328550000005</v>
      </c>
      <c r="E53" s="94">
        <v>75255</v>
      </c>
      <c r="F53" s="103">
        <v>8.5734286077000004</v>
      </c>
      <c r="G53" s="94">
        <v>94534</v>
      </c>
      <c r="H53" s="103">
        <f t="shared" si="7"/>
        <v>1.2561823134675436</v>
      </c>
    </row>
    <row r="54" spans="1:8">
      <c r="A54">
        <f t="shared" si="1"/>
        <v>3</v>
      </c>
      <c r="B54" s="221" t="s">
        <v>87</v>
      </c>
      <c r="C54" s="94">
        <v>2009</v>
      </c>
      <c r="D54" s="103">
        <v>1.2736855092999999</v>
      </c>
      <c r="E54" s="94">
        <v>56733</v>
      </c>
      <c r="F54" s="103">
        <v>8.3168209370999993</v>
      </c>
      <c r="G54" s="94">
        <v>73248</v>
      </c>
      <c r="H54" s="103">
        <f t="shared" si="7"/>
        <v>1.2911004177462853</v>
      </c>
    </row>
    <row r="55" spans="1:8">
      <c r="A55">
        <f t="shared" si="1"/>
        <v>3</v>
      </c>
      <c r="B55" s="221" t="s">
        <v>87</v>
      </c>
      <c r="C55" s="94">
        <v>2010</v>
      </c>
      <c r="D55" s="103">
        <v>1.1830358531</v>
      </c>
      <c r="E55" s="94">
        <v>64318</v>
      </c>
      <c r="F55" s="103">
        <v>8.2906419364000001</v>
      </c>
      <c r="G55" s="94">
        <v>92626</v>
      </c>
      <c r="H55" s="103">
        <f t="shared" si="7"/>
        <v>1.440125625796822</v>
      </c>
    </row>
    <row r="56" spans="1:8">
      <c r="A56">
        <f t="shared" si="1"/>
        <v>3</v>
      </c>
      <c r="B56" s="221" t="s">
        <v>87</v>
      </c>
      <c r="C56" s="94">
        <v>2011</v>
      </c>
      <c r="D56" s="103">
        <v>1.1305350902</v>
      </c>
      <c r="E56" s="94">
        <v>66101</v>
      </c>
      <c r="F56" s="103">
        <v>8.9582739283000006</v>
      </c>
      <c r="G56" s="94">
        <v>84168</v>
      </c>
      <c r="H56" s="103">
        <f t="shared" si="7"/>
        <v>1.2733241554590702</v>
      </c>
    </row>
    <row r="57" spans="1:8">
      <c r="A57">
        <f t="shared" si="1"/>
        <v>3</v>
      </c>
      <c r="B57" s="221" t="s">
        <v>87</v>
      </c>
      <c r="C57" s="94">
        <v>2012</v>
      </c>
      <c r="D57" s="103">
        <v>1.0487831076</v>
      </c>
      <c r="E57" s="94">
        <v>79136</v>
      </c>
      <c r="F57" s="103">
        <v>8.2178408800000007</v>
      </c>
      <c r="G57" s="94">
        <v>81913</v>
      </c>
      <c r="H57" s="103">
        <f t="shared" si="7"/>
        <v>1.0350914880711686</v>
      </c>
    </row>
    <row r="58" spans="1:8">
      <c r="A58">
        <f t="shared" si="1"/>
        <v>3</v>
      </c>
      <c r="B58" s="221" t="s">
        <v>87</v>
      </c>
      <c r="C58" s="94">
        <v>2013</v>
      </c>
      <c r="D58" s="103">
        <v>0.98890251669999996</v>
      </c>
      <c r="E58" s="94">
        <v>84794</v>
      </c>
      <c r="F58" s="103">
        <v>8.0421237899999998</v>
      </c>
      <c r="G58" s="94">
        <v>102270</v>
      </c>
      <c r="H58" s="103">
        <f t="shared" si="7"/>
        <v>1.2060994881713329</v>
      </c>
    </row>
    <row r="59" spans="1:8">
      <c r="A59">
        <f t="shared" si="1"/>
        <v>3</v>
      </c>
      <c r="B59" s="221" t="s">
        <v>87</v>
      </c>
      <c r="C59" s="94">
        <v>2014</v>
      </c>
      <c r="D59" s="103">
        <v>0.93576839769999998</v>
      </c>
      <c r="E59" s="94">
        <v>92797</v>
      </c>
      <c r="F59" s="103">
        <v>8.3858112992000002</v>
      </c>
      <c r="G59" s="94">
        <v>132824</v>
      </c>
      <c r="H59" s="103">
        <f t="shared" si="7"/>
        <v>1.4313393751953187</v>
      </c>
    </row>
    <row r="60" spans="1:8">
      <c r="A60">
        <f t="shared" si="1"/>
        <v>3</v>
      </c>
      <c r="B60" s="221" t="s">
        <v>87</v>
      </c>
      <c r="C60" s="94">
        <v>2015</v>
      </c>
      <c r="D60" s="103">
        <v>0.90455647319999999</v>
      </c>
      <c r="E60" s="94">
        <v>97356</v>
      </c>
      <c r="F60" s="103">
        <v>8.8415099751999993</v>
      </c>
      <c r="G60" s="94">
        <v>146413</v>
      </c>
      <c r="H60" s="103">
        <f t="shared" si="7"/>
        <v>1.5038929290439214</v>
      </c>
    </row>
    <row r="61" spans="1:8">
      <c r="A61">
        <f t="shared" si="1"/>
        <v>3</v>
      </c>
      <c r="B61" s="221" t="s">
        <v>87</v>
      </c>
      <c r="C61" s="94">
        <v>2016</v>
      </c>
      <c r="D61" s="103">
        <v>0.91144630419999995</v>
      </c>
      <c r="E61" s="94">
        <v>105213</v>
      </c>
      <c r="F61" s="103">
        <v>9.5957236021999996</v>
      </c>
      <c r="G61" s="94">
        <v>152418</v>
      </c>
      <c r="H61" s="103">
        <f t="shared" si="7"/>
        <v>1.4486612871033047</v>
      </c>
    </row>
    <row r="62" spans="1:8">
      <c r="A62">
        <f t="shared" si="1"/>
        <v>3</v>
      </c>
      <c r="B62" s="221" t="s">
        <v>87</v>
      </c>
      <c r="C62" s="94">
        <v>2017</v>
      </c>
      <c r="D62" s="103">
        <v>0.89717310360000002</v>
      </c>
      <c r="E62" s="94">
        <v>111182</v>
      </c>
      <c r="F62" s="103">
        <v>9.8441846929000008</v>
      </c>
      <c r="G62" s="94">
        <v>168366</v>
      </c>
      <c r="H62" s="103">
        <f t="shared" si="7"/>
        <v>1.5143278588260689</v>
      </c>
    </row>
    <row r="63" spans="1:8">
      <c r="A63">
        <f t="shared" si="1"/>
        <v>3</v>
      </c>
      <c r="B63" s="221" t="s">
        <v>87</v>
      </c>
      <c r="C63" s="94">
        <v>2018</v>
      </c>
      <c r="D63" s="103">
        <v>0.86172491389999994</v>
      </c>
      <c r="E63" s="94">
        <v>110649</v>
      </c>
      <c r="F63" s="103">
        <v>10.202264210999999</v>
      </c>
      <c r="G63" s="94">
        <v>150516</v>
      </c>
      <c r="H63" s="103">
        <f t="shared" si="7"/>
        <v>1.360301493913185</v>
      </c>
    </row>
    <row r="64" spans="1:8">
      <c r="A64">
        <f t="shared" si="1"/>
        <v>3</v>
      </c>
      <c r="B64" s="221" t="s">
        <v>87</v>
      </c>
      <c r="C64" s="94">
        <v>2019</v>
      </c>
      <c r="D64" s="103">
        <v>0.85265920490000002</v>
      </c>
      <c r="E64" s="94">
        <v>106498</v>
      </c>
      <c r="F64" s="103">
        <v>10.232350824999999</v>
      </c>
      <c r="G64" s="94">
        <v>143137</v>
      </c>
      <c r="H64" s="103">
        <f t="shared" ref="H64:H68" si="8">G64/E64</f>
        <v>1.3440346297583052</v>
      </c>
    </row>
    <row r="65" spans="1:8">
      <c r="A65">
        <f t="shared" si="1"/>
        <v>3</v>
      </c>
      <c r="B65" s="221" t="s">
        <v>87</v>
      </c>
      <c r="C65" s="94">
        <v>2020</v>
      </c>
      <c r="D65" s="103">
        <v>0.96078231209999998</v>
      </c>
      <c r="E65" s="94">
        <v>83266</v>
      </c>
      <c r="F65" s="103">
        <v>10.174628281</v>
      </c>
      <c r="G65" s="94">
        <v>116015</v>
      </c>
      <c r="H65" s="103">
        <f t="shared" si="8"/>
        <v>1.3933057910791919</v>
      </c>
    </row>
    <row r="66" spans="1:8">
      <c r="A66">
        <f t="shared" si="1"/>
        <v>4</v>
      </c>
      <c r="B66" s="221" t="s">
        <v>68</v>
      </c>
      <c r="C66" s="94">
        <v>2000</v>
      </c>
      <c r="D66" s="103">
        <v>1.4001390672</v>
      </c>
      <c r="E66" s="94">
        <v>74784</v>
      </c>
      <c r="F66" s="103">
        <v>7.3215499328</v>
      </c>
      <c r="G66" s="94">
        <v>122715</v>
      </c>
      <c r="H66" s="103">
        <f t="shared" si="8"/>
        <v>1.6409258664955071</v>
      </c>
    </row>
    <row r="67" spans="1:8">
      <c r="A67">
        <f t="shared" si="1"/>
        <v>4</v>
      </c>
      <c r="B67" s="221" t="s">
        <v>68</v>
      </c>
      <c r="C67" s="94">
        <v>2001</v>
      </c>
      <c r="D67" s="103">
        <v>1.3521142541</v>
      </c>
      <c r="E67" s="94">
        <v>75866</v>
      </c>
      <c r="F67" s="103">
        <v>7.5883934838</v>
      </c>
      <c r="G67" s="94">
        <v>135355</v>
      </c>
      <c r="H67" s="103">
        <f t="shared" si="8"/>
        <v>1.7841325494951625</v>
      </c>
    </row>
    <row r="68" spans="1:8">
      <c r="A68">
        <f t="shared" ref="A68:A131" si="9">IF(B68=B67, A67, A67+1)</f>
        <v>4</v>
      </c>
      <c r="B68" s="221" t="s">
        <v>68</v>
      </c>
      <c r="C68" s="94">
        <v>2002</v>
      </c>
      <c r="D68" s="103">
        <v>1.2790250773</v>
      </c>
      <c r="E68" s="94">
        <v>83781</v>
      </c>
      <c r="F68" s="103">
        <v>7.2182415023999997</v>
      </c>
      <c r="G68" s="94">
        <v>145158</v>
      </c>
      <c r="H68" s="103">
        <f t="shared" si="8"/>
        <v>1.7325885343932395</v>
      </c>
    </row>
    <row r="69" spans="1:8">
      <c r="A69">
        <f t="shared" si="9"/>
        <v>4</v>
      </c>
      <c r="B69" s="221" t="s">
        <v>68</v>
      </c>
      <c r="C69" s="94">
        <v>2003</v>
      </c>
      <c r="D69" s="103">
        <v>1.1732429438</v>
      </c>
      <c r="E69" s="94">
        <v>91161</v>
      </c>
      <c r="F69" s="103">
        <v>7.3342610972999998</v>
      </c>
      <c r="G69" s="94">
        <v>167248</v>
      </c>
      <c r="H69" s="103">
        <f t="shared" ref="H69:H133" si="10">G69/E69</f>
        <v>1.8346442009192527</v>
      </c>
    </row>
    <row r="70" spans="1:8">
      <c r="A70">
        <f t="shared" si="9"/>
        <v>4</v>
      </c>
      <c r="B70" s="221" t="s">
        <v>68</v>
      </c>
      <c r="C70" s="94">
        <v>2004</v>
      </c>
      <c r="D70" s="103">
        <v>1.0720638093999999</v>
      </c>
      <c r="E70" s="94">
        <v>97039</v>
      </c>
      <c r="F70" s="103">
        <v>7.7520634461000002</v>
      </c>
      <c r="G70" s="94">
        <v>165621</v>
      </c>
      <c r="H70" s="103">
        <f t="shared" si="10"/>
        <v>1.706746771916446</v>
      </c>
    </row>
    <row r="71" spans="1:8">
      <c r="A71">
        <f t="shared" si="9"/>
        <v>4</v>
      </c>
      <c r="B71" s="221" t="s">
        <v>68</v>
      </c>
      <c r="C71" s="94">
        <v>2005</v>
      </c>
      <c r="D71" s="103">
        <v>1.0251215319</v>
      </c>
      <c r="E71" s="94">
        <v>101208</v>
      </c>
      <c r="F71" s="103">
        <v>8.1767370862999993</v>
      </c>
      <c r="G71" s="94">
        <v>163780</v>
      </c>
      <c r="H71" s="103">
        <f t="shared" si="10"/>
        <v>1.6182515216188444</v>
      </c>
    </row>
    <row r="72" spans="1:8">
      <c r="A72">
        <f t="shared" si="9"/>
        <v>4</v>
      </c>
      <c r="B72" s="221" t="s">
        <v>68</v>
      </c>
      <c r="C72" s="94">
        <v>2006</v>
      </c>
      <c r="D72" s="103">
        <v>1.0263714575</v>
      </c>
      <c r="E72" s="94">
        <v>98800</v>
      </c>
      <c r="F72" s="103">
        <v>8.4056236433000002</v>
      </c>
      <c r="G72" s="94">
        <v>134059</v>
      </c>
      <c r="H72" s="103">
        <f t="shared" si="10"/>
        <v>1.3568724696356276</v>
      </c>
    </row>
    <row r="73" spans="1:8">
      <c r="A73">
        <f t="shared" si="9"/>
        <v>4</v>
      </c>
      <c r="B73" s="221" t="s">
        <v>68</v>
      </c>
      <c r="C73" s="94">
        <v>2007</v>
      </c>
      <c r="D73" s="103">
        <v>1.0258749418999999</v>
      </c>
      <c r="E73" s="94">
        <v>101121</v>
      </c>
      <c r="F73" s="103">
        <v>8.3900449260999999</v>
      </c>
      <c r="G73" s="94">
        <v>131772</v>
      </c>
      <c r="H73" s="103">
        <f t="shared" si="10"/>
        <v>1.3031121132109058</v>
      </c>
    </row>
    <row r="74" spans="1:8">
      <c r="A74">
        <f t="shared" si="9"/>
        <v>4</v>
      </c>
      <c r="B74" s="221" t="s">
        <v>68</v>
      </c>
      <c r="C74" s="94">
        <v>2008</v>
      </c>
      <c r="D74" s="103">
        <v>0.99856885240000004</v>
      </c>
      <c r="E74" s="94">
        <v>95378</v>
      </c>
      <c r="F74" s="103">
        <v>8.5555176941000006</v>
      </c>
      <c r="G74" s="94">
        <v>99779</v>
      </c>
      <c r="H74" s="103">
        <f t="shared" si="10"/>
        <v>1.0461427163496824</v>
      </c>
    </row>
    <row r="75" spans="1:8">
      <c r="A75">
        <f t="shared" si="9"/>
        <v>4</v>
      </c>
      <c r="B75" s="221" t="s">
        <v>68</v>
      </c>
      <c r="C75" s="94">
        <v>2009</v>
      </c>
      <c r="D75" s="103">
        <v>1.2692810922</v>
      </c>
      <c r="E75" s="94">
        <v>70315</v>
      </c>
      <c r="F75" s="103">
        <v>8.3442863728999992</v>
      </c>
      <c r="G75" s="94">
        <v>75915</v>
      </c>
      <c r="H75" s="103">
        <f t="shared" si="10"/>
        <v>1.079641612742658</v>
      </c>
    </row>
    <row r="76" spans="1:8">
      <c r="A76">
        <f t="shared" si="9"/>
        <v>4</v>
      </c>
      <c r="B76" s="221" t="s">
        <v>68</v>
      </c>
      <c r="C76" s="94">
        <v>2010</v>
      </c>
      <c r="D76" s="103">
        <v>1.1839771773000001</v>
      </c>
      <c r="E76" s="94">
        <v>80972</v>
      </c>
      <c r="F76" s="103">
        <v>8.3157513389000002</v>
      </c>
      <c r="G76" s="94">
        <v>95230</v>
      </c>
      <c r="H76" s="103">
        <f t="shared" si="10"/>
        <v>1.1760855604406462</v>
      </c>
    </row>
    <row r="77" spans="1:8">
      <c r="A77">
        <f t="shared" si="9"/>
        <v>4</v>
      </c>
      <c r="B77" s="221" t="s">
        <v>68</v>
      </c>
      <c r="C77" s="94">
        <v>2011</v>
      </c>
      <c r="D77" s="103">
        <v>1.1372733401999999</v>
      </c>
      <c r="E77" s="94">
        <v>84543</v>
      </c>
      <c r="F77" s="103">
        <v>8.9789307634999993</v>
      </c>
      <c r="G77" s="94">
        <v>87165</v>
      </c>
      <c r="H77" s="103">
        <f t="shared" si="10"/>
        <v>1.0310138036265568</v>
      </c>
    </row>
    <row r="78" spans="1:8">
      <c r="A78">
        <f t="shared" si="9"/>
        <v>4</v>
      </c>
      <c r="B78" s="221" t="s">
        <v>68</v>
      </c>
      <c r="C78" s="94">
        <v>2012</v>
      </c>
      <c r="D78" s="103">
        <v>1.0675647473000001</v>
      </c>
      <c r="E78" s="94">
        <v>100622</v>
      </c>
      <c r="F78" s="103">
        <v>8.2480155696999997</v>
      </c>
      <c r="G78" s="94">
        <v>85037</v>
      </c>
      <c r="H78" s="103">
        <f t="shared" si="10"/>
        <v>0.84511339468505897</v>
      </c>
    </row>
    <row r="79" spans="1:8">
      <c r="A79">
        <f t="shared" si="9"/>
        <v>4</v>
      </c>
      <c r="B79" s="221" t="s">
        <v>68</v>
      </c>
      <c r="C79" s="94">
        <v>2013</v>
      </c>
      <c r="D79" s="103">
        <v>0.9877937953</v>
      </c>
      <c r="E79" s="94">
        <v>112238</v>
      </c>
      <c r="F79" s="103">
        <v>8.0291834948999998</v>
      </c>
      <c r="G79" s="94">
        <v>107458</v>
      </c>
      <c r="H79" s="103">
        <f t="shared" si="10"/>
        <v>0.95741192822395271</v>
      </c>
    </row>
    <row r="80" spans="1:8">
      <c r="A80">
        <f t="shared" si="9"/>
        <v>4</v>
      </c>
      <c r="B80" s="221" t="s">
        <v>68</v>
      </c>
      <c r="C80" s="94">
        <v>2014</v>
      </c>
      <c r="D80" s="103">
        <v>0.92083486429999994</v>
      </c>
      <c r="E80" s="94">
        <v>125194</v>
      </c>
      <c r="F80" s="103">
        <v>8.3547439036999993</v>
      </c>
      <c r="G80" s="94">
        <v>139674</v>
      </c>
      <c r="H80" s="103">
        <f t="shared" si="10"/>
        <v>1.1156604949118967</v>
      </c>
    </row>
    <row r="81" spans="1:8">
      <c r="A81">
        <f t="shared" si="9"/>
        <v>4</v>
      </c>
      <c r="B81" s="221" t="s">
        <v>68</v>
      </c>
      <c r="C81" s="94">
        <v>2015</v>
      </c>
      <c r="D81" s="103">
        <v>0.90261120100000003</v>
      </c>
      <c r="E81" s="94">
        <v>132238</v>
      </c>
      <c r="F81" s="103">
        <v>8.8047169995000001</v>
      </c>
      <c r="G81" s="94">
        <v>153869</v>
      </c>
      <c r="H81" s="103">
        <f t="shared" si="10"/>
        <v>1.1635762791330782</v>
      </c>
    </row>
    <row r="82" spans="1:8">
      <c r="A82">
        <f t="shared" si="9"/>
        <v>4</v>
      </c>
      <c r="B82" s="221" t="s">
        <v>68</v>
      </c>
      <c r="C82" s="94">
        <v>2016</v>
      </c>
      <c r="D82" s="103">
        <v>0.90126080770000006</v>
      </c>
      <c r="E82" s="94">
        <v>145383</v>
      </c>
      <c r="F82" s="103">
        <v>9.5117694605000001</v>
      </c>
      <c r="G82" s="94">
        <v>162072</v>
      </c>
      <c r="H82" s="103">
        <f t="shared" si="10"/>
        <v>1.1147933389736076</v>
      </c>
    </row>
    <row r="83" spans="1:8">
      <c r="A83">
        <f t="shared" si="9"/>
        <v>4</v>
      </c>
      <c r="B83" s="221" t="s">
        <v>68</v>
      </c>
      <c r="C83" s="94">
        <v>2017</v>
      </c>
      <c r="D83" s="103">
        <v>0.87988832139999995</v>
      </c>
      <c r="E83" s="94">
        <v>157416</v>
      </c>
      <c r="F83" s="103">
        <v>9.7570898098000001</v>
      </c>
      <c r="G83" s="94">
        <v>179624</v>
      </c>
      <c r="H83" s="103">
        <f t="shared" si="10"/>
        <v>1.1410784164252681</v>
      </c>
    </row>
    <row r="84" spans="1:8">
      <c r="A84">
        <f t="shared" si="9"/>
        <v>4</v>
      </c>
      <c r="B84" s="221" t="s">
        <v>68</v>
      </c>
      <c r="C84" s="94">
        <v>2018</v>
      </c>
      <c r="D84" s="103">
        <v>0.85017018590000004</v>
      </c>
      <c r="E84" s="94">
        <v>158650</v>
      </c>
      <c r="F84" s="103">
        <v>10.121450515999999</v>
      </c>
      <c r="G84" s="94">
        <v>160798</v>
      </c>
      <c r="H84" s="103">
        <f t="shared" si="10"/>
        <v>1.013539237314844</v>
      </c>
    </row>
    <row r="85" spans="1:8">
      <c r="A85">
        <f t="shared" si="9"/>
        <v>4</v>
      </c>
      <c r="B85" s="221" t="s">
        <v>68</v>
      </c>
      <c r="C85" s="94">
        <v>2019</v>
      </c>
      <c r="D85" s="103">
        <v>0.84666030219999999</v>
      </c>
      <c r="E85" s="94">
        <v>151885</v>
      </c>
      <c r="F85" s="103">
        <v>10.149330475999999</v>
      </c>
      <c r="G85" s="94">
        <v>152571</v>
      </c>
      <c r="H85" s="103">
        <f t="shared" si="10"/>
        <v>1.0045165750403267</v>
      </c>
    </row>
    <row r="86" spans="1:8">
      <c r="A86">
        <f t="shared" si="9"/>
        <v>4</v>
      </c>
      <c r="B86" s="221" t="s">
        <v>68</v>
      </c>
      <c r="C86" s="94">
        <v>2020</v>
      </c>
      <c r="D86" s="103">
        <v>0.97050005490000002</v>
      </c>
      <c r="E86" s="94">
        <v>118407</v>
      </c>
      <c r="F86" s="103">
        <v>10.122656484</v>
      </c>
      <c r="G86" s="94">
        <v>123479</v>
      </c>
      <c r="H86" s="103">
        <f t="shared" si="10"/>
        <v>1.0428353053451231</v>
      </c>
    </row>
    <row r="87" spans="1:8">
      <c r="A87">
        <f t="shared" si="9"/>
        <v>5</v>
      </c>
      <c r="B87" s="221" t="s">
        <v>69</v>
      </c>
      <c r="C87" s="94">
        <v>2000</v>
      </c>
      <c r="D87" s="103">
        <v>4.9329963433000001</v>
      </c>
      <c r="E87" s="94">
        <v>4649</v>
      </c>
      <c r="F87" s="103">
        <v>14.307753797</v>
      </c>
      <c r="G87" s="94">
        <v>2502</v>
      </c>
      <c r="H87" s="103">
        <f t="shared" si="10"/>
        <v>0.53818025381802537</v>
      </c>
    </row>
    <row r="88" spans="1:8">
      <c r="A88">
        <f t="shared" si="9"/>
        <v>5</v>
      </c>
      <c r="B88" s="221" t="s">
        <v>69</v>
      </c>
      <c r="C88" s="94">
        <v>2001</v>
      </c>
      <c r="D88" s="103">
        <v>5.0142129826000001</v>
      </c>
      <c r="E88" s="94">
        <v>4714</v>
      </c>
      <c r="F88" s="103">
        <v>14.029014308000001</v>
      </c>
      <c r="G88" s="94">
        <v>2516</v>
      </c>
      <c r="H88" s="103">
        <f t="shared" si="10"/>
        <v>0.53372931692829872</v>
      </c>
    </row>
    <row r="89" spans="1:8">
      <c r="A89">
        <f t="shared" si="9"/>
        <v>5</v>
      </c>
      <c r="B89" s="221" t="s">
        <v>69</v>
      </c>
      <c r="C89" s="94">
        <v>2002</v>
      </c>
      <c r="D89" s="103">
        <v>4.0070233423000001</v>
      </c>
      <c r="E89" s="94">
        <v>4841</v>
      </c>
      <c r="F89" s="103">
        <v>13.635106383</v>
      </c>
      <c r="G89" s="94">
        <v>2820</v>
      </c>
      <c r="H89" s="103">
        <f t="shared" si="10"/>
        <v>0.58252427184466016</v>
      </c>
    </row>
    <row r="90" spans="1:8">
      <c r="A90">
        <f t="shared" si="9"/>
        <v>5</v>
      </c>
      <c r="B90" s="221" t="s">
        <v>69</v>
      </c>
      <c r="C90" s="94">
        <v>2003</v>
      </c>
      <c r="D90" s="103">
        <v>3.3103477814</v>
      </c>
      <c r="E90" s="94">
        <v>5837</v>
      </c>
      <c r="F90" s="103">
        <v>12.949163245999999</v>
      </c>
      <c r="G90" s="94">
        <v>3167</v>
      </c>
      <c r="H90" s="103">
        <f t="shared" si="10"/>
        <v>0.54257323967791671</v>
      </c>
    </row>
    <row r="91" spans="1:8">
      <c r="A91">
        <f t="shared" si="9"/>
        <v>5</v>
      </c>
      <c r="B91" s="221" t="s">
        <v>69</v>
      </c>
      <c r="C91" s="94">
        <v>2004</v>
      </c>
      <c r="D91" s="103">
        <v>2.6666666666999999</v>
      </c>
      <c r="E91" s="94">
        <v>7770</v>
      </c>
      <c r="F91" s="103">
        <v>12.269736842</v>
      </c>
      <c r="G91" s="94">
        <v>3420</v>
      </c>
      <c r="H91" s="103">
        <f t="shared" si="10"/>
        <v>0.44015444015444016</v>
      </c>
    </row>
    <row r="92" spans="1:8">
      <c r="A92">
        <f t="shared" si="9"/>
        <v>5</v>
      </c>
      <c r="B92" s="221" t="s">
        <v>69</v>
      </c>
      <c r="C92" s="94">
        <v>2005</v>
      </c>
      <c r="D92" s="103">
        <v>2.0261167781</v>
      </c>
      <c r="E92" s="94">
        <v>11372</v>
      </c>
      <c r="F92" s="103">
        <v>12.539928057999999</v>
      </c>
      <c r="G92" s="94">
        <v>4170</v>
      </c>
      <c r="H92" s="103">
        <f t="shared" si="10"/>
        <v>0.36669011607456914</v>
      </c>
    </row>
    <row r="93" spans="1:8">
      <c r="A93">
        <f t="shared" si="9"/>
        <v>5</v>
      </c>
      <c r="B93" s="221" t="s">
        <v>69</v>
      </c>
      <c r="C93" s="94">
        <v>2006</v>
      </c>
      <c r="D93" s="103">
        <v>1.9825952853</v>
      </c>
      <c r="E93" s="94">
        <v>13617</v>
      </c>
      <c r="F93" s="103">
        <v>12.705761739</v>
      </c>
      <c r="G93" s="94">
        <v>4877</v>
      </c>
      <c r="H93" s="103">
        <f t="shared" si="10"/>
        <v>0.35815524711757363</v>
      </c>
    </row>
    <row r="94" spans="1:8">
      <c r="A94">
        <f t="shared" si="9"/>
        <v>5</v>
      </c>
      <c r="B94" s="221" t="s">
        <v>69</v>
      </c>
      <c r="C94" s="94">
        <v>2007</v>
      </c>
      <c r="D94" s="103">
        <v>1.6025028985000001</v>
      </c>
      <c r="E94" s="94">
        <v>14663</v>
      </c>
      <c r="F94" s="103">
        <v>11.788219788999999</v>
      </c>
      <c r="G94" s="94">
        <v>4932</v>
      </c>
      <c r="H94" s="103">
        <f t="shared" si="10"/>
        <v>0.33635681647684651</v>
      </c>
    </row>
    <row r="95" spans="1:8">
      <c r="A95">
        <f t="shared" si="9"/>
        <v>5</v>
      </c>
      <c r="B95" s="221" t="s">
        <v>69</v>
      </c>
      <c r="C95" s="94">
        <v>2008</v>
      </c>
      <c r="D95" s="103">
        <v>1.4874242150999999</v>
      </c>
      <c r="E95" s="94">
        <v>16659</v>
      </c>
      <c r="F95" s="103">
        <v>11.993478261</v>
      </c>
      <c r="G95" s="94">
        <v>5520</v>
      </c>
      <c r="H95" s="103">
        <f t="shared" si="10"/>
        <v>0.33135242211417254</v>
      </c>
    </row>
    <row r="96" spans="1:8">
      <c r="A96">
        <f t="shared" si="9"/>
        <v>5</v>
      </c>
      <c r="B96" s="221" t="s">
        <v>69</v>
      </c>
      <c r="C96" s="94">
        <v>2009</v>
      </c>
      <c r="D96" s="103">
        <v>2.0860676426000002</v>
      </c>
      <c r="E96" s="94">
        <v>9905</v>
      </c>
      <c r="F96" s="103">
        <v>13.821233411</v>
      </c>
      <c r="G96" s="94">
        <v>3843</v>
      </c>
      <c r="H96" s="103">
        <f t="shared" si="10"/>
        <v>0.38798586572438165</v>
      </c>
    </row>
    <row r="97" spans="1:8">
      <c r="A97">
        <f t="shared" si="9"/>
        <v>5</v>
      </c>
      <c r="B97" s="221" t="s">
        <v>69</v>
      </c>
      <c r="C97" s="94">
        <v>2010</v>
      </c>
      <c r="D97" s="103">
        <v>2.4234425176999999</v>
      </c>
      <c r="E97" s="94">
        <v>7785</v>
      </c>
      <c r="F97" s="103">
        <v>13.9179941</v>
      </c>
      <c r="G97" s="94">
        <v>3390</v>
      </c>
      <c r="H97" s="103">
        <f t="shared" si="10"/>
        <v>0.43545279383429675</v>
      </c>
    </row>
    <row r="98" spans="1:8">
      <c r="A98">
        <f t="shared" si="9"/>
        <v>5</v>
      </c>
      <c r="B98" s="221" t="s">
        <v>69</v>
      </c>
      <c r="C98" s="94">
        <v>2011</v>
      </c>
      <c r="D98" s="103">
        <v>2.3525690679000002</v>
      </c>
      <c r="E98" s="94">
        <v>7746</v>
      </c>
      <c r="F98" s="103">
        <v>14.36131861</v>
      </c>
      <c r="G98" s="94">
        <v>3079</v>
      </c>
      <c r="H98" s="103">
        <f t="shared" si="10"/>
        <v>0.39749548153885877</v>
      </c>
    </row>
    <row r="99" spans="1:8">
      <c r="A99">
        <f t="shared" si="9"/>
        <v>5</v>
      </c>
      <c r="B99" s="221" t="s">
        <v>69</v>
      </c>
      <c r="C99" s="94">
        <v>2012</v>
      </c>
      <c r="D99" s="103">
        <v>2.7564102564000001</v>
      </c>
      <c r="E99" s="94">
        <v>7254</v>
      </c>
      <c r="F99" s="103">
        <v>13.312882263000001</v>
      </c>
      <c r="G99" s="94">
        <v>2616</v>
      </c>
      <c r="H99" s="103">
        <f t="shared" si="10"/>
        <v>0.36062861869313484</v>
      </c>
    </row>
    <row r="100" spans="1:8">
      <c r="A100">
        <f t="shared" si="9"/>
        <v>5</v>
      </c>
      <c r="B100" s="221" t="s">
        <v>69</v>
      </c>
      <c r="C100" s="94">
        <v>2013</v>
      </c>
      <c r="D100" s="103">
        <v>2.5876288660000002</v>
      </c>
      <c r="E100" s="94">
        <v>8439</v>
      </c>
      <c r="F100" s="103">
        <v>13.369795109</v>
      </c>
      <c r="G100" s="94">
        <v>3026</v>
      </c>
      <c r="H100" s="103">
        <f t="shared" si="10"/>
        <v>0.35857329067425048</v>
      </c>
    </row>
    <row r="101" spans="1:8">
      <c r="A101">
        <f t="shared" si="9"/>
        <v>5</v>
      </c>
      <c r="B101" s="221" t="s">
        <v>69</v>
      </c>
      <c r="C101" s="94">
        <v>2014</v>
      </c>
      <c r="D101" s="103">
        <v>2.5890940318000002</v>
      </c>
      <c r="E101" s="94">
        <v>9316</v>
      </c>
      <c r="F101" s="103">
        <v>13.606235892000001</v>
      </c>
      <c r="G101" s="94">
        <v>3544</v>
      </c>
      <c r="H101" s="103">
        <f t="shared" si="10"/>
        <v>0.38042078145126662</v>
      </c>
    </row>
    <row r="102" spans="1:8">
      <c r="A102">
        <f t="shared" si="9"/>
        <v>5</v>
      </c>
      <c r="B102" s="221" t="s">
        <v>69</v>
      </c>
      <c r="C102" s="94">
        <v>2015</v>
      </c>
      <c r="D102" s="103">
        <v>2.4148915568999998</v>
      </c>
      <c r="E102" s="94">
        <v>10328</v>
      </c>
      <c r="F102" s="103">
        <v>13.991103203</v>
      </c>
      <c r="G102" s="94">
        <v>3934</v>
      </c>
      <c r="H102" s="103">
        <f t="shared" si="10"/>
        <v>0.38090627420604184</v>
      </c>
    </row>
    <row r="103" spans="1:8">
      <c r="A103">
        <f t="shared" si="9"/>
        <v>5</v>
      </c>
      <c r="B103" s="221" t="s">
        <v>69</v>
      </c>
      <c r="C103" s="94">
        <v>2016</v>
      </c>
      <c r="D103" s="103">
        <v>2.6040699397</v>
      </c>
      <c r="E103" s="94">
        <v>10123</v>
      </c>
      <c r="F103" s="103">
        <v>14.526260504</v>
      </c>
      <c r="G103" s="94">
        <v>3808</v>
      </c>
      <c r="H103" s="103">
        <f t="shared" si="10"/>
        <v>0.37617307122394544</v>
      </c>
    </row>
    <row r="104" spans="1:8">
      <c r="A104">
        <f t="shared" si="9"/>
        <v>5</v>
      </c>
      <c r="B104" s="221" t="s">
        <v>69</v>
      </c>
      <c r="C104" s="94">
        <v>2017</v>
      </c>
      <c r="D104" s="103">
        <v>2.4938235294000002</v>
      </c>
      <c r="E104" s="94">
        <v>10200</v>
      </c>
      <c r="F104" s="103">
        <v>13.762609903</v>
      </c>
      <c r="G104" s="94">
        <v>4322</v>
      </c>
      <c r="H104" s="103">
        <f t="shared" si="10"/>
        <v>0.42372549019607841</v>
      </c>
    </row>
    <row r="105" spans="1:8">
      <c r="A105">
        <f t="shared" si="9"/>
        <v>5</v>
      </c>
      <c r="B105" s="221" t="s">
        <v>69</v>
      </c>
      <c r="C105" s="94">
        <v>2018</v>
      </c>
      <c r="D105" s="103">
        <v>2.5460979342000001</v>
      </c>
      <c r="E105" s="94">
        <v>10456</v>
      </c>
      <c r="F105" s="103">
        <v>15.229006772</v>
      </c>
      <c r="G105" s="94">
        <v>4430</v>
      </c>
      <c r="H105" s="103">
        <f t="shared" si="10"/>
        <v>0.42368018362662585</v>
      </c>
    </row>
    <row r="106" spans="1:8">
      <c r="A106">
        <f t="shared" si="9"/>
        <v>5</v>
      </c>
      <c r="B106" s="221" t="s">
        <v>69</v>
      </c>
      <c r="C106" s="94">
        <v>2019</v>
      </c>
      <c r="D106" s="103">
        <v>2.5505503067999999</v>
      </c>
      <c r="E106" s="94">
        <v>10267</v>
      </c>
      <c r="F106" s="103">
        <v>15.356948566</v>
      </c>
      <c r="G106" s="94">
        <v>4044</v>
      </c>
      <c r="H106" s="103">
        <f t="shared" si="10"/>
        <v>0.39388331547677025</v>
      </c>
    </row>
    <row r="107" spans="1:8">
      <c r="A107">
        <f t="shared" si="9"/>
        <v>5</v>
      </c>
      <c r="B107" s="221" t="s">
        <v>69</v>
      </c>
      <c r="C107" s="94">
        <v>2020</v>
      </c>
      <c r="D107" s="103">
        <v>2.5394296860000001</v>
      </c>
      <c r="E107" s="94">
        <v>10766</v>
      </c>
      <c r="F107" s="103">
        <v>16.037740829000001</v>
      </c>
      <c r="G107" s="94">
        <v>3789</v>
      </c>
      <c r="H107" s="103">
        <f t="shared" si="10"/>
        <v>0.35194129667471669</v>
      </c>
    </row>
    <row r="108" spans="1:8">
      <c r="A108">
        <f t="shared" si="9"/>
        <v>6</v>
      </c>
      <c r="B108" s="221" t="s">
        <v>24</v>
      </c>
      <c r="C108" s="94">
        <v>2000</v>
      </c>
      <c r="D108" s="103">
        <v>4.1877213695000002</v>
      </c>
      <c r="E108" s="94">
        <v>1694</v>
      </c>
      <c r="F108" s="103">
        <v>17.823599809000001</v>
      </c>
      <c r="G108" s="94">
        <v>2089</v>
      </c>
      <c r="H108" s="103">
        <f t="shared" si="10"/>
        <v>1.2331759149940968</v>
      </c>
    </row>
    <row r="109" spans="1:8">
      <c r="A109">
        <f t="shared" si="9"/>
        <v>6</v>
      </c>
      <c r="B109" s="221" t="s">
        <v>24</v>
      </c>
      <c r="C109" s="94">
        <v>2001</v>
      </c>
      <c r="D109" s="103">
        <v>3.4925222312000002</v>
      </c>
      <c r="E109" s="94">
        <v>2474</v>
      </c>
      <c r="F109" s="103">
        <v>18.278395920000001</v>
      </c>
      <c r="G109" s="94">
        <v>2157</v>
      </c>
      <c r="H109" s="103">
        <f t="shared" si="10"/>
        <v>0.87186742118027483</v>
      </c>
    </row>
    <row r="110" spans="1:8">
      <c r="A110">
        <f t="shared" si="9"/>
        <v>6</v>
      </c>
      <c r="B110" s="221" t="s">
        <v>24</v>
      </c>
      <c r="C110" s="94">
        <v>2002</v>
      </c>
      <c r="D110" s="103">
        <v>2.9585535006999999</v>
      </c>
      <c r="E110" s="94">
        <v>3028</v>
      </c>
      <c r="F110" s="103">
        <v>18.072544643000001</v>
      </c>
      <c r="G110" s="94">
        <v>2240</v>
      </c>
      <c r="H110" s="103">
        <f t="shared" si="10"/>
        <v>0.73976221928665786</v>
      </c>
    </row>
    <row r="111" spans="1:8">
      <c r="A111">
        <f t="shared" si="9"/>
        <v>6</v>
      </c>
      <c r="B111" s="221" t="s">
        <v>24</v>
      </c>
      <c r="C111" s="94">
        <v>2003</v>
      </c>
      <c r="D111" s="103">
        <v>3.2242735043000001</v>
      </c>
      <c r="E111" s="94">
        <v>2925</v>
      </c>
      <c r="F111" s="103">
        <v>18.128136568999999</v>
      </c>
      <c r="G111" s="94">
        <v>2431</v>
      </c>
      <c r="H111" s="103">
        <f t="shared" si="10"/>
        <v>0.83111111111111113</v>
      </c>
    </row>
    <row r="112" spans="1:8">
      <c r="A112">
        <f t="shared" si="9"/>
        <v>6</v>
      </c>
      <c r="B112" s="221" t="s">
        <v>24</v>
      </c>
      <c r="C112" s="94">
        <v>2004</v>
      </c>
      <c r="D112" s="103">
        <v>3.2437682097999998</v>
      </c>
      <c r="E112" s="94">
        <v>3089</v>
      </c>
      <c r="F112" s="103">
        <v>18.178363786999999</v>
      </c>
      <c r="G112" s="94">
        <v>2408</v>
      </c>
      <c r="H112" s="103">
        <f t="shared" si="10"/>
        <v>0.77954030430560051</v>
      </c>
    </row>
    <row r="113" spans="1:8">
      <c r="A113">
        <f t="shared" si="9"/>
        <v>6</v>
      </c>
      <c r="B113" s="221" t="s">
        <v>24</v>
      </c>
      <c r="C113" s="94">
        <v>2005</v>
      </c>
      <c r="D113" s="103">
        <v>2.5446043165000001</v>
      </c>
      <c r="E113" s="94">
        <v>3475</v>
      </c>
      <c r="F113" s="103">
        <v>17.21450415</v>
      </c>
      <c r="G113" s="94">
        <v>2289</v>
      </c>
      <c r="H113" s="103">
        <f t="shared" si="10"/>
        <v>0.65870503597122299</v>
      </c>
    </row>
    <row r="114" spans="1:8">
      <c r="A114">
        <f t="shared" si="9"/>
        <v>6</v>
      </c>
      <c r="B114" s="221" t="s">
        <v>24</v>
      </c>
      <c r="C114" s="94">
        <v>2006</v>
      </c>
      <c r="D114" s="103">
        <v>3.1089053803</v>
      </c>
      <c r="E114" s="94">
        <v>2695</v>
      </c>
      <c r="F114" s="103">
        <v>18.530412371000001</v>
      </c>
      <c r="G114" s="94">
        <v>1940</v>
      </c>
      <c r="H114" s="103">
        <f t="shared" si="10"/>
        <v>0.71985157699443414</v>
      </c>
    </row>
    <row r="115" spans="1:8">
      <c r="A115">
        <f t="shared" si="9"/>
        <v>6</v>
      </c>
      <c r="B115" s="221" t="s">
        <v>24</v>
      </c>
      <c r="C115" s="94">
        <v>2007</v>
      </c>
      <c r="D115" s="103">
        <v>0.63126452040000003</v>
      </c>
      <c r="E115" s="94">
        <v>3013</v>
      </c>
      <c r="F115" s="103">
        <v>20.189313984000002</v>
      </c>
      <c r="G115" s="94">
        <v>1516</v>
      </c>
      <c r="H115" s="103">
        <f t="shared" si="10"/>
        <v>0.50315300365084636</v>
      </c>
    </row>
    <row r="116" spans="1:8">
      <c r="A116">
        <f t="shared" si="9"/>
        <v>6</v>
      </c>
      <c r="B116" s="221" t="s">
        <v>24</v>
      </c>
      <c r="C116" s="94">
        <v>2008</v>
      </c>
      <c r="D116" s="103">
        <v>0.62217391300000002</v>
      </c>
      <c r="E116" s="94">
        <v>3450</v>
      </c>
      <c r="F116" s="103">
        <v>19.837458194</v>
      </c>
      <c r="G116" s="94">
        <v>1495</v>
      </c>
      <c r="H116" s="103">
        <f t="shared" si="10"/>
        <v>0.43333333333333335</v>
      </c>
    </row>
    <row r="117" spans="1:8">
      <c r="A117">
        <f t="shared" si="9"/>
        <v>6</v>
      </c>
      <c r="B117" s="221" t="s">
        <v>24</v>
      </c>
      <c r="C117" s="94">
        <v>2009</v>
      </c>
      <c r="D117" s="103">
        <v>0.65628718760000004</v>
      </c>
      <c r="E117" s="94">
        <v>2521</v>
      </c>
      <c r="F117" s="103">
        <v>20.830833833</v>
      </c>
      <c r="G117" s="94">
        <v>1667</v>
      </c>
      <c r="H117" s="103">
        <f t="shared" si="10"/>
        <v>0.66124553748512493</v>
      </c>
    </row>
    <row r="118" spans="1:8">
      <c r="A118">
        <f t="shared" si="9"/>
        <v>6</v>
      </c>
      <c r="B118" s="221" t="s">
        <v>24</v>
      </c>
      <c r="C118" s="94">
        <v>2010</v>
      </c>
      <c r="D118" s="103">
        <v>0.53627311519999998</v>
      </c>
      <c r="E118" s="94">
        <v>2109</v>
      </c>
      <c r="F118" s="103">
        <v>20.201508620999999</v>
      </c>
      <c r="G118" s="94">
        <v>1856</v>
      </c>
      <c r="H118" s="103">
        <f t="shared" si="10"/>
        <v>0.88003793266951158</v>
      </c>
    </row>
    <row r="119" spans="1:8">
      <c r="A119">
        <f t="shared" si="9"/>
        <v>6</v>
      </c>
      <c r="B119" s="221" t="s">
        <v>24</v>
      </c>
      <c r="C119" s="94">
        <v>2011</v>
      </c>
      <c r="D119" s="103">
        <v>0.53279049300000003</v>
      </c>
      <c r="E119" s="94">
        <v>2272</v>
      </c>
      <c r="F119" s="103">
        <v>17.512552300999999</v>
      </c>
      <c r="G119" s="94">
        <v>2151</v>
      </c>
      <c r="H119" s="103">
        <f t="shared" si="10"/>
        <v>0.94674295774647887</v>
      </c>
    </row>
    <row r="120" spans="1:8">
      <c r="A120">
        <f t="shared" si="9"/>
        <v>6</v>
      </c>
      <c r="B120" s="221" t="s">
        <v>24</v>
      </c>
      <c r="C120" s="94">
        <v>2012</v>
      </c>
      <c r="D120" s="103">
        <v>0.57249070629999999</v>
      </c>
      <c r="E120" s="94">
        <v>2690</v>
      </c>
      <c r="F120" s="103">
        <v>18.871480709</v>
      </c>
      <c r="G120" s="94">
        <v>1918</v>
      </c>
      <c r="H120" s="103">
        <f t="shared" si="10"/>
        <v>0.71301115241635693</v>
      </c>
    </row>
    <row r="121" spans="1:8">
      <c r="A121">
        <f t="shared" si="9"/>
        <v>6</v>
      </c>
      <c r="B121" s="221" t="s">
        <v>24</v>
      </c>
      <c r="C121" s="94">
        <v>2013</v>
      </c>
      <c r="D121" s="103">
        <v>0.53081232489999997</v>
      </c>
      <c r="E121" s="94">
        <v>2856</v>
      </c>
      <c r="F121" s="103">
        <v>18.911673554</v>
      </c>
      <c r="G121" s="94">
        <v>1936</v>
      </c>
      <c r="H121" s="103">
        <f t="shared" si="10"/>
        <v>0.67787114845938379</v>
      </c>
    </row>
    <row r="122" spans="1:8">
      <c r="A122">
        <f t="shared" si="9"/>
        <v>6</v>
      </c>
      <c r="B122" s="221" t="s">
        <v>24</v>
      </c>
      <c r="C122" s="94">
        <v>2014</v>
      </c>
      <c r="D122" s="103">
        <v>0.50089874180000005</v>
      </c>
      <c r="E122" s="94">
        <v>3338</v>
      </c>
      <c r="F122" s="103">
        <v>17.584403233</v>
      </c>
      <c r="G122" s="94">
        <v>2103</v>
      </c>
      <c r="H122" s="103">
        <f t="shared" si="10"/>
        <v>0.6300179748352307</v>
      </c>
    </row>
    <row r="123" spans="1:8">
      <c r="A123">
        <f t="shared" si="9"/>
        <v>6</v>
      </c>
      <c r="B123" s="221" t="s">
        <v>24</v>
      </c>
      <c r="C123" s="94">
        <v>2015</v>
      </c>
      <c r="D123" s="103">
        <v>0.5</v>
      </c>
      <c r="E123" s="94">
        <v>3171</v>
      </c>
      <c r="F123" s="103">
        <v>18.684470588</v>
      </c>
      <c r="G123" s="94">
        <v>2125</v>
      </c>
      <c r="H123" s="103">
        <f t="shared" si="10"/>
        <v>0.67013560391043836</v>
      </c>
    </row>
    <row r="124" spans="1:8">
      <c r="A124">
        <f t="shared" si="9"/>
        <v>6</v>
      </c>
      <c r="B124" s="221" t="s">
        <v>24</v>
      </c>
      <c r="C124" s="94">
        <v>2016</v>
      </c>
      <c r="D124" s="103">
        <v>0.54443405050000004</v>
      </c>
      <c r="E124" s="94">
        <v>3207</v>
      </c>
      <c r="F124" s="103">
        <v>18.631211180000001</v>
      </c>
      <c r="G124" s="94">
        <v>2576</v>
      </c>
      <c r="H124" s="103">
        <f t="shared" si="10"/>
        <v>0.80324290614281257</v>
      </c>
    </row>
    <row r="125" spans="1:8">
      <c r="A125">
        <f t="shared" si="9"/>
        <v>6</v>
      </c>
      <c r="B125" s="221" t="s">
        <v>24</v>
      </c>
      <c r="C125" s="94">
        <v>2017</v>
      </c>
      <c r="D125" s="103">
        <v>0.54350700870000002</v>
      </c>
      <c r="E125" s="94">
        <v>3781</v>
      </c>
      <c r="F125" s="103">
        <v>15.753569883000001</v>
      </c>
      <c r="G125" s="94">
        <v>2311</v>
      </c>
      <c r="H125" s="103">
        <f t="shared" si="10"/>
        <v>0.61121396455964028</v>
      </c>
    </row>
    <row r="126" spans="1:8">
      <c r="A126">
        <f t="shared" si="9"/>
        <v>6</v>
      </c>
      <c r="B126" s="221" t="s">
        <v>24</v>
      </c>
      <c r="C126" s="94">
        <v>2018</v>
      </c>
      <c r="D126" s="103">
        <v>0.51380795540000002</v>
      </c>
      <c r="E126" s="94">
        <v>3947</v>
      </c>
      <c r="F126" s="103">
        <v>17.289692233</v>
      </c>
      <c r="G126" s="94">
        <v>2047</v>
      </c>
      <c r="H126" s="103">
        <f t="shared" si="10"/>
        <v>0.51862173802888267</v>
      </c>
    </row>
    <row r="127" spans="1:8">
      <c r="A127">
        <f t="shared" si="9"/>
        <v>6</v>
      </c>
      <c r="B127" s="221" t="s">
        <v>24</v>
      </c>
      <c r="C127" s="94">
        <v>2019</v>
      </c>
      <c r="D127" s="103">
        <v>0.53069507859999998</v>
      </c>
      <c r="E127" s="94">
        <v>3942</v>
      </c>
      <c r="F127" s="103">
        <v>16.391398366000001</v>
      </c>
      <c r="G127" s="94">
        <v>2081</v>
      </c>
      <c r="H127" s="103">
        <f t="shared" si="10"/>
        <v>0.52790461694571289</v>
      </c>
    </row>
    <row r="128" spans="1:8">
      <c r="A128">
        <f t="shared" si="9"/>
        <v>6</v>
      </c>
      <c r="B128" s="221" t="s">
        <v>24</v>
      </c>
      <c r="C128" s="94">
        <v>2020</v>
      </c>
      <c r="D128" s="103">
        <v>0.51664025359999999</v>
      </c>
      <c r="E128" s="94">
        <v>3155</v>
      </c>
      <c r="F128" s="103">
        <v>16.293668739000001</v>
      </c>
      <c r="G128" s="94">
        <v>1769</v>
      </c>
      <c r="H128" s="103">
        <f t="shared" si="10"/>
        <v>0.56069730586370836</v>
      </c>
    </row>
    <row r="129" spans="1:8">
      <c r="A129">
        <f t="shared" si="9"/>
        <v>7</v>
      </c>
      <c r="B129" s="221" t="s">
        <v>70</v>
      </c>
      <c r="C129" s="94">
        <v>2000</v>
      </c>
      <c r="D129" s="103">
        <v>2.6304202802000001</v>
      </c>
      <c r="E129" s="94">
        <v>2998</v>
      </c>
      <c r="F129" s="103">
        <v>8.8103693181999994</v>
      </c>
      <c r="G129" s="94">
        <v>2816</v>
      </c>
      <c r="H129" s="103">
        <f t="shared" si="10"/>
        <v>0.93929286190793859</v>
      </c>
    </row>
    <row r="130" spans="1:8">
      <c r="A130">
        <f t="shared" si="9"/>
        <v>7</v>
      </c>
      <c r="B130" s="221" t="s">
        <v>70</v>
      </c>
      <c r="C130" s="94">
        <v>2001</v>
      </c>
      <c r="D130" s="103">
        <v>2.5619936597000001</v>
      </c>
      <c r="E130" s="94">
        <v>2839</v>
      </c>
      <c r="F130" s="103">
        <v>9.2103834407999994</v>
      </c>
      <c r="G130" s="94">
        <v>2947</v>
      </c>
      <c r="H130" s="103">
        <f t="shared" si="10"/>
        <v>1.0380415639309617</v>
      </c>
    </row>
    <row r="131" spans="1:8">
      <c r="A131">
        <f t="shared" si="9"/>
        <v>7</v>
      </c>
      <c r="B131" s="221" t="s">
        <v>70</v>
      </c>
      <c r="C131" s="94">
        <v>2002</v>
      </c>
      <c r="D131" s="103">
        <v>2.0815042435</v>
      </c>
      <c r="E131" s="94">
        <v>3417</v>
      </c>
      <c r="F131" s="103">
        <v>9.1906234537000007</v>
      </c>
      <c r="G131" s="94">
        <v>4042</v>
      </c>
      <c r="H131" s="103">
        <f t="shared" si="10"/>
        <v>1.1829089844893181</v>
      </c>
    </row>
    <row r="132" spans="1:8">
      <c r="A132">
        <f t="shared" ref="A132:A195" si="11">IF(B132=B131, A131, A131+1)</f>
        <v>7</v>
      </c>
      <c r="B132" s="221" t="s">
        <v>70</v>
      </c>
      <c r="C132" s="94">
        <v>2003</v>
      </c>
      <c r="D132" s="103">
        <v>1.7111959288</v>
      </c>
      <c r="E132" s="94">
        <v>3930</v>
      </c>
      <c r="F132" s="103">
        <v>9.6925213250999995</v>
      </c>
      <c r="G132" s="94">
        <v>5041</v>
      </c>
      <c r="H132" s="103">
        <f t="shared" si="10"/>
        <v>1.2826972010178117</v>
      </c>
    </row>
    <row r="133" spans="1:8">
      <c r="A133">
        <f t="shared" si="11"/>
        <v>7</v>
      </c>
      <c r="B133" s="221" t="s">
        <v>70</v>
      </c>
      <c r="C133" s="94">
        <v>2004</v>
      </c>
      <c r="D133" s="103">
        <v>1.6402709906999999</v>
      </c>
      <c r="E133" s="94">
        <v>4502</v>
      </c>
      <c r="F133" s="103">
        <v>10.190328235000001</v>
      </c>
      <c r="G133" s="94">
        <v>6276</v>
      </c>
      <c r="H133" s="103">
        <f t="shared" si="10"/>
        <v>1.3940470901821413</v>
      </c>
    </row>
    <row r="134" spans="1:8">
      <c r="A134">
        <f t="shared" si="11"/>
        <v>7</v>
      </c>
      <c r="B134" s="221" t="s">
        <v>70</v>
      </c>
      <c r="C134" s="94">
        <v>2005</v>
      </c>
      <c r="D134" s="103">
        <v>1.3209253417</v>
      </c>
      <c r="E134" s="94">
        <v>4755</v>
      </c>
      <c r="F134" s="103">
        <v>10.483732407</v>
      </c>
      <c r="G134" s="94">
        <v>5471</v>
      </c>
      <c r="H134" s="103">
        <f t="shared" ref="H134:H149" si="12">G134/E134</f>
        <v>1.1505783385909569</v>
      </c>
    </row>
    <row r="135" spans="1:8">
      <c r="A135">
        <f t="shared" si="11"/>
        <v>7</v>
      </c>
      <c r="B135" s="221" t="s">
        <v>70</v>
      </c>
      <c r="C135" s="94">
        <v>2006</v>
      </c>
      <c r="D135" s="103">
        <v>1.3558627752000001</v>
      </c>
      <c r="E135" s="94">
        <v>3906</v>
      </c>
      <c r="F135" s="103">
        <v>10.629659643</v>
      </c>
      <c r="G135" s="94">
        <v>4936</v>
      </c>
      <c r="H135" s="103">
        <f t="shared" si="12"/>
        <v>1.2636968766001024</v>
      </c>
    </row>
    <row r="136" spans="1:8">
      <c r="A136">
        <f t="shared" si="11"/>
        <v>7</v>
      </c>
      <c r="B136" s="221" t="s">
        <v>70</v>
      </c>
      <c r="C136" s="94">
        <v>2007</v>
      </c>
      <c r="D136" s="103">
        <v>1.4578488372</v>
      </c>
      <c r="E136" s="94">
        <v>4128</v>
      </c>
      <c r="F136" s="103">
        <v>10.44924812</v>
      </c>
      <c r="G136" s="94">
        <v>4788</v>
      </c>
      <c r="H136" s="103">
        <f t="shared" si="12"/>
        <v>1.1598837209302326</v>
      </c>
    </row>
    <row r="137" spans="1:8">
      <c r="A137">
        <f t="shared" si="11"/>
        <v>7</v>
      </c>
      <c r="B137" s="221" t="s">
        <v>70</v>
      </c>
      <c r="C137" s="94">
        <v>2008</v>
      </c>
      <c r="D137" s="103">
        <v>1.2447916667000001</v>
      </c>
      <c r="E137" s="94">
        <v>4320</v>
      </c>
      <c r="F137" s="103">
        <v>10.688663518</v>
      </c>
      <c r="G137" s="94">
        <v>3599</v>
      </c>
      <c r="H137" s="103">
        <f t="shared" si="12"/>
        <v>0.83310185185185182</v>
      </c>
    </row>
    <row r="138" spans="1:8">
      <c r="A138">
        <f t="shared" si="11"/>
        <v>7</v>
      </c>
      <c r="B138" s="221" t="s">
        <v>70</v>
      </c>
      <c r="C138" s="94">
        <v>2009</v>
      </c>
      <c r="D138" s="103">
        <v>1.7561026065000001</v>
      </c>
      <c r="E138" s="94">
        <v>2417</v>
      </c>
      <c r="F138" s="103">
        <v>7.4161947904999996</v>
      </c>
      <c r="G138" s="94">
        <v>883</v>
      </c>
      <c r="H138" s="103">
        <f t="shared" si="12"/>
        <v>0.36532892014894497</v>
      </c>
    </row>
    <row r="139" spans="1:8">
      <c r="A139">
        <f t="shared" si="11"/>
        <v>7</v>
      </c>
      <c r="B139" s="221" t="s">
        <v>70</v>
      </c>
      <c r="C139" s="94">
        <v>2010</v>
      </c>
      <c r="D139" s="103">
        <v>1.9346837535999999</v>
      </c>
      <c r="E139" s="94">
        <v>2419</v>
      </c>
      <c r="F139" s="103">
        <v>10.063469676</v>
      </c>
      <c r="G139" s="94">
        <v>709</v>
      </c>
      <c r="H139" s="103">
        <f t="shared" si="12"/>
        <v>0.29309632079371639</v>
      </c>
    </row>
    <row r="140" spans="1:8">
      <c r="A140">
        <f t="shared" si="11"/>
        <v>7</v>
      </c>
      <c r="B140" s="221" t="s">
        <v>70</v>
      </c>
      <c r="C140" s="94">
        <v>2011</v>
      </c>
      <c r="D140" s="103">
        <v>1.4745200698000001</v>
      </c>
      <c r="E140" s="94">
        <v>2865</v>
      </c>
      <c r="F140" s="103">
        <v>10.103375527000001</v>
      </c>
      <c r="G140" s="94">
        <v>711</v>
      </c>
      <c r="H140" s="103">
        <f t="shared" si="12"/>
        <v>0.24816753926701571</v>
      </c>
    </row>
    <row r="141" spans="1:8">
      <c r="A141">
        <f t="shared" si="11"/>
        <v>7</v>
      </c>
      <c r="B141" s="221" t="s">
        <v>70</v>
      </c>
      <c r="C141" s="94">
        <v>2012</v>
      </c>
      <c r="D141" s="103">
        <v>1.5333333333000001</v>
      </c>
      <c r="E141" s="94">
        <v>3150</v>
      </c>
      <c r="F141" s="103">
        <v>8.4831309041999994</v>
      </c>
      <c r="G141" s="94">
        <v>741</v>
      </c>
      <c r="H141" s="103">
        <f t="shared" si="12"/>
        <v>0.23523809523809525</v>
      </c>
    </row>
    <row r="142" spans="1:8">
      <c r="A142">
        <f t="shared" si="11"/>
        <v>7</v>
      </c>
      <c r="B142" s="221" t="s">
        <v>70</v>
      </c>
      <c r="C142" s="94">
        <v>2013</v>
      </c>
      <c r="D142" s="103">
        <v>1.3061275118</v>
      </c>
      <c r="E142" s="94">
        <v>4031</v>
      </c>
      <c r="F142" s="103">
        <v>7.7634186623000003</v>
      </c>
      <c r="G142" s="94">
        <v>1211</v>
      </c>
      <c r="H142" s="103">
        <f t="shared" si="12"/>
        <v>0.30042173158025304</v>
      </c>
    </row>
    <row r="143" spans="1:8">
      <c r="A143">
        <f t="shared" si="11"/>
        <v>7</v>
      </c>
      <c r="B143" s="221" t="s">
        <v>70</v>
      </c>
      <c r="C143" s="94">
        <v>2014</v>
      </c>
      <c r="D143" s="103">
        <v>1.0914708265999999</v>
      </c>
      <c r="E143" s="94">
        <v>4936</v>
      </c>
      <c r="F143" s="103">
        <v>7.5154277699999996</v>
      </c>
      <c r="G143" s="94">
        <v>1426</v>
      </c>
      <c r="H143" s="103">
        <f t="shared" si="12"/>
        <v>0.28889789303079416</v>
      </c>
    </row>
    <row r="144" spans="1:8">
      <c r="A144">
        <f t="shared" si="11"/>
        <v>7</v>
      </c>
      <c r="B144" s="221" t="s">
        <v>70</v>
      </c>
      <c r="C144" s="94">
        <v>2015</v>
      </c>
      <c r="D144" s="103">
        <v>1.2571194427000001</v>
      </c>
      <c r="E144" s="94">
        <v>4881</v>
      </c>
      <c r="F144" s="103">
        <v>7.6690180586999999</v>
      </c>
      <c r="G144" s="94">
        <v>1772</v>
      </c>
      <c r="H144" s="103">
        <f t="shared" si="12"/>
        <v>0.36304036058184797</v>
      </c>
    </row>
    <row r="145" spans="1:8">
      <c r="A145">
        <f t="shared" si="11"/>
        <v>7</v>
      </c>
      <c r="B145" s="221" t="s">
        <v>70</v>
      </c>
      <c r="C145" s="94">
        <v>2016</v>
      </c>
      <c r="D145" s="103">
        <v>1.2172338090000001</v>
      </c>
      <c r="E145" s="94">
        <v>4555</v>
      </c>
      <c r="F145" s="103">
        <v>8.0471749862999999</v>
      </c>
      <c r="G145" s="94">
        <v>1823</v>
      </c>
      <c r="H145" s="103">
        <f t="shared" si="12"/>
        <v>0.40021953896816687</v>
      </c>
    </row>
    <row r="146" spans="1:8">
      <c r="A146">
        <f t="shared" si="11"/>
        <v>7</v>
      </c>
      <c r="B146" s="221" t="s">
        <v>70</v>
      </c>
      <c r="C146" s="94">
        <v>2017</v>
      </c>
      <c r="D146" s="103">
        <v>1.1680876979000001</v>
      </c>
      <c r="E146" s="94">
        <v>5747</v>
      </c>
      <c r="F146" s="103">
        <v>7.6316366828</v>
      </c>
      <c r="G146" s="94">
        <v>2279</v>
      </c>
      <c r="H146" s="103">
        <f t="shared" si="12"/>
        <v>0.39655472420393251</v>
      </c>
    </row>
    <row r="147" spans="1:8">
      <c r="A147">
        <f t="shared" si="11"/>
        <v>7</v>
      </c>
      <c r="B147" s="221" t="s">
        <v>70</v>
      </c>
      <c r="C147" s="94">
        <v>2018</v>
      </c>
      <c r="D147" s="103">
        <v>1.1062952365000001</v>
      </c>
      <c r="E147" s="94">
        <v>5941</v>
      </c>
      <c r="F147" s="103">
        <v>8.5818574513999994</v>
      </c>
      <c r="G147" s="94">
        <v>2315</v>
      </c>
      <c r="H147" s="103">
        <f t="shared" si="12"/>
        <v>0.38966503955563037</v>
      </c>
    </row>
    <row r="148" spans="1:8">
      <c r="A148">
        <f t="shared" si="11"/>
        <v>7</v>
      </c>
      <c r="B148" s="221" t="s">
        <v>70</v>
      </c>
      <c r="C148" s="94">
        <v>2019</v>
      </c>
      <c r="D148" s="103">
        <v>1.0111223458</v>
      </c>
      <c r="E148" s="94">
        <v>5934</v>
      </c>
      <c r="F148" s="103">
        <v>8.8813485114000006</v>
      </c>
      <c r="G148" s="94">
        <v>2284</v>
      </c>
      <c r="H148" s="103">
        <f t="shared" si="12"/>
        <v>0.38490057296932928</v>
      </c>
    </row>
    <row r="149" spans="1:8">
      <c r="A149">
        <f t="shared" si="11"/>
        <v>7</v>
      </c>
      <c r="B149" s="221" t="s">
        <v>70</v>
      </c>
      <c r="C149" s="94">
        <v>2020</v>
      </c>
      <c r="D149" s="103">
        <v>1.2740294789</v>
      </c>
      <c r="E149" s="94">
        <v>4817</v>
      </c>
      <c r="F149" s="103">
        <v>9.4081280788000008</v>
      </c>
      <c r="G149" s="94">
        <v>2030</v>
      </c>
      <c r="H149" s="103">
        <f t="shared" si="12"/>
        <v>0.42142412289806935</v>
      </c>
    </row>
    <row r="150" spans="1:8">
      <c r="A150">
        <f t="shared" si="11"/>
        <v>8</v>
      </c>
      <c r="H150" s="103"/>
    </row>
    <row r="151" spans="1:8">
      <c r="A151">
        <f t="shared" si="11"/>
        <v>8</v>
      </c>
      <c r="H151" s="103"/>
    </row>
    <row r="152" spans="1:8">
      <c r="A152">
        <f t="shared" si="11"/>
        <v>8</v>
      </c>
      <c r="H152" s="103"/>
    </row>
    <row r="153" spans="1:8">
      <c r="A153">
        <f t="shared" si="11"/>
        <v>8</v>
      </c>
      <c r="H153" s="103"/>
    </row>
    <row r="154" spans="1:8">
      <c r="A154">
        <f t="shared" si="11"/>
        <v>8</v>
      </c>
      <c r="H154" s="103"/>
    </row>
    <row r="155" spans="1:8">
      <c r="A155">
        <f t="shared" si="11"/>
        <v>8</v>
      </c>
      <c r="H155" s="103"/>
    </row>
    <row r="156" spans="1:8">
      <c r="A156">
        <f t="shared" si="11"/>
        <v>8</v>
      </c>
      <c r="H156" s="103"/>
    </row>
    <row r="157" spans="1:8">
      <c r="A157">
        <f t="shared" si="11"/>
        <v>8</v>
      </c>
      <c r="H157" s="103"/>
    </row>
    <row r="158" spans="1:8">
      <c r="A158">
        <f t="shared" si="11"/>
        <v>8</v>
      </c>
      <c r="H158" s="103"/>
    </row>
    <row r="159" spans="1:8">
      <c r="A159">
        <f t="shared" si="11"/>
        <v>8</v>
      </c>
      <c r="H159" s="103"/>
    </row>
    <row r="160" spans="1:8">
      <c r="A160">
        <f t="shared" si="11"/>
        <v>8</v>
      </c>
      <c r="H160" s="103"/>
    </row>
    <row r="161" spans="1:8">
      <c r="A161">
        <f t="shared" si="11"/>
        <v>8</v>
      </c>
      <c r="H161" s="103"/>
    </row>
    <row r="162" spans="1:8">
      <c r="A162">
        <f t="shared" si="11"/>
        <v>8</v>
      </c>
      <c r="H162" s="103"/>
    </row>
    <row r="163" spans="1:8">
      <c r="A163">
        <f t="shared" si="11"/>
        <v>8</v>
      </c>
      <c r="H163" s="103"/>
    </row>
    <row r="164" spans="1:8">
      <c r="A164">
        <f t="shared" si="11"/>
        <v>8</v>
      </c>
      <c r="H164" s="103"/>
    </row>
    <row r="165" spans="1:8">
      <c r="A165">
        <f t="shared" si="11"/>
        <v>8</v>
      </c>
      <c r="H165" s="103"/>
    </row>
    <row r="166" spans="1:8">
      <c r="A166">
        <f t="shared" si="11"/>
        <v>8</v>
      </c>
      <c r="H166" s="103"/>
    </row>
    <row r="167" spans="1:8">
      <c r="A167">
        <f t="shared" si="11"/>
        <v>8</v>
      </c>
      <c r="H167" s="103"/>
    </row>
    <row r="168" spans="1:8">
      <c r="A168">
        <f t="shared" si="11"/>
        <v>8</v>
      </c>
      <c r="H168" s="103"/>
    </row>
    <row r="169" spans="1:8">
      <c r="A169">
        <f t="shared" si="11"/>
        <v>8</v>
      </c>
      <c r="H169" s="103"/>
    </row>
    <row r="170" spans="1:8">
      <c r="A170">
        <f t="shared" si="11"/>
        <v>8</v>
      </c>
      <c r="H170" s="103"/>
    </row>
    <row r="171" spans="1:8">
      <c r="A171">
        <f t="shared" si="11"/>
        <v>8</v>
      </c>
      <c r="H171" s="103"/>
    </row>
    <row r="172" spans="1:8">
      <c r="A172">
        <f t="shared" si="11"/>
        <v>8</v>
      </c>
      <c r="H172" s="103"/>
    </row>
    <row r="173" spans="1:8">
      <c r="A173">
        <f t="shared" si="11"/>
        <v>8</v>
      </c>
      <c r="H173" s="103"/>
    </row>
    <row r="174" spans="1:8">
      <c r="A174">
        <f t="shared" si="11"/>
        <v>8</v>
      </c>
      <c r="H174" s="103"/>
    </row>
    <row r="175" spans="1:8">
      <c r="A175">
        <f t="shared" si="11"/>
        <v>8</v>
      </c>
      <c r="H175" s="103"/>
    </row>
    <row r="176" spans="1:8">
      <c r="A176">
        <f t="shared" si="11"/>
        <v>8</v>
      </c>
      <c r="H176" s="103"/>
    </row>
    <row r="177" spans="1:8">
      <c r="A177">
        <f t="shared" si="11"/>
        <v>8</v>
      </c>
      <c r="H177" s="103"/>
    </row>
    <row r="178" spans="1:8">
      <c r="A178">
        <f t="shared" si="11"/>
        <v>8</v>
      </c>
      <c r="H178" s="103"/>
    </row>
    <row r="179" spans="1:8">
      <c r="A179">
        <f t="shared" si="11"/>
        <v>8</v>
      </c>
      <c r="H179" s="103"/>
    </row>
    <row r="180" spans="1:8">
      <c r="A180">
        <f t="shared" si="11"/>
        <v>8</v>
      </c>
      <c r="H180" s="103"/>
    </row>
    <row r="181" spans="1:8">
      <c r="A181">
        <f t="shared" si="11"/>
        <v>8</v>
      </c>
      <c r="H181" s="103"/>
    </row>
    <row r="182" spans="1:8">
      <c r="A182">
        <f t="shared" si="11"/>
        <v>8</v>
      </c>
      <c r="H182" s="103"/>
    </row>
    <row r="183" spans="1:8">
      <c r="A183">
        <f t="shared" si="11"/>
        <v>8</v>
      </c>
      <c r="H183" s="103"/>
    </row>
    <row r="184" spans="1:8">
      <c r="A184">
        <f t="shared" si="11"/>
        <v>8</v>
      </c>
      <c r="H184" s="103"/>
    </row>
    <row r="185" spans="1:8">
      <c r="A185">
        <f t="shared" si="11"/>
        <v>8</v>
      </c>
      <c r="H185" s="103"/>
    </row>
    <row r="186" spans="1:8">
      <c r="A186">
        <f t="shared" si="11"/>
        <v>8</v>
      </c>
      <c r="H186" s="103"/>
    </row>
    <row r="187" spans="1:8">
      <c r="A187">
        <f t="shared" si="11"/>
        <v>8</v>
      </c>
      <c r="H187" s="103"/>
    </row>
    <row r="188" spans="1:8">
      <c r="A188">
        <f t="shared" si="11"/>
        <v>8</v>
      </c>
      <c r="H188" s="103"/>
    </row>
    <row r="189" spans="1:8">
      <c r="A189">
        <f t="shared" si="11"/>
        <v>8</v>
      </c>
      <c r="H189" s="103"/>
    </row>
    <row r="190" spans="1:8">
      <c r="A190">
        <f t="shared" si="11"/>
        <v>8</v>
      </c>
      <c r="H190" s="103"/>
    </row>
    <row r="191" spans="1:8">
      <c r="A191">
        <f t="shared" si="11"/>
        <v>8</v>
      </c>
      <c r="H191" s="103"/>
    </row>
    <row r="192" spans="1:8">
      <c r="A192">
        <f t="shared" si="11"/>
        <v>8</v>
      </c>
      <c r="H192" s="103"/>
    </row>
    <row r="193" spans="1:8">
      <c r="A193">
        <f t="shared" si="11"/>
        <v>8</v>
      </c>
      <c r="H193" s="103"/>
    </row>
    <row r="194" spans="1:8">
      <c r="A194">
        <f t="shared" si="11"/>
        <v>8</v>
      </c>
      <c r="H194" s="103"/>
    </row>
    <row r="195" spans="1:8">
      <c r="A195">
        <f t="shared" si="11"/>
        <v>8</v>
      </c>
      <c r="H195" s="103"/>
    </row>
    <row r="196" spans="1:8">
      <c r="A196">
        <f t="shared" ref="A196:A259" si="13">IF(B196=B195, A195, A195+1)</f>
        <v>8</v>
      </c>
      <c r="H196" s="103"/>
    </row>
    <row r="197" spans="1:8">
      <c r="A197">
        <f t="shared" si="13"/>
        <v>8</v>
      </c>
      <c r="H197" s="103"/>
    </row>
    <row r="198" spans="1:8">
      <c r="A198">
        <f t="shared" si="13"/>
        <v>8</v>
      </c>
      <c r="H198" s="103"/>
    </row>
    <row r="199" spans="1:8">
      <c r="A199">
        <f t="shared" si="13"/>
        <v>8</v>
      </c>
      <c r="H199" s="103"/>
    </row>
    <row r="200" spans="1:8">
      <c r="A200">
        <f t="shared" si="13"/>
        <v>8</v>
      </c>
      <c r="H200" s="103"/>
    </row>
    <row r="201" spans="1:8">
      <c r="A201">
        <f t="shared" si="13"/>
        <v>8</v>
      </c>
      <c r="H201" s="103"/>
    </row>
    <row r="202" spans="1:8">
      <c r="A202">
        <f t="shared" si="13"/>
        <v>8</v>
      </c>
      <c r="H202" s="103"/>
    </row>
    <row r="203" spans="1:8">
      <c r="A203">
        <f t="shared" si="13"/>
        <v>8</v>
      </c>
      <c r="H203" s="103"/>
    </row>
    <row r="204" spans="1:8">
      <c r="A204">
        <f t="shared" si="13"/>
        <v>8</v>
      </c>
      <c r="H204" s="103"/>
    </row>
    <row r="205" spans="1:8">
      <c r="A205">
        <f t="shared" si="13"/>
        <v>8</v>
      </c>
      <c r="H205" s="103"/>
    </row>
    <row r="206" spans="1:8">
      <c r="A206">
        <f t="shared" si="13"/>
        <v>8</v>
      </c>
      <c r="H206" s="103"/>
    </row>
    <row r="207" spans="1:8">
      <c r="A207">
        <f t="shared" si="13"/>
        <v>8</v>
      </c>
      <c r="H207" s="103"/>
    </row>
    <row r="208" spans="1:8">
      <c r="A208">
        <f t="shared" si="13"/>
        <v>8</v>
      </c>
      <c r="H208" s="103"/>
    </row>
    <row r="209" spans="1:8">
      <c r="A209">
        <f t="shared" si="13"/>
        <v>8</v>
      </c>
      <c r="H209" s="103"/>
    </row>
    <row r="210" spans="1:8">
      <c r="A210">
        <f t="shared" si="13"/>
        <v>8</v>
      </c>
      <c r="H210" s="103"/>
    </row>
    <row r="211" spans="1:8">
      <c r="A211">
        <f t="shared" si="13"/>
        <v>8</v>
      </c>
      <c r="H211" s="103"/>
    </row>
    <row r="212" spans="1:8">
      <c r="A212">
        <f t="shared" si="13"/>
        <v>8</v>
      </c>
      <c r="H212" s="103"/>
    </row>
    <row r="213" spans="1:8">
      <c r="A213">
        <f t="shared" si="13"/>
        <v>8</v>
      </c>
      <c r="H213" s="103"/>
    </row>
    <row r="214" spans="1:8">
      <c r="A214">
        <f t="shared" si="13"/>
        <v>8</v>
      </c>
      <c r="H214" s="103"/>
    </row>
    <row r="215" spans="1:8">
      <c r="A215">
        <f t="shared" si="13"/>
        <v>8</v>
      </c>
      <c r="H215" s="103"/>
    </row>
    <row r="216" spans="1:8">
      <c r="A216">
        <f t="shared" si="13"/>
        <v>8</v>
      </c>
      <c r="H216" s="103"/>
    </row>
    <row r="217" spans="1:8">
      <c r="A217">
        <f t="shared" si="13"/>
        <v>8</v>
      </c>
      <c r="H217" s="103"/>
    </row>
    <row r="218" spans="1:8">
      <c r="A218">
        <f t="shared" si="13"/>
        <v>8</v>
      </c>
      <c r="H218" s="103"/>
    </row>
    <row r="219" spans="1:8">
      <c r="A219">
        <f t="shared" si="13"/>
        <v>8</v>
      </c>
      <c r="H219" s="103"/>
    </row>
    <row r="220" spans="1:8">
      <c r="A220">
        <f t="shared" si="13"/>
        <v>8</v>
      </c>
      <c r="H220" s="103"/>
    </row>
    <row r="221" spans="1:8">
      <c r="A221">
        <f t="shared" si="13"/>
        <v>8</v>
      </c>
      <c r="H221" s="103"/>
    </row>
    <row r="222" spans="1:8">
      <c r="A222">
        <f t="shared" si="13"/>
        <v>8</v>
      </c>
      <c r="H222" s="103"/>
    </row>
    <row r="223" spans="1:8">
      <c r="A223">
        <f t="shared" si="13"/>
        <v>8</v>
      </c>
      <c r="H223" s="103"/>
    </row>
    <row r="224" spans="1:8">
      <c r="A224">
        <f t="shared" si="13"/>
        <v>8</v>
      </c>
      <c r="H224" s="103"/>
    </row>
    <row r="225" spans="1:8">
      <c r="A225">
        <f t="shared" si="13"/>
        <v>8</v>
      </c>
      <c r="H225" s="103"/>
    </row>
    <row r="226" spans="1:8">
      <c r="A226">
        <f t="shared" si="13"/>
        <v>8</v>
      </c>
      <c r="H226" s="103"/>
    </row>
    <row r="227" spans="1:8">
      <c r="A227">
        <f t="shared" si="13"/>
        <v>8</v>
      </c>
      <c r="H227" s="103"/>
    </row>
    <row r="228" spans="1:8">
      <c r="A228">
        <f t="shared" si="13"/>
        <v>8</v>
      </c>
      <c r="H228" s="103"/>
    </row>
    <row r="229" spans="1:8">
      <c r="A229">
        <f t="shared" si="13"/>
        <v>8</v>
      </c>
      <c r="H229" s="103"/>
    </row>
    <row r="230" spans="1:8">
      <c r="A230">
        <f t="shared" si="13"/>
        <v>8</v>
      </c>
      <c r="H230" s="103"/>
    </row>
    <row r="231" spans="1:8">
      <c r="A231">
        <f t="shared" si="13"/>
        <v>8</v>
      </c>
      <c r="H231" s="103"/>
    </row>
    <row r="232" spans="1:8">
      <c r="A232">
        <f t="shared" si="13"/>
        <v>8</v>
      </c>
      <c r="H232" s="103"/>
    </row>
    <row r="233" spans="1:8">
      <c r="A233">
        <f t="shared" si="13"/>
        <v>8</v>
      </c>
      <c r="H233" s="103"/>
    </row>
    <row r="234" spans="1:8">
      <c r="A234">
        <f t="shared" si="13"/>
        <v>8</v>
      </c>
      <c r="H234" s="103"/>
    </row>
    <row r="235" spans="1:8">
      <c r="A235">
        <f t="shared" si="13"/>
        <v>8</v>
      </c>
      <c r="H235" s="103"/>
    </row>
    <row r="236" spans="1:8">
      <c r="A236">
        <f t="shared" si="13"/>
        <v>8</v>
      </c>
      <c r="H236" s="103"/>
    </row>
    <row r="237" spans="1:8">
      <c r="A237">
        <f t="shared" si="13"/>
        <v>8</v>
      </c>
      <c r="H237" s="103"/>
    </row>
    <row r="238" spans="1:8">
      <c r="A238">
        <f t="shared" si="13"/>
        <v>8</v>
      </c>
      <c r="H238" s="103"/>
    </row>
    <row r="239" spans="1:8">
      <c r="A239">
        <f t="shared" si="13"/>
        <v>8</v>
      </c>
      <c r="H239" s="103"/>
    </row>
    <row r="240" spans="1:8">
      <c r="A240">
        <f t="shared" si="13"/>
        <v>8</v>
      </c>
      <c r="H240" s="103"/>
    </row>
    <row r="241" spans="1:8">
      <c r="A241">
        <f t="shared" si="13"/>
        <v>8</v>
      </c>
      <c r="H241" s="103"/>
    </row>
    <row r="242" spans="1:8">
      <c r="A242">
        <f t="shared" si="13"/>
        <v>8</v>
      </c>
      <c r="H242" s="103"/>
    </row>
    <row r="243" spans="1:8">
      <c r="A243">
        <f t="shared" si="13"/>
        <v>8</v>
      </c>
      <c r="H243" s="103"/>
    </row>
    <row r="244" spans="1:8">
      <c r="A244">
        <f t="shared" si="13"/>
        <v>8</v>
      </c>
      <c r="H244" s="103"/>
    </row>
    <row r="245" spans="1:8">
      <c r="A245">
        <f t="shared" si="13"/>
        <v>8</v>
      </c>
      <c r="H245" s="103"/>
    </row>
    <row r="246" spans="1:8">
      <c r="A246">
        <f t="shared" si="13"/>
        <v>8</v>
      </c>
      <c r="H246" s="103"/>
    </row>
    <row r="247" spans="1:8">
      <c r="A247">
        <f t="shared" si="13"/>
        <v>8</v>
      </c>
      <c r="H247" s="103"/>
    </row>
    <row r="248" spans="1:8">
      <c r="A248">
        <f t="shared" si="13"/>
        <v>8</v>
      </c>
      <c r="H248" s="103"/>
    </row>
    <row r="249" spans="1:8">
      <c r="A249">
        <f t="shared" si="13"/>
        <v>8</v>
      </c>
      <c r="H249" s="103"/>
    </row>
    <row r="250" spans="1:8">
      <c r="A250">
        <f t="shared" si="13"/>
        <v>8</v>
      </c>
      <c r="H250" s="103"/>
    </row>
    <row r="251" spans="1:8">
      <c r="A251">
        <f t="shared" si="13"/>
        <v>8</v>
      </c>
      <c r="H251" s="103"/>
    </row>
    <row r="252" spans="1:8">
      <c r="A252">
        <f t="shared" si="13"/>
        <v>8</v>
      </c>
      <c r="H252" s="103"/>
    </row>
    <row r="253" spans="1:8">
      <c r="A253">
        <f t="shared" si="13"/>
        <v>8</v>
      </c>
      <c r="H253" s="103"/>
    </row>
    <row r="254" spans="1:8">
      <c r="A254">
        <f t="shared" si="13"/>
        <v>8</v>
      </c>
      <c r="H254" s="103"/>
    </row>
    <row r="255" spans="1:8">
      <c r="A255">
        <f t="shared" si="13"/>
        <v>8</v>
      </c>
      <c r="H255" s="103"/>
    </row>
    <row r="256" spans="1:8">
      <c r="A256">
        <f t="shared" si="13"/>
        <v>8</v>
      </c>
      <c r="H256" s="103"/>
    </row>
    <row r="257" spans="1:8">
      <c r="A257">
        <f t="shared" si="13"/>
        <v>8</v>
      </c>
      <c r="H257" s="103"/>
    </row>
    <row r="258" spans="1:8">
      <c r="A258">
        <f t="shared" si="13"/>
        <v>8</v>
      </c>
      <c r="H258" s="103"/>
    </row>
    <row r="259" spans="1:8">
      <c r="A259">
        <f t="shared" si="13"/>
        <v>8</v>
      </c>
      <c r="H259" s="103"/>
    </row>
    <row r="260" spans="1:8">
      <c r="A260">
        <f t="shared" ref="A260:A323" si="14">IF(B260=B259, A259, A259+1)</f>
        <v>8</v>
      </c>
      <c r="H260" s="103"/>
    </row>
    <row r="261" spans="1:8">
      <c r="A261">
        <f t="shared" si="14"/>
        <v>8</v>
      </c>
      <c r="H261" s="103"/>
    </row>
    <row r="262" spans="1:8">
      <c r="A262">
        <f t="shared" si="14"/>
        <v>8</v>
      </c>
      <c r="H262" s="103"/>
    </row>
    <row r="263" spans="1:8">
      <c r="A263">
        <f t="shared" si="14"/>
        <v>8</v>
      </c>
      <c r="H263" s="103"/>
    </row>
    <row r="264" spans="1:8">
      <c r="A264">
        <f t="shared" si="14"/>
        <v>8</v>
      </c>
      <c r="H264" s="103"/>
    </row>
    <row r="265" spans="1:8">
      <c r="A265">
        <f t="shared" si="14"/>
        <v>8</v>
      </c>
      <c r="H265" s="103"/>
    </row>
    <row r="266" spans="1:8">
      <c r="A266">
        <f t="shared" si="14"/>
        <v>8</v>
      </c>
      <c r="H266" s="103"/>
    </row>
    <row r="267" spans="1:8">
      <c r="A267">
        <f t="shared" si="14"/>
        <v>8</v>
      </c>
      <c r="H267" s="103"/>
    </row>
    <row r="268" spans="1:8">
      <c r="A268">
        <f t="shared" si="14"/>
        <v>8</v>
      </c>
      <c r="H268" s="103"/>
    </row>
    <row r="269" spans="1:8">
      <c r="A269">
        <f t="shared" si="14"/>
        <v>8</v>
      </c>
      <c r="H269" s="103"/>
    </row>
    <row r="270" spans="1:8">
      <c r="A270">
        <f t="shared" si="14"/>
        <v>8</v>
      </c>
      <c r="H270" s="103"/>
    </row>
    <row r="271" spans="1:8">
      <c r="A271">
        <f t="shared" si="14"/>
        <v>8</v>
      </c>
      <c r="H271" s="103"/>
    </row>
    <row r="272" spans="1:8">
      <c r="A272">
        <f t="shared" si="14"/>
        <v>8</v>
      </c>
      <c r="H272" s="103"/>
    </row>
    <row r="273" spans="1:8">
      <c r="A273">
        <f t="shared" si="14"/>
        <v>8</v>
      </c>
      <c r="H273" s="103"/>
    </row>
    <row r="274" spans="1:8">
      <c r="A274">
        <f t="shared" si="14"/>
        <v>8</v>
      </c>
      <c r="H274" s="103"/>
    </row>
    <row r="275" spans="1:8">
      <c r="A275">
        <f t="shared" si="14"/>
        <v>8</v>
      </c>
      <c r="H275" s="103"/>
    </row>
    <row r="276" spans="1:8">
      <c r="A276">
        <f t="shared" si="14"/>
        <v>8</v>
      </c>
      <c r="H276" s="103"/>
    </row>
    <row r="277" spans="1:8">
      <c r="A277">
        <f t="shared" si="14"/>
        <v>8</v>
      </c>
      <c r="H277" s="103"/>
    </row>
    <row r="278" spans="1:8">
      <c r="A278">
        <f t="shared" si="14"/>
        <v>8</v>
      </c>
      <c r="H278" s="103"/>
    </row>
    <row r="279" spans="1:8">
      <c r="A279">
        <f t="shared" si="14"/>
        <v>8</v>
      </c>
      <c r="H279" s="103"/>
    </row>
    <row r="280" spans="1:8">
      <c r="A280">
        <f t="shared" si="14"/>
        <v>8</v>
      </c>
      <c r="H280" s="103"/>
    </row>
    <row r="281" spans="1:8">
      <c r="A281">
        <f t="shared" si="14"/>
        <v>8</v>
      </c>
      <c r="H281" s="103"/>
    </row>
    <row r="282" spans="1:8">
      <c r="A282">
        <f t="shared" si="14"/>
        <v>8</v>
      </c>
      <c r="H282" s="103"/>
    </row>
    <row r="283" spans="1:8">
      <c r="A283">
        <f t="shared" si="14"/>
        <v>8</v>
      </c>
      <c r="H283" s="103"/>
    </row>
    <row r="284" spans="1:8">
      <c r="A284">
        <f t="shared" si="14"/>
        <v>8</v>
      </c>
      <c r="H284" s="103"/>
    </row>
    <row r="285" spans="1:8">
      <c r="A285">
        <f t="shared" si="14"/>
        <v>8</v>
      </c>
      <c r="H285" s="103"/>
    </row>
    <row r="286" spans="1:8">
      <c r="A286">
        <f t="shared" si="14"/>
        <v>8</v>
      </c>
      <c r="H286" s="103"/>
    </row>
    <row r="287" spans="1:8">
      <c r="A287">
        <f t="shared" si="14"/>
        <v>8</v>
      </c>
      <c r="H287" s="103"/>
    </row>
    <row r="288" spans="1:8">
      <c r="A288">
        <f t="shared" si="14"/>
        <v>8</v>
      </c>
      <c r="H288" s="103"/>
    </row>
    <row r="289" spans="1:8">
      <c r="A289">
        <f t="shared" si="14"/>
        <v>8</v>
      </c>
      <c r="H289" s="103"/>
    </row>
    <row r="290" spans="1:8">
      <c r="A290">
        <f t="shared" si="14"/>
        <v>8</v>
      </c>
      <c r="H290" s="103"/>
    </row>
    <row r="291" spans="1:8">
      <c r="A291">
        <f t="shared" si="14"/>
        <v>8</v>
      </c>
      <c r="H291" s="103"/>
    </row>
    <row r="292" spans="1:8">
      <c r="A292">
        <f t="shared" si="14"/>
        <v>8</v>
      </c>
      <c r="H292" s="103"/>
    </row>
    <row r="293" spans="1:8">
      <c r="A293">
        <f t="shared" si="14"/>
        <v>8</v>
      </c>
      <c r="H293" s="103"/>
    </row>
    <row r="294" spans="1:8">
      <c r="A294">
        <f t="shared" si="14"/>
        <v>8</v>
      </c>
      <c r="H294" s="103"/>
    </row>
    <row r="295" spans="1:8">
      <c r="A295">
        <f t="shared" si="14"/>
        <v>8</v>
      </c>
      <c r="H295" s="103"/>
    </row>
    <row r="296" spans="1:8">
      <c r="A296">
        <f t="shared" si="14"/>
        <v>8</v>
      </c>
      <c r="H296" s="103"/>
    </row>
    <row r="297" spans="1:8">
      <c r="A297">
        <f t="shared" si="14"/>
        <v>8</v>
      </c>
      <c r="H297" s="103"/>
    </row>
    <row r="298" spans="1:8">
      <c r="A298">
        <f t="shared" si="14"/>
        <v>8</v>
      </c>
      <c r="H298" s="103"/>
    </row>
    <row r="299" spans="1:8">
      <c r="A299">
        <f t="shared" si="14"/>
        <v>8</v>
      </c>
      <c r="H299" s="103"/>
    </row>
    <row r="300" spans="1:8">
      <c r="A300">
        <f t="shared" si="14"/>
        <v>8</v>
      </c>
      <c r="H300" s="103"/>
    </row>
    <row r="301" spans="1:8">
      <c r="A301">
        <f t="shared" si="14"/>
        <v>8</v>
      </c>
      <c r="H301" s="103"/>
    </row>
    <row r="302" spans="1:8">
      <c r="A302">
        <f t="shared" si="14"/>
        <v>8</v>
      </c>
      <c r="H302" s="103"/>
    </row>
    <row r="303" spans="1:8">
      <c r="A303">
        <f t="shared" si="14"/>
        <v>8</v>
      </c>
      <c r="H303" s="103"/>
    </row>
    <row r="304" spans="1:8">
      <c r="A304">
        <f t="shared" si="14"/>
        <v>8</v>
      </c>
      <c r="H304" s="103"/>
    </row>
    <row r="305" spans="1:8">
      <c r="A305">
        <f t="shared" si="14"/>
        <v>8</v>
      </c>
      <c r="H305" s="103"/>
    </row>
    <row r="306" spans="1:8">
      <c r="A306">
        <f t="shared" si="14"/>
        <v>8</v>
      </c>
      <c r="H306" s="103"/>
    </row>
    <row r="307" spans="1:8">
      <c r="A307">
        <f t="shared" si="14"/>
        <v>8</v>
      </c>
      <c r="H307" s="103"/>
    </row>
    <row r="308" spans="1:8">
      <c r="A308">
        <f t="shared" si="14"/>
        <v>8</v>
      </c>
      <c r="H308" s="103"/>
    </row>
    <row r="309" spans="1:8">
      <c r="A309">
        <f t="shared" si="14"/>
        <v>8</v>
      </c>
      <c r="H309" s="103"/>
    </row>
    <row r="310" spans="1:8">
      <c r="A310">
        <f t="shared" si="14"/>
        <v>8</v>
      </c>
      <c r="H310" s="103"/>
    </row>
    <row r="311" spans="1:8">
      <c r="A311">
        <f t="shared" si="14"/>
        <v>8</v>
      </c>
      <c r="H311" s="103"/>
    </row>
    <row r="312" spans="1:8">
      <c r="A312">
        <f t="shared" si="14"/>
        <v>8</v>
      </c>
      <c r="H312" s="103"/>
    </row>
    <row r="313" spans="1:8">
      <c r="A313">
        <f t="shared" si="14"/>
        <v>8</v>
      </c>
      <c r="H313" s="103"/>
    </row>
    <row r="314" spans="1:8">
      <c r="A314">
        <f t="shared" si="14"/>
        <v>8</v>
      </c>
      <c r="H314" s="103"/>
    </row>
    <row r="315" spans="1:8">
      <c r="A315">
        <f t="shared" si="14"/>
        <v>8</v>
      </c>
      <c r="H315" s="103"/>
    </row>
    <row r="316" spans="1:8">
      <c r="A316">
        <f t="shared" si="14"/>
        <v>8</v>
      </c>
      <c r="H316" s="103"/>
    </row>
    <row r="317" spans="1:8">
      <c r="A317">
        <f t="shared" si="14"/>
        <v>8</v>
      </c>
      <c r="H317" s="103"/>
    </row>
    <row r="318" spans="1:8">
      <c r="A318">
        <f t="shared" si="14"/>
        <v>8</v>
      </c>
      <c r="H318" s="103"/>
    </row>
    <row r="319" spans="1:8">
      <c r="A319">
        <f t="shared" si="14"/>
        <v>8</v>
      </c>
      <c r="H319" s="103"/>
    </row>
    <row r="320" spans="1:8">
      <c r="A320">
        <f t="shared" si="14"/>
        <v>8</v>
      </c>
      <c r="H320" s="103"/>
    </row>
    <row r="321" spans="1:8">
      <c r="A321">
        <f t="shared" si="14"/>
        <v>8</v>
      </c>
      <c r="H321" s="103"/>
    </row>
    <row r="322" spans="1:8">
      <c r="A322">
        <f t="shared" si="14"/>
        <v>8</v>
      </c>
      <c r="H322" s="103"/>
    </row>
    <row r="323" spans="1:8">
      <c r="A323">
        <f t="shared" si="14"/>
        <v>8</v>
      </c>
      <c r="H323" s="103"/>
    </row>
    <row r="324" spans="1:8">
      <c r="A324">
        <f t="shared" ref="A324:A387" si="15">IF(B324=B323, A323, A323+1)</f>
        <v>8</v>
      </c>
      <c r="H324" s="103"/>
    </row>
    <row r="325" spans="1:8">
      <c r="A325">
        <f t="shared" si="15"/>
        <v>8</v>
      </c>
      <c r="H325" s="103"/>
    </row>
    <row r="326" spans="1:8">
      <c r="A326">
        <f t="shared" si="15"/>
        <v>8</v>
      </c>
      <c r="H326" s="103"/>
    </row>
    <row r="327" spans="1:8">
      <c r="A327">
        <f t="shared" si="15"/>
        <v>8</v>
      </c>
      <c r="H327" s="103"/>
    </row>
    <row r="328" spans="1:8">
      <c r="A328">
        <f t="shared" si="15"/>
        <v>8</v>
      </c>
      <c r="H328" s="103"/>
    </row>
    <row r="329" spans="1:8">
      <c r="A329">
        <f t="shared" si="15"/>
        <v>8</v>
      </c>
      <c r="H329" s="103"/>
    </row>
    <row r="330" spans="1:8">
      <c r="A330">
        <f t="shared" si="15"/>
        <v>8</v>
      </c>
      <c r="H330" s="103"/>
    </row>
    <row r="331" spans="1:8">
      <c r="A331">
        <f t="shared" si="15"/>
        <v>8</v>
      </c>
      <c r="H331" s="103"/>
    </row>
    <row r="332" spans="1:8">
      <c r="A332">
        <f t="shared" si="15"/>
        <v>8</v>
      </c>
      <c r="H332" s="103"/>
    </row>
    <row r="333" spans="1:8">
      <c r="A333">
        <f t="shared" si="15"/>
        <v>8</v>
      </c>
      <c r="H333" s="103"/>
    </row>
    <row r="334" spans="1:8">
      <c r="A334">
        <f t="shared" si="15"/>
        <v>8</v>
      </c>
      <c r="H334" s="103"/>
    </row>
    <row r="335" spans="1:8">
      <c r="A335">
        <f t="shared" si="15"/>
        <v>8</v>
      </c>
      <c r="H335" s="103"/>
    </row>
    <row r="336" spans="1:8">
      <c r="A336">
        <f t="shared" si="15"/>
        <v>8</v>
      </c>
      <c r="H336" s="103"/>
    </row>
    <row r="337" spans="1:8">
      <c r="A337">
        <f t="shared" si="15"/>
        <v>8</v>
      </c>
      <c r="H337" s="103"/>
    </row>
    <row r="338" spans="1:8">
      <c r="A338">
        <f t="shared" si="15"/>
        <v>8</v>
      </c>
      <c r="H338" s="103"/>
    </row>
    <row r="339" spans="1:8">
      <c r="A339">
        <f t="shared" si="15"/>
        <v>8</v>
      </c>
      <c r="H339" s="103"/>
    </row>
    <row r="340" spans="1:8">
      <c r="A340">
        <f t="shared" si="15"/>
        <v>8</v>
      </c>
      <c r="H340" s="103"/>
    </row>
    <row r="341" spans="1:8">
      <c r="A341">
        <f t="shared" si="15"/>
        <v>8</v>
      </c>
      <c r="H341" s="103"/>
    </row>
    <row r="342" spans="1:8">
      <c r="A342">
        <f t="shared" si="15"/>
        <v>8</v>
      </c>
      <c r="H342" s="103"/>
    </row>
    <row r="343" spans="1:8">
      <c r="A343">
        <f t="shared" si="15"/>
        <v>8</v>
      </c>
      <c r="H343" s="103"/>
    </row>
    <row r="344" spans="1:8">
      <c r="A344">
        <f t="shared" si="15"/>
        <v>8</v>
      </c>
      <c r="H344" s="103"/>
    </row>
    <row r="345" spans="1:8">
      <c r="A345">
        <f t="shared" si="15"/>
        <v>8</v>
      </c>
      <c r="H345" s="103"/>
    </row>
    <row r="346" spans="1:8">
      <c r="A346">
        <f t="shared" si="15"/>
        <v>8</v>
      </c>
      <c r="H346" s="103"/>
    </row>
    <row r="347" spans="1:8">
      <c r="A347">
        <f t="shared" si="15"/>
        <v>8</v>
      </c>
      <c r="H347" s="103"/>
    </row>
    <row r="348" spans="1:8">
      <c r="A348">
        <f t="shared" si="15"/>
        <v>8</v>
      </c>
      <c r="H348" s="103"/>
    </row>
    <row r="349" spans="1:8">
      <c r="A349">
        <f t="shared" si="15"/>
        <v>8</v>
      </c>
      <c r="H349" s="103"/>
    </row>
    <row r="350" spans="1:8">
      <c r="A350">
        <f t="shared" si="15"/>
        <v>8</v>
      </c>
      <c r="H350" s="103"/>
    </row>
    <row r="351" spans="1:8">
      <c r="A351">
        <f t="shared" si="15"/>
        <v>8</v>
      </c>
      <c r="H351" s="103"/>
    </row>
    <row r="352" spans="1:8">
      <c r="A352">
        <f t="shared" si="15"/>
        <v>8</v>
      </c>
      <c r="H352" s="103"/>
    </row>
    <row r="353" spans="1:8">
      <c r="A353">
        <f t="shared" si="15"/>
        <v>8</v>
      </c>
      <c r="H353" s="103"/>
    </row>
    <row r="354" spans="1:8">
      <c r="A354">
        <f t="shared" si="15"/>
        <v>8</v>
      </c>
      <c r="H354" s="103"/>
    </row>
    <row r="355" spans="1:8">
      <c r="A355">
        <f t="shared" si="15"/>
        <v>8</v>
      </c>
      <c r="H355" s="103"/>
    </row>
    <row r="356" spans="1:8">
      <c r="A356">
        <f t="shared" si="15"/>
        <v>8</v>
      </c>
      <c r="H356" s="103"/>
    </row>
    <row r="357" spans="1:8">
      <c r="A357">
        <f t="shared" si="15"/>
        <v>8</v>
      </c>
      <c r="H357" s="103"/>
    </row>
    <row r="358" spans="1:8">
      <c r="A358">
        <f t="shared" si="15"/>
        <v>8</v>
      </c>
      <c r="H358" s="103"/>
    </row>
    <row r="359" spans="1:8">
      <c r="A359">
        <f t="shared" si="15"/>
        <v>8</v>
      </c>
      <c r="H359" s="103"/>
    </row>
    <row r="360" spans="1:8">
      <c r="A360">
        <f t="shared" si="15"/>
        <v>8</v>
      </c>
      <c r="H360" s="103"/>
    </row>
    <row r="361" spans="1:8">
      <c r="A361">
        <f t="shared" si="15"/>
        <v>8</v>
      </c>
      <c r="H361" s="103"/>
    </row>
    <row r="362" spans="1:8">
      <c r="A362">
        <f t="shared" si="15"/>
        <v>8</v>
      </c>
      <c r="H362" s="103"/>
    </row>
    <row r="363" spans="1:8">
      <c r="A363">
        <f t="shared" si="15"/>
        <v>8</v>
      </c>
      <c r="H363" s="103"/>
    </row>
    <row r="364" spans="1:8">
      <c r="A364">
        <f t="shared" si="15"/>
        <v>8</v>
      </c>
      <c r="H364" s="103"/>
    </row>
    <row r="365" spans="1:8">
      <c r="A365">
        <f t="shared" si="15"/>
        <v>8</v>
      </c>
      <c r="H365" s="103"/>
    </row>
    <row r="366" spans="1:8">
      <c r="A366">
        <f t="shared" si="15"/>
        <v>8</v>
      </c>
      <c r="H366" s="103"/>
    </row>
    <row r="367" spans="1:8">
      <c r="A367">
        <f t="shared" si="15"/>
        <v>8</v>
      </c>
      <c r="H367" s="103"/>
    </row>
    <row r="368" spans="1:8">
      <c r="A368">
        <f t="shared" si="15"/>
        <v>8</v>
      </c>
      <c r="H368" s="103"/>
    </row>
    <row r="369" spans="1:8">
      <c r="A369">
        <f t="shared" si="15"/>
        <v>8</v>
      </c>
      <c r="H369" s="103"/>
    </row>
    <row r="370" spans="1:8">
      <c r="A370">
        <f t="shared" si="15"/>
        <v>8</v>
      </c>
      <c r="H370" s="103"/>
    </row>
    <row r="371" spans="1:8">
      <c r="A371">
        <f t="shared" si="15"/>
        <v>8</v>
      </c>
      <c r="H371" s="103"/>
    </row>
    <row r="372" spans="1:8">
      <c r="A372">
        <f t="shared" si="15"/>
        <v>8</v>
      </c>
      <c r="H372" s="103"/>
    </row>
    <row r="373" spans="1:8">
      <c r="A373">
        <f t="shared" si="15"/>
        <v>8</v>
      </c>
      <c r="H373" s="103"/>
    </row>
    <row r="374" spans="1:8">
      <c r="A374">
        <f t="shared" si="15"/>
        <v>8</v>
      </c>
      <c r="H374" s="103"/>
    </row>
    <row r="375" spans="1:8">
      <c r="A375">
        <f t="shared" si="15"/>
        <v>8</v>
      </c>
      <c r="H375" s="103"/>
    </row>
    <row r="376" spans="1:8">
      <c r="A376">
        <f t="shared" si="15"/>
        <v>8</v>
      </c>
      <c r="H376" s="103"/>
    </row>
    <row r="377" spans="1:8">
      <c r="A377">
        <f t="shared" si="15"/>
        <v>8</v>
      </c>
      <c r="H377" s="103"/>
    </row>
    <row r="378" spans="1:8">
      <c r="A378">
        <f t="shared" si="15"/>
        <v>8</v>
      </c>
      <c r="H378" s="103"/>
    </row>
    <row r="379" spans="1:8">
      <c r="A379">
        <f t="shared" si="15"/>
        <v>8</v>
      </c>
      <c r="H379" s="103"/>
    </row>
    <row r="380" spans="1:8">
      <c r="A380">
        <f t="shared" si="15"/>
        <v>8</v>
      </c>
      <c r="H380" s="103"/>
    </row>
    <row r="381" spans="1:8">
      <c r="A381">
        <f t="shared" si="15"/>
        <v>8</v>
      </c>
      <c r="H381" s="103"/>
    </row>
    <row r="382" spans="1:8">
      <c r="A382">
        <f t="shared" si="15"/>
        <v>8</v>
      </c>
      <c r="H382" s="103"/>
    </row>
    <row r="383" spans="1:8">
      <c r="A383">
        <f t="shared" si="15"/>
        <v>8</v>
      </c>
      <c r="H383" s="103"/>
    </row>
    <row r="384" spans="1:8">
      <c r="A384">
        <f t="shared" si="15"/>
        <v>8</v>
      </c>
      <c r="H384" s="103"/>
    </row>
    <row r="385" spans="1:8">
      <c r="A385">
        <f t="shared" si="15"/>
        <v>8</v>
      </c>
      <c r="H385" s="103"/>
    </row>
    <row r="386" spans="1:8">
      <c r="A386">
        <f t="shared" si="15"/>
        <v>8</v>
      </c>
      <c r="H386" s="103"/>
    </row>
    <row r="387" spans="1:8">
      <c r="A387">
        <f t="shared" si="15"/>
        <v>8</v>
      </c>
      <c r="H387" s="103"/>
    </row>
    <row r="388" spans="1:8">
      <c r="A388">
        <f t="shared" ref="A388:A451" si="16">IF(B388=B387, A387, A387+1)</f>
        <v>8</v>
      </c>
      <c r="H388" s="103"/>
    </row>
    <row r="389" spans="1:8">
      <c r="A389">
        <f t="shared" si="16"/>
        <v>8</v>
      </c>
      <c r="H389" s="103"/>
    </row>
    <row r="390" spans="1:8">
      <c r="A390">
        <f t="shared" si="16"/>
        <v>8</v>
      </c>
      <c r="H390" s="103"/>
    </row>
    <row r="391" spans="1:8">
      <c r="A391">
        <f t="shared" si="16"/>
        <v>8</v>
      </c>
      <c r="H391" s="103"/>
    </row>
    <row r="392" spans="1:8">
      <c r="A392">
        <f t="shared" si="16"/>
        <v>8</v>
      </c>
      <c r="H392" s="103"/>
    </row>
    <row r="393" spans="1:8">
      <c r="A393">
        <f t="shared" si="16"/>
        <v>8</v>
      </c>
      <c r="H393" s="103"/>
    </row>
    <row r="394" spans="1:8">
      <c r="A394">
        <f t="shared" si="16"/>
        <v>8</v>
      </c>
      <c r="H394" s="103"/>
    </row>
    <row r="395" spans="1:8">
      <c r="A395">
        <f t="shared" si="16"/>
        <v>8</v>
      </c>
      <c r="H395" s="103"/>
    </row>
    <row r="396" spans="1:8">
      <c r="A396">
        <f t="shared" si="16"/>
        <v>8</v>
      </c>
      <c r="H396" s="103"/>
    </row>
    <row r="397" spans="1:8">
      <c r="A397">
        <f t="shared" si="16"/>
        <v>8</v>
      </c>
      <c r="H397" s="103"/>
    </row>
    <row r="398" spans="1:8">
      <c r="A398">
        <f t="shared" si="16"/>
        <v>8</v>
      </c>
      <c r="H398" s="103"/>
    </row>
    <row r="399" spans="1:8">
      <c r="A399">
        <f t="shared" si="16"/>
        <v>8</v>
      </c>
      <c r="H399" s="103"/>
    </row>
    <row r="400" spans="1:8">
      <c r="A400">
        <f t="shared" si="16"/>
        <v>8</v>
      </c>
      <c r="H400" s="103"/>
    </row>
    <row r="401" spans="1:8">
      <c r="A401">
        <f t="shared" si="16"/>
        <v>8</v>
      </c>
      <c r="H401" s="103"/>
    </row>
    <row r="402" spans="1:8">
      <c r="A402">
        <f t="shared" si="16"/>
        <v>8</v>
      </c>
      <c r="H402" s="103"/>
    </row>
    <row r="403" spans="1:8">
      <c r="A403">
        <f t="shared" si="16"/>
        <v>8</v>
      </c>
      <c r="H403" s="103"/>
    </row>
    <row r="404" spans="1:8">
      <c r="A404">
        <f t="shared" si="16"/>
        <v>8</v>
      </c>
      <c r="H404" s="103"/>
    </row>
    <row r="405" spans="1:8">
      <c r="A405">
        <f t="shared" si="16"/>
        <v>8</v>
      </c>
      <c r="H405" s="103"/>
    </row>
    <row r="406" spans="1:8">
      <c r="A406">
        <f t="shared" si="16"/>
        <v>8</v>
      </c>
      <c r="H406" s="103"/>
    </row>
    <row r="407" spans="1:8">
      <c r="A407">
        <f t="shared" si="16"/>
        <v>8</v>
      </c>
      <c r="H407" s="103"/>
    </row>
    <row r="408" spans="1:8">
      <c r="A408">
        <f t="shared" si="16"/>
        <v>8</v>
      </c>
      <c r="H408" s="103"/>
    </row>
    <row r="409" spans="1:8">
      <c r="A409">
        <f t="shared" si="16"/>
        <v>8</v>
      </c>
      <c r="H409" s="103"/>
    </row>
    <row r="410" spans="1:8">
      <c r="A410">
        <f t="shared" si="16"/>
        <v>8</v>
      </c>
      <c r="H410" s="103"/>
    </row>
    <row r="411" spans="1:8">
      <c r="A411">
        <f t="shared" si="16"/>
        <v>8</v>
      </c>
      <c r="H411" s="103"/>
    </row>
    <row r="412" spans="1:8">
      <c r="A412">
        <f t="shared" si="16"/>
        <v>8</v>
      </c>
      <c r="H412" s="103"/>
    </row>
    <row r="413" spans="1:8">
      <c r="A413">
        <f t="shared" si="16"/>
        <v>8</v>
      </c>
      <c r="H413" s="103"/>
    </row>
    <row r="414" spans="1:8">
      <c r="A414">
        <f t="shared" si="16"/>
        <v>8</v>
      </c>
      <c r="H414" s="103"/>
    </row>
    <row r="415" spans="1:8">
      <c r="A415">
        <f t="shared" si="16"/>
        <v>8</v>
      </c>
      <c r="H415" s="103"/>
    </row>
    <row r="416" spans="1:8">
      <c r="A416">
        <f t="shared" si="16"/>
        <v>8</v>
      </c>
      <c r="H416" s="103"/>
    </row>
    <row r="417" spans="1:8">
      <c r="A417">
        <f t="shared" si="16"/>
        <v>8</v>
      </c>
      <c r="H417" s="103"/>
    </row>
    <row r="418" spans="1:8">
      <c r="A418">
        <f t="shared" si="16"/>
        <v>8</v>
      </c>
      <c r="H418" s="103"/>
    </row>
    <row r="419" spans="1:8">
      <c r="A419">
        <f t="shared" si="16"/>
        <v>8</v>
      </c>
      <c r="H419" s="103"/>
    </row>
    <row r="420" spans="1:8">
      <c r="A420">
        <f t="shared" si="16"/>
        <v>8</v>
      </c>
      <c r="H420" s="103"/>
    </row>
    <row r="421" spans="1:8">
      <c r="A421">
        <f t="shared" si="16"/>
        <v>8</v>
      </c>
      <c r="H421" s="103"/>
    </row>
    <row r="422" spans="1:8">
      <c r="A422">
        <f t="shared" si="16"/>
        <v>8</v>
      </c>
      <c r="H422" s="103"/>
    </row>
    <row r="423" spans="1:8">
      <c r="A423">
        <f t="shared" si="16"/>
        <v>8</v>
      </c>
      <c r="H423" s="103"/>
    </row>
    <row r="424" spans="1:8">
      <c r="A424">
        <f t="shared" si="16"/>
        <v>8</v>
      </c>
      <c r="H424" s="103"/>
    </row>
    <row r="425" spans="1:8">
      <c r="A425">
        <f t="shared" si="16"/>
        <v>8</v>
      </c>
      <c r="H425" s="103"/>
    </row>
    <row r="426" spans="1:8">
      <c r="A426">
        <f t="shared" si="16"/>
        <v>8</v>
      </c>
      <c r="H426" s="103"/>
    </row>
    <row r="427" spans="1:8">
      <c r="A427">
        <f t="shared" si="16"/>
        <v>8</v>
      </c>
      <c r="H427" s="103"/>
    </row>
    <row r="428" spans="1:8">
      <c r="A428">
        <f t="shared" si="16"/>
        <v>8</v>
      </c>
      <c r="H428" s="103"/>
    </row>
    <row r="429" spans="1:8">
      <c r="A429">
        <f t="shared" si="16"/>
        <v>8</v>
      </c>
      <c r="H429" s="103"/>
    </row>
    <row r="430" spans="1:8">
      <c r="A430">
        <f t="shared" si="16"/>
        <v>8</v>
      </c>
      <c r="H430" s="103"/>
    </row>
    <row r="431" spans="1:8">
      <c r="A431">
        <f t="shared" si="16"/>
        <v>8</v>
      </c>
      <c r="H431" s="103"/>
    </row>
    <row r="432" spans="1:8">
      <c r="A432">
        <f t="shared" si="16"/>
        <v>8</v>
      </c>
      <c r="H432" s="103"/>
    </row>
    <row r="433" spans="1:8">
      <c r="A433">
        <f t="shared" si="16"/>
        <v>8</v>
      </c>
      <c r="H433" s="103"/>
    </row>
    <row r="434" spans="1:8">
      <c r="A434">
        <f t="shared" si="16"/>
        <v>8</v>
      </c>
      <c r="H434" s="103"/>
    </row>
    <row r="435" spans="1:8">
      <c r="A435">
        <f t="shared" si="16"/>
        <v>8</v>
      </c>
      <c r="H435" s="103"/>
    </row>
    <row r="436" spans="1:8">
      <c r="A436">
        <f t="shared" si="16"/>
        <v>8</v>
      </c>
      <c r="H436" s="103"/>
    </row>
    <row r="437" spans="1:8">
      <c r="A437">
        <f t="shared" si="16"/>
        <v>8</v>
      </c>
      <c r="H437" s="103"/>
    </row>
    <row r="438" spans="1:8">
      <c r="A438">
        <f t="shared" si="16"/>
        <v>8</v>
      </c>
      <c r="H438" s="103"/>
    </row>
    <row r="439" spans="1:8">
      <c r="A439">
        <f t="shared" si="16"/>
        <v>8</v>
      </c>
      <c r="H439" s="103"/>
    </row>
    <row r="440" spans="1:8">
      <c r="A440">
        <f t="shared" si="16"/>
        <v>8</v>
      </c>
      <c r="H440" s="103"/>
    </row>
    <row r="441" spans="1:8">
      <c r="A441">
        <f t="shared" si="16"/>
        <v>8</v>
      </c>
      <c r="H441" s="103"/>
    </row>
    <row r="442" spans="1:8">
      <c r="A442">
        <f t="shared" si="16"/>
        <v>8</v>
      </c>
      <c r="H442" s="103"/>
    </row>
    <row r="443" spans="1:8">
      <c r="A443">
        <f t="shared" si="16"/>
        <v>8</v>
      </c>
      <c r="H443" s="103"/>
    </row>
    <row r="444" spans="1:8">
      <c r="A444">
        <f t="shared" si="16"/>
        <v>8</v>
      </c>
      <c r="H444" s="103"/>
    </row>
    <row r="445" spans="1:8">
      <c r="A445">
        <f t="shared" si="16"/>
        <v>8</v>
      </c>
      <c r="H445" s="103"/>
    </row>
    <row r="446" spans="1:8">
      <c r="A446">
        <f t="shared" si="16"/>
        <v>8</v>
      </c>
      <c r="H446" s="103"/>
    </row>
    <row r="447" spans="1:8">
      <c r="A447">
        <f t="shared" si="16"/>
        <v>8</v>
      </c>
      <c r="H447" s="103"/>
    </row>
    <row r="448" spans="1:8">
      <c r="A448">
        <f t="shared" si="16"/>
        <v>8</v>
      </c>
      <c r="H448" s="103"/>
    </row>
    <row r="449" spans="1:8">
      <c r="A449">
        <f t="shared" si="16"/>
        <v>8</v>
      </c>
      <c r="H449" s="103"/>
    </row>
    <row r="450" spans="1:8">
      <c r="A450">
        <f t="shared" si="16"/>
        <v>8</v>
      </c>
      <c r="H450" s="103"/>
    </row>
    <row r="451" spans="1:8">
      <c r="A451">
        <f t="shared" si="16"/>
        <v>8</v>
      </c>
      <c r="H451" s="103"/>
    </row>
    <row r="452" spans="1:8">
      <c r="A452">
        <f t="shared" ref="A452:A515" si="17">IF(B452=B451, A451, A451+1)</f>
        <v>8</v>
      </c>
      <c r="H452" s="103"/>
    </row>
    <row r="453" spans="1:8">
      <c r="A453">
        <f t="shared" si="17"/>
        <v>8</v>
      </c>
      <c r="H453" s="103"/>
    </row>
    <row r="454" spans="1:8">
      <c r="A454">
        <f t="shared" si="17"/>
        <v>8</v>
      </c>
      <c r="H454" s="103"/>
    </row>
    <row r="455" spans="1:8">
      <c r="A455">
        <f t="shared" si="17"/>
        <v>8</v>
      </c>
      <c r="H455" s="103"/>
    </row>
    <row r="456" spans="1:8">
      <c r="A456">
        <f t="shared" si="17"/>
        <v>8</v>
      </c>
      <c r="H456" s="103"/>
    </row>
    <row r="457" spans="1:8">
      <c r="A457">
        <f t="shared" si="17"/>
        <v>8</v>
      </c>
      <c r="H457" s="103"/>
    </row>
    <row r="458" spans="1:8">
      <c r="A458">
        <f t="shared" si="17"/>
        <v>8</v>
      </c>
      <c r="H458" s="103"/>
    </row>
    <row r="459" spans="1:8">
      <c r="A459">
        <f t="shared" si="17"/>
        <v>8</v>
      </c>
      <c r="H459" s="103"/>
    </row>
    <row r="460" spans="1:8">
      <c r="A460">
        <f t="shared" si="17"/>
        <v>8</v>
      </c>
      <c r="H460" s="103"/>
    </row>
    <row r="461" spans="1:8">
      <c r="A461">
        <f t="shared" si="17"/>
        <v>8</v>
      </c>
      <c r="H461" s="103"/>
    </row>
    <row r="462" spans="1:8">
      <c r="A462">
        <f t="shared" si="17"/>
        <v>8</v>
      </c>
      <c r="H462" s="103"/>
    </row>
    <row r="463" spans="1:8">
      <c r="A463">
        <f t="shared" si="17"/>
        <v>8</v>
      </c>
      <c r="H463" s="103"/>
    </row>
    <row r="464" spans="1:8">
      <c r="A464">
        <f t="shared" si="17"/>
        <v>8</v>
      </c>
      <c r="H464" s="103"/>
    </row>
    <row r="465" spans="1:8">
      <c r="A465">
        <f t="shared" si="17"/>
        <v>8</v>
      </c>
      <c r="H465" s="103"/>
    </row>
    <row r="466" spans="1:8">
      <c r="A466">
        <f t="shared" si="17"/>
        <v>8</v>
      </c>
      <c r="H466" s="103"/>
    </row>
    <row r="467" spans="1:8">
      <c r="A467">
        <f t="shared" si="17"/>
        <v>8</v>
      </c>
      <c r="H467" s="103"/>
    </row>
    <row r="468" spans="1:8">
      <c r="A468">
        <f t="shared" si="17"/>
        <v>8</v>
      </c>
      <c r="H468" s="103"/>
    </row>
    <row r="469" spans="1:8">
      <c r="A469">
        <f t="shared" si="17"/>
        <v>8</v>
      </c>
      <c r="H469" s="103"/>
    </row>
    <row r="470" spans="1:8">
      <c r="A470">
        <f t="shared" si="17"/>
        <v>8</v>
      </c>
      <c r="H470" s="103"/>
    </row>
    <row r="471" spans="1:8">
      <c r="A471">
        <f t="shared" si="17"/>
        <v>8</v>
      </c>
      <c r="H471" s="103"/>
    </row>
    <row r="472" spans="1:8">
      <c r="A472">
        <f t="shared" si="17"/>
        <v>8</v>
      </c>
      <c r="H472" s="103"/>
    </row>
    <row r="473" spans="1:8">
      <c r="A473">
        <f t="shared" si="17"/>
        <v>8</v>
      </c>
      <c r="H473" s="103"/>
    </row>
    <row r="474" spans="1:8">
      <c r="A474">
        <f t="shared" si="17"/>
        <v>8</v>
      </c>
      <c r="H474" s="103"/>
    </row>
    <row r="475" spans="1:8">
      <c r="A475">
        <f t="shared" si="17"/>
        <v>8</v>
      </c>
      <c r="H475" s="103"/>
    </row>
    <row r="476" spans="1:8">
      <c r="A476">
        <f t="shared" si="17"/>
        <v>8</v>
      </c>
      <c r="H476" s="103"/>
    </row>
    <row r="477" spans="1:8">
      <c r="A477">
        <f t="shared" si="17"/>
        <v>8</v>
      </c>
      <c r="H477" s="103"/>
    </row>
    <row r="478" spans="1:8">
      <c r="A478">
        <f t="shared" si="17"/>
        <v>8</v>
      </c>
      <c r="H478" s="103"/>
    </row>
    <row r="479" spans="1:8">
      <c r="A479">
        <f t="shared" si="17"/>
        <v>8</v>
      </c>
      <c r="H479" s="103"/>
    </row>
    <row r="480" spans="1:8">
      <c r="A480">
        <f t="shared" si="17"/>
        <v>8</v>
      </c>
      <c r="H480" s="103"/>
    </row>
    <row r="481" spans="1:8">
      <c r="A481">
        <f t="shared" si="17"/>
        <v>8</v>
      </c>
      <c r="H481" s="103"/>
    </row>
    <row r="482" spans="1:8">
      <c r="A482">
        <f t="shared" si="17"/>
        <v>8</v>
      </c>
      <c r="H482" s="103"/>
    </row>
    <row r="483" spans="1:8">
      <c r="A483">
        <f t="shared" si="17"/>
        <v>8</v>
      </c>
      <c r="H483" s="103"/>
    </row>
    <row r="484" spans="1:8">
      <c r="A484">
        <f t="shared" si="17"/>
        <v>8</v>
      </c>
      <c r="H484" s="103"/>
    </row>
    <row r="485" spans="1:8">
      <c r="A485">
        <f t="shared" si="17"/>
        <v>8</v>
      </c>
      <c r="H485" s="103"/>
    </row>
    <row r="486" spans="1:8">
      <c r="A486">
        <f t="shared" si="17"/>
        <v>8</v>
      </c>
      <c r="H486" s="103"/>
    </row>
    <row r="487" spans="1:8">
      <c r="A487">
        <f t="shared" si="17"/>
        <v>8</v>
      </c>
      <c r="H487" s="103"/>
    </row>
    <row r="488" spans="1:8">
      <c r="A488">
        <f t="shared" si="17"/>
        <v>8</v>
      </c>
      <c r="H488" s="103"/>
    </row>
    <row r="489" spans="1:8">
      <c r="A489">
        <f t="shared" si="17"/>
        <v>8</v>
      </c>
      <c r="H489" s="103"/>
    </row>
    <row r="490" spans="1:8">
      <c r="A490">
        <f t="shared" si="17"/>
        <v>8</v>
      </c>
      <c r="H490" s="103"/>
    </row>
    <row r="491" spans="1:8">
      <c r="A491">
        <f t="shared" si="17"/>
        <v>8</v>
      </c>
      <c r="H491" s="103"/>
    </row>
    <row r="492" spans="1:8">
      <c r="A492">
        <f t="shared" si="17"/>
        <v>8</v>
      </c>
      <c r="H492" s="103"/>
    </row>
    <row r="493" spans="1:8">
      <c r="A493">
        <f t="shared" si="17"/>
        <v>8</v>
      </c>
      <c r="H493" s="103"/>
    </row>
    <row r="494" spans="1:8">
      <c r="A494">
        <f t="shared" si="17"/>
        <v>8</v>
      </c>
      <c r="H494" s="103"/>
    </row>
    <row r="495" spans="1:8">
      <c r="A495">
        <f t="shared" si="17"/>
        <v>8</v>
      </c>
      <c r="H495" s="103"/>
    </row>
    <row r="496" spans="1:8">
      <c r="A496">
        <f t="shared" si="17"/>
        <v>8</v>
      </c>
      <c r="H496" s="103"/>
    </row>
    <row r="497" spans="1:8">
      <c r="A497">
        <f t="shared" si="17"/>
        <v>8</v>
      </c>
      <c r="H497" s="103"/>
    </row>
    <row r="498" spans="1:8">
      <c r="A498">
        <f t="shared" si="17"/>
        <v>8</v>
      </c>
      <c r="H498" s="103"/>
    </row>
    <row r="499" spans="1:8">
      <c r="A499">
        <f t="shared" si="17"/>
        <v>8</v>
      </c>
      <c r="H499" s="103"/>
    </row>
    <row r="500" spans="1:8">
      <c r="A500">
        <f t="shared" si="17"/>
        <v>8</v>
      </c>
      <c r="H500" s="103"/>
    </row>
    <row r="501" spans="1:8">
      <c r="A501">
        <f t="shared" si="17"/>
        <v>8</v>
      </c>
      <c r="H501" s="103"/>
    </row>
    <row r="502" spans="1:8">
      <c r="A502">
        <f t="shared" si="17"/>
        <v>8</v>
      </c>
      <c r="H502" s="103"/>
    </row>
    <row r="503" spans="1:8">
      <c r="A503">
        <f t="shared" si="17"/>
        <v>8</v>
      </c>
      <c r="H503" s="103"/>
    </row>
    <row r="504" spans="1:8">
      <c r="A504">
        <f t="shared" si="17"/>
        <v>8</v>
      </c>
      <c r="H504" s="103"/>
    </row>
    <row r="505" spans="1:8">
      <c r="A505">
        <f t="shared" si="17"/>
        <v>8</v>
      </c>
      <c r="H505" s="103"/>
    </row>
    <row r="506" spans="1:8">
      <c r="A506">
        <f t="shared" si="17"/>
        <v>8</v>
      </c>
      <c r="H506" s="103"/>
    </row>
    <row r="507" spans="1:8">
      <c r="A507">
        <f t="shared" si="17"/>
        <v>8</v>
      </c>
      <c r="H507" s="103"/>
    </row>
    <row r="508" spans="1:8">
      <c r="A508">
        <f t="shared" si="17"/>
        <v>8</v>
      </c>
      <c r="H508" s="103"/>
    </row>
    <row r="509" spans="1:8">
      <c r="A509">
        <f t="shared" si="17"/>
        <v>8</v>
      </c>
      <c r="H509" s="103"/>
    </row>
    <row r="510" spans="1:8">
      <c r="A510">
        <f t="shared" si="17"/>
        <v>8</v>
      </c>
      <c r="H510" s="103"/>
    </row>
    <row r="511" spans="1:8">
      <c r="A511">
        <f t="shared" si="17"/>
        <v>8</v>
      </c>
      <c r="H511" s="103"/>
    </row>
    <row r="512" spans="1:8">
      <c r="A512">
        <f t="shared" si="17"/>
        <v>8</v>
      </c>
      <c r="H512" s="103"/>
    </row>
    <row r="513" spans="1:8">
      <c r="A513">
        <f t="shared" si="17"/>
        <v>8</v>
      </c>
      <c r="H513" s="103"/>
    </row>
    <row r="514" spans="1:8">
      <c r="A514">
        <f t="shared" si="17"/>
        <v>8</v>
      </c>
      <c r="H514" s="103"/>
    </row>
    <row r="515" spans="1:8">
      <c r="A515">
        <f t="shared" si="17"/>
        <v>8</v>
      </c>
      <c r="H515" s="103"/>
    </row>
    <row r="516" spans="1:8">
      <c r="A516">
        <f t="shared" ref="A516:A579" si="18">IF(B516=B515, A515, A515+1)</f>
        <v>8</v>
      </c>
      <c r="H516" s="103"/>
    </row>
    <row r="517" spans="1:8">
      <c r="A517">
        <f t="shared" si="18"/>
        <v>8</v>
      </c>
      <c r="H517" s="103"/>
    </row>
    <row r="518" spans="1:8">
      <c r="A518">
        <f t="shared" si="18"/>
        <v>8</v>
      </c>
      <c r="H518" s="103"/>
    </row>
    <row r="519" spans="1:8">
      <c r="A519">
        <f t="shared" si="18"/>
        <v>8</v>
      </c>
      <c r="H519" s="103"/>
    </row>
    <row r="520" spans="1:8">
      <c r="A520">
        <f t="shared" si="18"/>
        <v>8</v>
      </c>
      <c r="H520" s="103"/>
    </row>
    <row r="521" spans="1:8">
      <c r="A521">
        <f t="shared" si="18"/>
        <v>8</v>
      </c>
      <c r="H521" s="103"/>
    </row>
    <row r="522" spans="1:8">
      <c r="A522">
        <f t="shared" si="18"/>
        <v>8</v>
      </c>
      <c r="H522" s="103"/>
    </row>
    <row r="523" spans="1:8">
      <c r="A523">
        <f t="shared" si="18"/>
        <v>8</v>
      </c>
      <c r="H523" s="103"/>
    </row>
    <row r="524" spans="1:8">
      <c r="A524">
        <f t="shared" si="18"/>
        <v>8</v>
      </c>
      <c r="H524" s="103"/>
    </row>
    <row r="525" spans="1:8">
      <c r="A525">
        <f t="shared" si="18"/>
        <v>8</v>
      </c>
      <c r="H525" s="103"/>
    </row>
    <row r="526" spans="1:8">
      <c r="A526">
        <f t="shared" si="18"/>
        <v>8</v>
      </c>
      <c r="H526" s="103"/>
    </row>
    <row r="527" spans="1:8">
      <c r="A527">
        <f t="shared" si="18"/>
        <v>8</v>
      </c>
      <c r="H527" s="103"/>
    </row>
    <row r="528" spans="1:8">
      <c r="A528">
        <f t="shared" si="18"/>
        <v>8</v>
      </c>
      <c r="H528" s="103"/>
    </row>
    <row r="529" spans="1:8">
      <c r="A529">
        <f t="shared" si="18"/>
        <v>8</v>
      </c>
      <c r="H529" s="103"/>
    </row>
    <row r="530" spans="1:8">
      <c r="A530">
        <f t="shared" si="18"/>
        <v>8</v>
      </c>
      <c r="H530" s="103"/>
    </row>
    <row r="531" spans="1:8">
      <c r="A531">
        <f t="shared" si="18"/>
        <v>8</v>
      </c>
      <c r="H531" s="103"/>
    </row>
    <row r="532" spans="1:8">
      <c r="A532">
        <f t="shared" si="18"/>
        <v>8</v>
      </c>
      <c r="H532" s="103"/>
    </row>
    <row r="533" spans="1:8">
      <c r="A533">
        <f t="shared" si="18"/>
        <v>8</v>
      </c>
      <c r="H533" s="103"/>
    </row>
    <row r="534" spans="1:8">
      <c r="A534">
        <f t="shared" si="18"/>
        <v>8</v>
      </c>
      <c r="H534" s="103"/>
    </row>
    <row r="535" spans="1:8">
      <c r="A535">
        <f t="shared" si="18"/>
        <v>8</v>
      </c>
      <c r="H535" s="103"/>
    </row>
    <row r="536" spans="1:8">
      <c r="A536">
        <f t="shared" si="18"/>
        <v>8</v>
      </c>
      <c r="H536" s="103"/>
    </row>
    <row r="537" spans="1:8">
      <c r="A537">
        <f t="shared" si="18"/>
        <v>8</v>
      </c>
      <c r="H537" s="103"/>
    </row>
    <row r="538" spans="1:8">
      <c r="A538">
        <f t="shared" si="18"/>
        <v>8</v>
      </c>
      <c r="H538" s="103"/>
    </row>
    <row r="539" spans="1:8">
      <c r="A539">
        <f t="shared" si="18"/>
        <v>8</v>
      </c>
      <c r="H539" s="103"/>
    </row>
    <row r="540" spans="1:8">
      <c r="A540">
        <f t="shared" si="18"/>
        <v>8</v>
      </c>
      <c r="H540" s="103"/>
    </row>
    <row r="541" spans="1:8">
      <c r="A541">
        <f t="shared" si="18"/>
        <v>8</v>
      </c>
      <c r="H541" s="103"/>
    </row>
    <row r="542" spans="1:8">
      <c r="A542">
        <f t="shared" si="18"/>
        <v>8</v>
      </c>
      <c r="H542" s="103"/>
    </row>
    <row r="543" spans="1:8">
      <c r="A543">
        <f t="shared" si="18"/>
        <v>8</v>
      </c>
      <c r="H543" s="103"/>
    </row>
    <row r="544" spans="1:8">
      <c r="A544">
        <f t="shared" si="18"/>
        <v>8</v>
      </c>
      <c r="H544" s="103"/>
    </row>
    <row r="545" spans="1:8">
      <c r="A545">
        <f t="shared" si="18"/>
        <v>8</v>
      </c>
      <c r="H545" s="103"/>
    </row>
    <row r="546" spans="1:8">
      <c r="A546">
        <f t="shared" si="18"/>
        <v>8</v>
      </c>
      <c r="H546" s="103"/>
    </row>
    <row r="547" spans="1:8">
      <c r="A547">
        <f t="shared" si="18"/>
        <v>8</v>
      </c>
      <c r="H547" s="103"/>
    </row>
    <row r="548" spans="1:8">
      <c r="A548">
        <f t="shared" si="18"/>
        <v>8</v>
      </c>
      <c r="H548" s="103"/>
    </row>
    <row r="549" spans="1:8">
      <c r="A549">
        <f t="shared" si="18"/>
        <v>8</v>
      </c>
      <c r="H549" s="103"/>
    </row>
    <row r="550" spans="1:8">
      <c r="A550">
        <f t="shared" si="18"/>
        <v>8</v>
      </c>
      <c r="H550" s="103"/>
    </row>
    <row r="551" spans="1:8">
      <c r="A551">
        <f t="shared" si="18"/>
        <v>8</v>
      </c>
      <c r="H551" s="103"/>
    </row>
    <row r="552" spans="1:8">
      <c r="A552">
        <f t="shared" si="18"/>
        <v>8</v>
      </c>
      <c r="H552" s="103"/>
    </row>
    <row r="553" spans="1:8">
      <c r="A553">
        <f t="shared" si="18"/>
        <v>8</v>
      </c>
      <c r="H553" s="103"/>
    </row>
    <row r="554" spans="1:8">
      <c r="A554">
        <f t="shared" si="18"/>
        <v>8</v>
      </c>
      <c r="H554" s="103"/>
    </row>
    <row r="555" spans="1:8">
      <c r="A555">
        <f t="shared" si="18"/>
        <v>8</v>
      </c>
      <c r="H555" s="103"/>
    </row>
    <row r="556" spans="1:8">
      <c r="A556">
        <f t="shared" si="18"/>
        <v>8</v>
      </c>
      <c r="H556" s="103"/>
    </row>
    <row r="557" spans="1:8">
      <c r="A557">
        <f t="shared" si="18"/>
        <v>8</v>
      </c>
      <c r="H557" s="103"/>
    </row>
    <row r="558" spans="1:8">
      <c r="A558">
        <f t="shared" si="18"/>
        <v>8</v>
      </c>
      <c r="H558" s="103"/>
    </row>
    <row r="559" spans="1:8">
      <c r="A559">
        <f t="shared" si="18"/>
        <v>8</v>
      </c>
      <c r="H559" s="103"/>
    </row>
    <row r="560" spans="1:8">
      <c r="A560">
        <f t="shared" si="18"/>
        <v>8</v>
      </c>
      <c r="H560" s="103"/>
    </row>
    <row r="561" spans="1:8">
      <c r="A561">
        <f t="shared" si="18"/>
        <v>8</v>
      </c>
      <c r="H561" s="103"/>
    </row>
    <row r="562" spans="1:8">
      <c r="A562">
        <f t="shared" si="18"/>
        <v>8</v>
      </c>
      <c r="H562" s="103"/>
    </row>
    <row r="563" spans="1:8">
      <c r="A563">
        <f t="shared" si="18"/>
        <v>8</v>
      </c>
      <c r="H563" s="103"/>
    </row>
    <row r="564" spans="1:8">
      <c r="A564">
        <f t="shared" si="18"/>
        <v>8</v>
      </c>
      <c r="H564" s="103"/>
    </row>
    <row r="565" spans="1:8">
      <c r="A565">
        <f t="shared" si="18"/>
        <v>8</v>
      </c>
      <c r="H565" s="103"/>
    </row>
    <row r="566" spans="1:8">
      <c r="A566">
        <f t="shared" si="18"/>
        <v>8</v>
      </c>
      <c r="H566" s="103"/>
    </row>
    <row r="567" spans="1:8">
      <c r="A567">
        <f t="shared" si="18"/>
        <v>8</v>
      </c>
      <c r="H567" s="103"/>
    </row>
    <row r="568" spans="1:8">
      <c r="A568">
        <f t="shared" si="18"/>
        <v>8</v>
      </c>
      <c r="H568" s="103"/>
    </row>
    <row r="569" spans="1:8">
      <c r="A569">
        <f t="shared" si="18"/>
        <v>8</v>
      </c>
      <c r="H569" s="103"/>
    </row>
    <row r="570" spans="1:8">
      <c r="A570">
        <f t="shared" si="18"/>
        <v>8</v>
      </c>
      <c r="H570" s="103"/>
    </row>
    <row r="571" spans="1:8">
      <c r="A571">
        <f t="shared" si="18"/>
        <v>8</v>
      </c>
      <c r="H571" s="103"/>
    </row>
    <row r="572" spans="1:8">
      <c r="A572">
        <f t="shared" si="18"/>
        <v>8</v>
      </c>
      <c r="H572" s="103"/>
    </row>
    <row r="573" spans="1:8">
      <c r="A573">
        <f t="shared" si="18"/>
        <v>8</v>
      </c>
      <c r="H573" s="103"/>
    </row>
    <row r="574" spans="1:8">
      <c r="A574">
        <f t="shared" si="18"/>
        <v>8</v>
      </c>
      <c r="H574" s="103"/>
    </row>
    <row r="575" spans="1:8">
      <c r="A575">
        <f t="shared" si="18"/>
        <v>8</v>
      </c>
      <c r="H575" s="103"/>
    </row>
    <row r="576" spans="1:8">
      <c r="A576">
        <f t="shared" si="18"/>
        <v>8</v>
      </c>
      <c r="H576" s="103"/>
    </row>
    <row r="577" spans="1:8">
      <c r="A577">
        <f t="shared" si="18"/>
        <v>8</v>
      </c>
      <c r="H577" s="103"/>
    </row>
    <row r="578" spans="1:8">
      <c r="A578">
        <f t="shared" si="18"/>
        <v>8</v>
      </c>
      <c r="H578" s="103"/>
    </row>
    <row r="579" spans="1:8">
      <c r="A579">
        <f t="shared" si="18"/>
        <v>8</v>
      </c>
      <c r="H579" s="103"/>
    </row>
    <row r="580" spans="1:8">
      <c r="A580">
        <f t="shared" ref="A580:A643" si="19">IF(B580=B579, A579, A579+1)</f>
        <v>8</v>
      </c>
      <c r="H580" s="103"/>
    </row>
    <row r="581" spans="1:8">
      <c r="A581">
        <f t="shared" si="19"/>
        <v>8</v>
      </c>
      <c r="H581" s="103"/>
    </row>
    <row r="582" spans="1:8">
      <c r="A582">
        <f t="shared" si="19"/>
        <v>8</v>
      </c>
      <c r="H582" s="103"/>
    </row>
    <row r="583" spans="1:8">
      <c r="A583">
        <f t="shared" si="19"/>
        <v>8</v>
      </c>
      <c r="H583" s="103"/>
    </row>
    <row r="584" spans="1:8">
      <c r="A584">
        <f t="shared" si="19"/>
        <v>8</v>
      </c>
      <c r="H584" s="103"/>
    </row>
    <row r="585" spans="1:8">
      <c r="A585">
        <f t="shared" si="19"/>
        <v>8</v>
      </c>
      <c r="H585" s="103"/>
    </row>
    <row r="586" spans="1:8">
      <c r="A586">
        <f t="shared" si="19"/>
        <v>8</v>
      </c>
      <c r="H586" s="103"/>
    </row>
    <row r="587" spans="1:8">
      <c r="A587">
        <f t="shared" si="19"/>
        <v>8</v>
      </c>
      <c r="H587" s="103"/>
    </row>
    <row r="588" spans="1:8">
      <c r="A588">
        <f t="shared" si="19"/>
        <v>8</v>
      </c>
      <c r="H588" s="103"/>
    </row>
    <row r="589" spans="1:8">
      <c r="A589">
        <f t="shared" si="19"/>
        <v>8</v>
      </c>
      <c r="H589" s="103"/>
    </row>
    <row r="590" spans="1:8">
      <c r="A590">
        <f t="shared" si="19"/>
        <v>8</v>
      </c>
      <c r="H590" s="103"/>
    </row>
    <row r="591" spans="1:8">
      <c r="A591">
        <f t="shared" si="19"/>
        <v>8</v>
      </c>
      <c r="H591" s="103"/>
    </row>
    <row r="592" spans="1:8">
      <c r="A592">
        <f t="shared" si="19"/>
        <v>8</v>
      </c>
      <c r="H592" s="103"/>
    </row>
    <row r="593" spans="1:8">
      <c r="A593">
        <f t="shared" si="19"/>
        <v>8</v>
      </c>
      <c r="H593" s="103"/>
    </row>
    <row r="594" spans="1:8">
      <c r="A594">
        <f t="shared" si="19"/>
        <v>8</v>
      </c>
      <c r="H594" s="103"/>
    </row>
    <row r="595" spans="1:8">
      <c r="A595">
        <f t="shared" si="19"/>
        <v>8</v>
      </c>
      <c r="H595" s="103"/>
    </row>
    <row r="596" spans="1:8">
      <c r="A596">
        <f t="shared" si="19"/>
        <v>8</v>
      </c>
      <c r="H596" s="103"/>
    </row>
    <row r="597" spans="1:8">
      <c r="A597">
        <f t="shared" si="19"/>
        <v>8</v>
      </c>
      <c r="H597" s="103"/>
    </row>
    <row r="598" spans="1:8">
      <c r="A598">
        <f t="shared" si="19"/>
        <v>8</v>
      </c>
      <c r="H598" s="103"/>
    </row>
    <row r="599" spans="1:8">
      <c r="A599">
        <f t="shared" si="19"/>
        <v>8</v>
      </c>
      <c r="H599" s="103"/>
    </row>
    <row r="600" spans="1:8">
      <c r="A600">
        <f t="shared" si="19"/>
        <v>8</v>
      </c>
      <c r="H600" s="103"/>
    </row>
    <row r="601" spans="1:8">
      <c r="A601">
        <f t="shared" si="19"/>
        <v>8</v>
      </c>
      <c r="H601" s="103"/>
    </row>
    <row r="602" spans="1:8">
      <c r="A602">
        <f t="shared" si="19"/>
        <v>8</v>
      </c>
      <c r="H602" s="103"/>
    </row>
    <row r="603" spans="1:8">
      <c r="A603">
        <f t="shared" si="19"/>
        <v>8</v>
      </c>
      <c r="H603" s="103"/>
    </row>
    <row r="604" spans="1:8">
      <c r="A604">
        <f t="shared" si="19"/>
        <v>8</v>
      </c>
      <c r="H604" s="103"/>
    </row>
    <row r="605" spans="1:8">
      <c r="A605">
        <f t="shared" si="19"/>
        <v>8</v>
      </c>
      <c r="H605" s="103"/>
    </row>
    <row r="606" spans="1:8">
      <c r="A606">
        <f t="shared" si="19"/>
        <v>8</v>
      </c>
      <c r="H606" s="103"/>
    </row>
    <row r="607" spans="1:8">
      <c r="A607">
        <f t="shared" si="19"/>
        <v>8</v>
      </c>
      <c r="H607" s="103"/>
    </row>
    <row r="608" spans="1:8">
      <c r="A608">
        <f t="shared" si="19"/>
        <v>8</v>
      </c>
      <c r="H608" s="103"/>
    </row>
    <row r="609" spans="1:8">
      <c r="A609">
        <f t="shared" si="19"/>
        <v>8</v>
      </c>
      <c r="H609" s="103"/>
    </row>
    <row r="610" spans="1:8">
      <c r="A610">
        <f t="shared" si="19"/>
        <v>8</v>
      </c>
      <c r="H610" s="103"/>
    </row>
    <row r="611" spans="1:8">
      <c r="A611">
        <f t="shared" si="19"/>
        <v>8</v>
      </c>
      <c r="H611" s="103"/>
    </row>
    <row r="612" spans="1:8">
      <c r="A612">
        <f t="shared" si="19"/>
        <v>8</v>
      </c>
      <c r="H612" s="103"/>
    </row>
    <row r="613" spans="1:8">
      <c r="A613">
        <f t="shared" si="19"/>
        <v>8</v>
      </c>
      <c r="H613" s="103"/>
    </row>
    <row r="614" spans="1:8">
      <c r="A614">
        <f t="shared" si="19"/>
        <v>8</v>
      </c>
      <c r="H614" s="103"/>
    </row>
    <row r="615" spans="1:8">
      <c r="A615">
        <f t="shared" si="19"/>
        <v>8</v>
      </c>
      <c r="H615" s="103"/>
    </row>
    <row r="616" spans="1:8">
      <c r="A616">
        <f t="shared" si="19"/>
        <v>8</v>
      </c>
      <c r="H616" s="103"/>
    </row>
    <row r="617" spans="1:8">
      <c r="A617">
        <f t="shared" si="19"/>
        <v>8</v>
      </c>
      <c r="H617" s="103"/>
    </row>
    <row r="618" spans="1:8">
      <c r="A618">
        <f t="shared" si="19"/>
        <v>8</v>
      </c>
      <c r="H618" s="103"/>
    </row>
    <row r="619" spans="1:8">
      <c r="A619">
        <f t="shared" si="19"/>
        <v>8</v>
      </c>
      <c r="H619" s="103"/>
    </row>
    <row r="620" spans="1:8">
      <c r="A620">
        <f t="shared" si="19"/>
        <v>8</v>
      </c>
      <c r="H620" s="103"/>
    </row>
    <row r="621" spans="1:8">
      <c r="A621">
        <f t="shared" si="19"/>
        <v>8</v>
      </c>
      <c r="H621" s="103"/>
    </row>
    <row r="622" spans="1:8">
      <c r="A622">
        <f t="shared" si="19"/>
        <v>8</v>
      </c>
      <c r="H622" s="103"/>
    </row>
    <row r="623" spans="1:8">
      <c r="A623">
        <f t="shared" si="19"/>
        <v>8</v>
      </c>
      <c r="H623" s="103"/>
    </row>
    <row r="624" spans="1:8">
      <c r="A624">
        <f t="shared" si="19"/>
        <v>8</v>
      </c>
      <c r="H624" s="103"/>
    </row>
    <row r="625" spans="1:8">
      <c r="A625">
        <f t="shared" si="19"/>
        <v>8</v>
      </c>
      <c r="H625" s="103"/>
    </row>
    <row r="626" spans="1:8">
      <c r="A626">
        <f t="shared" si="19"/>
        <v>8</v>
      </c>
      <c r="H626" s="103"/>
    </row>
    <row r="627" spans="1:8">
      <c r="A627">
        <f t="shared" si="19"/>
        <v>8</v>
      </c>
      <c r="H627" s="103"/>
    </row>
    <row r="628" spans="1:8">
      <c r="A628">
        <f t="shared" si="19"/>
        <v>8</v>
      </c>
      <c r="H628" s="103"/>
    </row>
    <row r="629" spans="1:8">
      <c r="A629">
        <f t="shared" si="19"/>
        <v>8</v>
      </c>
      <c r="H629" s="103"/>
    </row>
    <row r="630" spans="1:8">
      <c r="A630">
        <f t="shared" si="19"/>
        <v>8</v>
      </c>
      <c r="H630" s="103"/>
    </row>
    <row r="631" spans="1:8">
      <c r="A631">
        <f t="shared" si="19"/>
        <v>8</v>
      </c>
      <c r="H631" s="103"/>
    </row>
    <row r="632" spans="1:8">
      <c r="A632">
        <f t="shared" si="19"/>
        <v>8</v>
      </c>
      <c r="H632" s="103"/>
    </row>
    <row r="633" spans="1:8">
      <c r="A633">
        <f t="shared" si="19"/>
        <v>8</v>
      </c>
      <c r="H633" s="103"/>
    </row>
    <row r="634" spans="1:8">
      <c r="A634">
        <f t="shared" si="19"/>
        <v>8</v>
      </c>
      <c r="H634" s="103"/>
    </row>
    <row r="635" spans="1:8">
      <c r="A635">
        <f t="shared" si="19"/>
        <v>8</v>
      </c>
      <c r="H635" s="103"/>
    </row>
    <row r="636" spans="1:8">
      <c r="A636">
        <f t="shared" si="19"/>
        <v>8</v>
      </c>
      <c r="H636" s="103"/>
    </row>
    <row r="637" spans="1:8">
      <c r="A637">
        <f t="shared" si="19"/>
        <v>8</v>
      </c>
      <c r="H637" s="103"/>
    </row>
    <row r="638" spans="1:8">
      <c r="A638">
        <f t="shared" si="19"/>
        <v>8</v>
      </c>
      <c r="H638" s="103"/>
    </row>
    <row r="639" spans="1:8">
      <c r="A639">
        <f t="shared" si="19"/>
        <v>8</v>
      </c>
      <c r="H639" s="103"/>
    </row>
    <row r="640" spans="1:8">
      <c r="A640">
        <f t="shared" si="19"/>
        <v>8</v>
      </c>
      <c r="H640" s="103"/>
    </row>
    <row r="641" spans="1:8">
      <c r="A641">
        <f t="shared" si="19"/>
        <v>8</v>
      </c>
      <c r="H641" s="103"/>
    </row>
    <row r="642" spans="1:8">
      <c r="A642">
        <f t="shared" si="19"/>
        <v>8</v>
      </c>
      <c r="H642" s="103"/>
    </row>
    <row r="643" spans="1:8">
      <c r="A643">
        <f t="shared" si="19"/>
        <v>8</v>
      </c>
      <c r="H643" s="103"/>
    </row>
    <row r="644" spans="1:8">
      <c r="A644">
        <f t="shared" ref="A644:A707" si="20">IF(B644=B643, A643, A643+1)</f>
        <v>8</v>
      </c>
      <c r="H644" s="103"/>
    </row>
    <row r="645" spans="1:8">
      <c r="A645">
        <f t="shared" si="20"/>
        <v>8</v>
      </c>
      <c r="H645" s="103"/>
    </row>
    <row r="646" spans="1:8">
      <c r="A646">
        <f t="shared" si="20"/>
        <v>8</v>
      </c>
      <c r="H646" s="103"/>
    </row>
    <row r="647" spans="1:8">
      <c r="A647">
        <f t="shared" si="20"/>
        <v>8</v>
      </c>
      <c r="H647" s="103"/>
    </row>
    <row r="648" spans="1:8">
      <c r="A648">
        <f t="shared" si="20"/>
        <v>8</v>
      </c>
      <c r="H648" s="103"/>
    </row>
    <row r="649" spans="1:8">
      <c r="A649">
        <f t="shared" si="20"/>
        <v>8</v>
      </c>
      <c r="H649" s="103"/>
    </row>
    <row r="650" spans="1:8">
      <c r="A650">
        <f t="shared" si="20"/>
        <v>8</v>
      </c>
      <c r="H650" s="103"/>
    </row>
    <row r="651" spans="1:8">
      <c r="A651">
        <f t="shared" si="20"/>
        <v>8</v>
      </c>
      <c r="H651" s="103"/>
    </row>
    <row r="652" spans="1:8">
      <c r="A652">
        <f t="shared" si="20"/>
        <v>8</v>
      </c>
      <c r="H652" s="103"/>
    </row>
    <row r="653" spans="1:8">
      <c r="A653">
        <f t="shared" si="20"/>
        <v>8</v>
      </c>
      <c r="H653" s="103"/>
    </row>
    <row r="654" spans="1:8">
      <c r="A654">
        <f t="shared" si="20"/>
        <v>8</v>
      </c>
      <c r="H654" s="103"/>
    </row>
    <row r="655" spans="1:8">
      <c r="A655">
        <f t="shared" si="20"/>
        <v>8</v>
      </c>
      <c r="H655" s="103"/>
    </row>
    <row r="656" spans="1:8">
      <c r="A656">
        <f t="shared" si="20"/>
        <v>8</v>
      </c>
      <c r="H656" s="103"/>
    </row>
    <row r="657" spans="1:8">
      <c r="A657">
        <f t="shared" si="20"/>
        <v>8</v>
      </c>
      <c r="H657" s="103"/>
    </row>
    <row r="658" spans="1:8">
      <c r="A658">
        <f t="shared" si="20"/>
        <v>8</v>
      </c>
      <c r="H658" s="103"/>
    </row>
    <row r="659" spans="1:8">
      <c r="A659">
        <f t="shared" si="20"/>
        <v>8</v>
      </c>
      <c r="H659" s="103"/>
    </row>
    <row r="660" spans="1:8">
      <c r="A660">
        <f t="shared" si="20"/>
        <v>8</v>
      </c>
      <c r="H660" s="103"/>
    </row>
    <row r="661" spans="1:8">
      <c r="A661">
        <f t="shared" si="20"/>
        <v>8</v>
      </c>
      <c r="H661" s="103"/>
    </row>
    <row r="662" spans="1:8">
      <c r="A662">
        <f t="shared" si="20"/>
        <v>8</v>
      </c>
      <c r="H662" s="103"/>
    </row>
    <row r="663" spans="1:8">
      <c r="A663">
        <f t="shared" si="20"/>
        <v>8</v>
      </c>
      <c r="H663" s="103"/>
    </row>
    <row r="664" spans="1:8">
      <c r="A664">
        <f t="shared" si="20"/>
        <v>8</v>
      </c>
      <c r="H664" s="103"/>
    </row>
    <row r="665" spans="1:8">
      <c r="A665">
        <f t="shared" si="20"/>
        <v>8</v>
      </c>
      <c r="H665" s="103"/>
    </row>
    <row r="666" spans="1:8">
      <c r="A666">
        <f t="shared" si="20"/>
        <v>8</v>
      </c>
      <c r="H666" s="103"/>
    </row>
    <row r="667" spans="1:8">
      <c r="A667">
        <f t="shared" si="20"/>
        <v>8</v>
      </c>
      <c r="H667" s="103"/>
    </row>
    <row r="668" spans="1:8">
      <c r="A668">
        <f t="shared" si="20"/>
        <v>8</v>
      </c>
      <c r="H668" s="103"/>
    </row>
    <row r="669" spans="1:8">
      <c r="A669">
        <f t="shared" si="20"/>
        <v>8</v>
      </c>
      <c r="H669" s="103"/>
    </row>
    <row r="670" spans="1:8">
      <c r="A670">
        <f t="shared" si="20"/>
        <v>8</v>
      </c>
      <c r="H670" s="103"/>
    </row>
    <row r="671" spans="1:8">
      <c r="A671">
        <f t="shared" si="20"/>
        <v>8</v>
      </c>
      <c r="H671" s="103"/>
    </row>
    <row r="672" spans="1:8">
      <c r="A672">
        <f t="shared" si="20"/>
        <v>8</v>
      </c>
      <c r="H672" s="103"/>
    </row>
    <row r="673" spans="1:8">
      <c r="A673">
        <f t="shared" si="20"/>
        <v>8</v>
      </c>
      <c r="H673" s="103"/>
    </row>
    <row r="674" spans="1:8">
      <c r="A674">
        <f t="shared" si="20"/>
        <v>8</v>
      </c>
      <c r="H674" s="103"/>
    </row>
    <row r="675" spans="1:8">
      <c r="A675">
        <f t="shared" si="20"/>
        <v>8</v>
      </c>
      <c r="H675" s="103"/>
    </row>
    <row r="676" spans="1:8">
      <c r="A676">
        <f t="shared" si="20"/>
        <v>8</v>
      </c>
      <c r="H676" s="103"/>
    </row>
    <row r="677" spans="1:8">
      <c r="A677">
        <f t="shared" si="20"/>
        <v>8</v>
      </c>
      <c r="H677" s="103"/>
    </row>
    <row r="678" spans="1:8">
      <c r="A678">
        <f t="shared" si="20"/>
        <v>8</v>
      </c>
      <c r="H678" s="103"/>
    </row>
    <row r="679" spans="1:8">
      <c r="A679">
        <f t="shared" si="20"/>
        <v>8</v>
      </c>
      <c r="H679" s="103"/>
    </row>
    <row r="680" spans="1:8">
      <c r="A680">
        <f t="shared" si="20"/>
        <v>8</v>
      </c>
      <c r="H680" s="103"/>
    </row>
    <row r="681" spans="1:8">
      <c r="A681">
        <f t="shared" si="20"/>
        <v>8</v>
      </c>
      <c r="H681" s="103"/>
    </row>
    <row r="682" spans="1:8">
      <c r="A682">
        <f t="shared" si="20"/>
        <v>8</v>
      </c>
      <c r="H682" s="103"/>
    </row>
    <row r="683" spans="1:8">
      <c r="A683">
        <f t="shared" si="20"/>
        <v>8</v>
      </c>
      <c r="H683" s="103"/>
    </row>
    <row r="684" spans="1:8">
      <c r="A684">
        <f t="shared" si="20"/>
        <v>8</v>
      </c>
      <c r="H684" s="103"/>
    </row>
    <row r="685" spans="1:8">
      <c r="A685">
        <f t="shared" si="20"/>
        <v>8</v>
      </c>
      <c r="H685" s="103"/>
    </row>
    <row r="686" spans="1:8">
      <c r="A686">
        <f t="shared" si="20"/>
        <v>8</v>
      </c>
      <c r="H686" s="103"/>
    </row>
    <row r="687" spans="1:8">
      <c r="A687">
        <f t="shared" si="20"/>
        <v>8</v>
      </c>
      <c r="H687" s="103"/>
    </row>
    <row r="688" spans="1:8">
      <c r="A688">
        <f t="shared" si="20"/>
        <v>8</v>
      </c>
      <c r="H688" s="103"/>
    </row>
    <row r="689" spans="1:8">
      <c r="A689">
        <f t="shared" si="20"/>
        <v>8</v>
      </c>
      <c r="H689" s="103"/>
    </row>
    <row r="690" spans="1:8">
      <c r="A690">
        <f t="shared" si="20"/>
        <v>8</v>
      </c>
      <c r="H690" s="103"/>
    </row>
    <row r="691" spans="1:8">
      <c r="A691">
        <f t="shared" si="20"/>
        <v>8</v>
      </c>
      <c r="H691" s="103"/>
    </row>
    <row r="692" spans="1:8">
      <c r="A692">
        <f t="shared" si="20"/>
        <v>8</v>
      </c>
      <c r="H692" s="103"/>
    </row>
    <row r="693" spans="1:8">
      <c r="A693">
        <f t="shared" si="20"/>
        <v>8</v>
      </c>
      <c r="H693" s="103"/>
    </row>
    <row r="694" spans="1:8">
      <c r="A694">
        <f t="shared" si="20"/>
        <v>8</v>
      </c>
      <c r="H694" s="103"/>
    </row>
    <row r="695" spans="1:8">
      <c r="A695">
        <f t="shared" si="20"/>
        <v>8</v>
      </c>
      <c r="H695" s="103"/>
    </row>
    <row r="696" spans="1:8">
      <c r="A696">
        <f t="shared" si="20"/>
        <v>8</v>
      </c>
      <c r="H696" s="103"/>
    </row>
    <row r="697" spans="1:8">
      <c r="A697">
        <f t="shared" si="20"/>
        <v>8</v>
      </c>
      <c r="H697" s="103"/>
    </row>
    <row r="698" spans="1:8">
      <c r="A698">
        <f t="shared" si="20"/>
        <v>8</v>
      </c>
      <c r="H698" s="103"/>
    </row>
    <row r="699" spans="1:8">
      <c r="A699">
        <f t="shared" si="20"/>
        <v>8</v>
      </c>
      <c r="H699" s="103"/>
    </row>
    <row r="700" spans="1:8">
      <c r="A700">
        <f t="shared" si="20"/>
        <v>8</v>
      </c>
      <c r="H700" s="103"/>
    </row>
    <row r="701" spans="1:8">
      <c r="A701">
        <f t="shared" si="20"/>
        <v>8</v>
      </c>
      <c r="H701" s="103"/>
    </row>
    <row r="702" spans="1:8">
      <c r="A702">
        <f t="shared" si="20"/>
        <v>8</v>
      </c>
      <c r="H702" s="103"/>
    </row>
    <row r="703" spans="1:8">
      <c r="A703">
        <f t="shared" si="20"/>
        <v>8</v>
      </c>
      <c r="H703" s="103"/>
    </row>
    <row r="704" spans="1:8">
      <c r="A704">
        <f t="shared" si="20"/>
        <v>8</v>
      </c>
      <c r="H704" s="103"/>
    </row>
    <row r="705" spans="1:8">
      <c r="A705">
        <f t="shared" si="20"/>
        <v>8</v>
      </c>
      <c r="H705" s="103"/>
    </row>
    <row r="706" spans="1:8">
      <c r="A706">
        <f t="shared" si="20"/>
        <v>8</v>
      </c>
      <c r="H706" s="103"/>
    </row>
    <row r="707" spans="1:8">
      <c r="A707">
        <f t="shared" si="20"/>
        <v>8</v>
      </c>
      <c r="H707" s="103"/>
    </row>
    <row r="708" spans="1:8">
      <c r="A708">
        <f t="shared" ref="A708:A738" si="21">IF(B708=B707, A707, A707+1)</f>
        <v>8</v>
      </c>
      <c r="H708" s="103"/>
    </row>
    <row r="709" spans="1:8">
      <c r="A709">
        <f t="shared" si="21"/>
        <v>8</v>
      </c>
      <c r="H709" s="103"/>
    </row>
    <row r="710" spans="1:8">
      <c r="A710">
        <f t="shared" si="21"/>
        <v>8</v>
      </c>
      <c r="H710" s="103"/>
    </row>
    <row r="711" spans="1:8">
      <c r="A711">
        <f t="shared" si="21"/>
        <v>8</v>
      </c>
      <c r="H711" s="103"/>
    </row>
    <row r="712" spans="1:8">
      <c r="A712">
        <f t="shared" si="21"/>
        <v>8</v>
      </c>
      <c r="H712" s="103"/>
    </row>
    <row r="713" spans="1:8">
      <c r="A713">
        <f t="shared" si="21"/>
        <v>8</v>
      </c>
      <c r="H713" s="103"/>
    </row>
    <row r="714" spans="1:8">
      <c r="A714">
        <f t="shared" si="21"/>
        <v>8</v>
      </c>
      <c r="H714" s="103"/>
    </row>
    <row r="715" spans="1:8">
      <c r="A715">
        <f t="shared" si="21"/>
        <v>8</v>
      </c>
      <c r="H715" s="103"/>
    </row>
    <row r="716" spans="1:8">
      <c r="A716">
        <f t="shared" si="21"/>
        <v>8</v>
      </c>
      <c r="H716" s="103"/>
    </row>
    <row r="717" spans="1:8">
      <c r="A717">
        <f t="shared" si="21"/>
        <v>8</v>
      </c>
      <c r="H717" s="103"/>
    </row>
    <row r="718" spans="1:8">
      <c r="A718">
        <f t="shared" si="21"/>
        <v>8</v>
      </c>
      <c r="H718" s="103"/>
    </row>
    <row r="719" spans="1:8">
      <c r="A719">
        <f t="shared" si="21"/>
        <v>8</v>
      </c>
      <c r="H719" s="103"/>
    </row>
    <row r="720" spans="1:8">
      <c r="A720">
        <f t="shared" si="21"/>
        <v>8</v>
      </c>
      <c r="H720" s="103"/>
    </row>
    <row r="721" spans="1:8">
      <c r="A721">
        <f t="shared" si="21"/>
        <v>8</v>
      </c>
      <c r="H721" s="103"/>
    </row>
    <row r="722" spans="1:8">
      <c r="A722">
        <f t="shared" si="21"/>
        <v>8</v>
      </c>
      <c r="H722" s="103"/>
    </row>
    <row r="723" spans="1:8">
      <c r="A723">
        <f t="shared" si="21"/>
        <v>8</v>
      </c>
      <c r="H723" s="103"/>
    </row>
    <row r="724" spans="1:8">
      <c r="A724">
        <f t="shared" si="21"/>
        <v>8</v>
      </c>
      <c r="H724" s="103"/>
    </row>
    <row r="725" spans="1:8">
      <c r="A725">
        <f t="shared" si="21"/>
        <v>8</v>
      </c>
      <c r="H725" s="103"/>
    </row>
    <row r="726" spans="1:8">
      <c r="A726">
        <f t="shared" si="21"/>
        <v>8</v>
      </c>
      <c r="H726" s="103"/>
    </row>
    <row r="727" spans="1:8">
      <c r="A727">
        <f t="shared" si="21"/>
        <v>8</v>
      </c>
      <c r="H727" s="103"/>
    </row>
    <row r="728" spans="1:8">
      <c r="A728">
        <f t="shared" si="21"/>
        <v>8</v>
      </c>
      <c r="H728" s="103"/>
    </row>
    <row r="729" spans="1:8">
      <c r="A729">
        <f t="shared" si="21"/>
        <v>8</v>
      </c>
      <c r="H729" s="103"/>
    </row>
    <row r="730" spans="1:8">
      <c r="A730">
        <f t="shared" si="21"/>
        <v>8</v>
      </c>
      <c r="H730" s="103"/>
    </row>
    <row r="731" spans="1:8">
      <c r="A731">
        <f t="shared" si="21"/>
        <v>8</v>
      </c>
      <c r="H731" s="103"/>
    </row>
    <row r="732" spans="1:8">
      <c r="A732">
        <f t="shared" si="21"/>
        <v>8</v>
      </c>
      <c r="H732" s="103"/>
    </row>
    <row r="733" spans="1:8">
      <c r="A733">
        <f t="shared" si="21"/>
        <v>8</v>
      </c>
      <c r="H733" s="103"/>
    </row>
    <row r="734" spans="1:8">
      <c r="A734">
        <f t="shared" si="21"/>
        <v>8</v>
      </c>
      <c r="H734" s="103"/>
    </row>
    <row r="735" spans="1:8">
      <c r="A735">
        <f t="shared" si="21"/>
        <v>8</v>
      </c>
      <c r="H735" s="103"/>
    </row>
    <row r="736" spans="1:8">
      <c r="A736">
        <f t="shared" si="21"/>
        <v>8</v>
      </c>
      <c r="H736" s="103"/>
    </row>
    <row r="737" spans="1:8">
      <c r="A737">
        <f t="shared" si="21"/>
        <v>8</v>
      </c>
      <c r="H737" s="103"/>
    </row>
    <row r="738" spans="1:8">
      <c r="A738">
        <f t="shared" si="21"/>
        <v>8</v>
      </c>
      <c r="H738" s="103"/>
    </row>
  </sheetData>
  <mergeCells count="1">
    <mergeCell ref="J1:K1"/>
  </mergeCells>
  <phoneticPr fontId="0" type="noConversion"/>
  <conditionalFormatting sqref="B3:H135 B136:G142 H136:H738">
    <cfRule type="expression" dxfId="4" priority="2">
      <formula>ISODD($A3)</formula>
    </cfRule>
  </conditionalFormatting>
  <conditionalFormatting sqref="B143:G149">
    <cfRule type="expression" dxfId="3" priority="1">
      <formula>ISODD($A143)</formula>
    </cfRule>
  </conditionalFormatting>
  <hyperlinks>
    <hyperlink ref="J1:K1" location="Contents!A1" display="Back to Contents"/>
  </hyperlinks>
  <pageMargins left="0.75" right="0.75" top="1" bottom="1" header="0.5" footer="0.5"/>
  <pageSetup paperSize="9" orientation="landscape"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Q37"/>
  <sheetViews>
    <sheetView workbookViewId="0">
      <selection activeCell="AI41" sqref="AI41"/>
    </sheetView>
  </sheetViews>
  <sheetFormatPr defaultColWidth="8.88671875" defaultRowHeight="13.2"/>
  <cols>
    <col min="1" max="1" width="12.33203125" style="224" customWidth="1"/>
    <col min="2" max="15" width="8.88671875" style="176" customWidth="1"/>
    <col min="16" max="39" width="8.88671875" style="30" customWidth="1"/>
    <col min="40" max="16384" width="8.88671875" style="30"/>
  </cols>
  <sheetData>
    <row r="1" spans="1:43" ht="23.25" customHeight="1">
      <c r="B1" s="199" t="s">
        <v>597</v>
      </c>
      <c r="C1" s="222"/>
      <c r="D1" s="222"/>
      <c r="E1" s="222"/>
      <c r="F1" s="222"/>
      <c r="G1" s="222"/>
      <c r="H1" s="222"/>
      <c r="I1" s="222"/>
      <c r="J1" s="222"/>
      <c r="K1" s="222"/>
      <c r="L1" s="222"/>
      <c r="M1" s="222"/>
      <c r="N1" s="222"/>
      <c r="O1" s="364" t="s">
        <v>255</v>
      </c>
      <c r="P1" s="364"/>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row>
    <row r="2" spans="1:43" s="123" customFormat="1" ht="10.199999999999999">
      <c r="A2" s="225"/>
      <c r="B2" s="223" t="s">
        <v>30</v>
      </c>
      <c r="C2" s="88"/>
      <c r="D2" s="88"/>
      <c r="E2" s="88"/>
      <c r="F2" s="88"/>
      <c r="G2" s="88"/>
      <c r="H2" s="88"/>
      <c r="I2" s="88"/>
      <c r="J2" s="88"/>
      <c r="K2" s="88"/>
      <c r="L2" s="88"/>
      <c r="M2" s="88"/>
      <c r="N2" s="88"/>
      <c r="O2" s="88"/>
    </row>
    <row r="3" spans="1:43" s="123" customFormat="1" ht="20.399999999999999">
      <c r="A3" s="226" t="s">
        <v>25</v>
      </c>
      <c r="B3" s="107" t="s">
        <v>31</v>
      </c>
      <c r="C3" s="107" t="s">
        <v>32</v>
      </c>
      <c r="D3" s="107" t="s">
        <v>33</v>
      </c>
      <c r="E3" s="107" t="s">
        <v>34</v>
      </c>
      <c r="F3" s="107" t="s">
        <v>35</v>
      </c>
      <c r="G3" s="107" t="s">
        <v>36</v>
      </c>
      <c r="H3" s="107" t="s">
        <v>37</v>
      </c>
      <c r="I3" s="107" t="s">
        <v>38</v>
      </c>
      <c r="J3" s="107" t="s">
        <v>39</v>
      </c>
      <c r="K3" s="107" t="s">
        <v>40</v>
      </c>
      <c r="L3" s="107" t="s">
        <v>41</v>
      </c>
      <c r="M3" s="107" t="s">
        <v>42</v>
      </c>
      <c r="N3" s="107" t="s">
        <v>43</v>
      </c>
      <c r="O3" s="107" t="s">
        <v>44</v>
      </c>
      <c r="P3" s="107" t="s">
        <v>74</v>
      </c>
      <c r="Q3" s="107" t="s">
        <v>75</v>
      </c>
      <c r="R3" s="107" t="s">
        <v>288</v>
      </c>
      <c r="S3" s="107" t="s">
        <v>289</v>
      </c>
      <c r="T3" s="107" t="s">
        <v>308</v>
      </c>
      <c r="U3" s="107" t="s">
        <v>309</v>
      </c>
      <c r="V3" s="107" t="s">
        <v>345</v>
      </c>
      <c r="W3" s="107" t="s">
        <v>346</v>
      </c>
      <c r="X3" s="107" t="s">
        <v>357</v>
      </c>
      <c r="Y3" s="107" t="s">
        <v>358</v>
      </c>
      <c r="Z3" s="107" t="s">
        <v>368</v>
      </c>
      <c r="AA3" s="107" t="s">
        <v>369</v>
      </c>
      <c r="AB3" s="107" t="s">
        <v>414</v>
      </c>
      <c r="AC3" s="107" t="s">
        <v>415</v>
      </c>
      <c r="AD3" s="107" t="s">
        <v>464</v>
      </c>
      <c r="AE3" s="107" t="s">
        <v>465</v>
      </c>
      <c r="AF3" s="107" t="s">
        <v>485</v>
      </c>
      <c r="AG3" s="107" t="s">
        <v>486</v>
      </c>
      <c r="AH3" s="107" t="s">
        <v>497</v>
      </c>
      <c r="AI3" s="107" t="s">
        <v>498</v>
      </c>
      <c r="AJ3" s="107" t="s">
        <v>510</v>
      </c>
      <c r="AK3" s="107" t="s">
        <v>509</v>
      </c>
      <c r="AL3" s="107" t="s">
        <v>558</v>
      </c>
      <c r="AM3" s="107" t="s">
        <v>557</v>
      </c>
      <c r="AN3" s="252" t="s">
        <v>598</v>
      </c>
      <c r="AO3" s="252" t="s">
        <v>599</v>
      </c>
      <c r="AP3" s="330" t="s">
        <v>772</v>
      </c>
      <c r="AQ3" s="330" t="s">
        <v>773</v>
      </c>
    </row>
    <row r="4" spans="1:43" s="123" customFormat="1" ht="10.199999999999999">
      <c r="A4" s="225" t="s">
        <v>24</v>
      </c>
      <c r="B4" s="88">
        <v>0</v>
      </c>
      <c r="C4" s="88">
        <v>0</v>
      </c>
      <c r="D4" s="88">
        <v>0</v>
      </c>
      <c r="E4" s="88">
        <v>0</v>
      </c>
      <c r="F4" s="88">
        <v>0</v>
      </c>
      <c r="G4" s="88">
        <v>0</v>
      </c>
      <c r="H4" s="88">
        <v>0</v>
      </c>
      <c r="I4" s="88">
        <v>0</v>
      </c>
      <c r="J4" s="88">
        <v>0</v>
      </c>
      <c r="K4" s="88">
        <v>0</v>
      </c>
      <c r="L4" s="88">
        <v>0</v>
      </c>
      <c r="M4" s="88">
        <v>0</v>
      </c>
      <c r="N4" s="88">
        <v>0</v>
      </c>
      <c r="O4" s="88">
        <v>0</v>
      </c>
      <c r="P4" s="88">
        <v>0</v>
      </c>
      <c r="Q4" s="88">
        <v>1</v>
      </c>
      <c r="R4" s="88">
        <v>0</v>
      </c>
      <c r="S4" s="88">
        <v>0</v>
      </c>
      <c r="T4" s="88">
        <v>0</v>
      </c>
      <c r="U4" s="88">
        <v>0</v>
      </c>
      <c r="V4" s="88">
        <v>0</v>
      </c>
      <c r="W4" s="88">
        <v>0</v>
      </c>
      <c r="X4" s="110">
        <v>0</v>
      </c>
      <c r="Y4" s="88">
        <v>0</v>
      </c>
      <c r="Z4" s="110">
        <v>0</v>
      </c>
      <c r="AA4" s="88">
        <v>0</v>
      </c>
      <c r="AB4" s="110">
        <v>0</v>
      </c>
      <c r="AC4" s="88">
        <v>0</v>
      </c>
      <c r="AD4" s="110">
        <v>0</v>
      </c>
      <c r="AE4" s="88">
        <v>0</v>
      </c>
      <c r="AF4" s="88">
        <v>0</v>
      </c>
      <c r="AG4" s="88">
        <v>0</v>
      </c>
      <c r="AH4" s="88">
        <v>0</v>
      </c>
      <c r="AI4" s="88">
        <v>0</v>
      </c>
      <c r="AJ4" s="88">
        <v>0</v>
      </c>
      <c r="AK4" s="88">
        <v>0</v>
      </c>
      <c r="AL4" s="88">
        <v>0</v>
      </c>
      <c r="AM4" s="88">
        <v>0</v>
      </c>
      <c r="AN4" s="88">
        <v>0</v>
      </c>
      <c r="AO4" s="88">
        <v>0</v>
      </c>
      <c r="AP4" s="123">
        <v>0</v>
      </c>
      <c r="AQ4" s="123">
        <v>0</v>
      </c>
    </row>
    <row r="5" spans="1:43" s="123" customFormat="1" ht="10.199999999999999">
      <c r="A5" s="225" t="s">
        <v>26</v>
      </c>
      <c r="B5" s="88">
        <v>1019</v>
      </c>
      <c r="C5" s="88">
        <v>3142</v>
      </c>
      <c r="D5" s="88">
        <v>559</v>
      </c>
      <c r="E5" s="88">
        <v>1531</v>
      </c>
      <c r="F5" s="88">
        <v>321</v>
      </c>
      <c r="G5" s="88">
        <v>877</v>
      </c>
      <c r="H5" s="88">
        <v>213</v>
      </c>
      <c r="I5" s="88">
        <v>626</v>
      </c>
      <c r="J5" s="88">
        <v>175</v>
      </c>
      <c r="K5" s="88">
        <v>866</v>
      </c>
      <c r="L5" s="88">
        <v>76</v>
      </c>
      <c r="M5" s="88">
        <v>1180</v>
      </c>
      <c r="N5" s="88">
        <v>39</v>
      </c>
      <c r="O5" s="88">
        <v>1309</v>
      </c>
      <c r="P5" s="88">
        <v>45</v>
      </c>
      <c r="Q5" s="88">
        <v>1351</v>
      </c>
      <c r="R5" s="88">
        <v>30</v>
      </c>
      <c r="S5" s="88">
        <v>1628</v>
      </c>
      <c r="T5" s="88">
        <v>10</v>
      </c>
      <c r="U5" s="88">
        <v>1091</v>
      </c>
      <c r="V5" s="88">
        <v>22</v>
      </c>
      <c r="W5" s="88">
        <v>1212</v>
      </c>
      <c r="X5" s="110">
        <v>22</v>
      </c>
      <c r="Y5" s="88">
        <v>1087</v>
      </c>
      <c r="Z5" s="110">
        <v>7</v>
      </c>
      <c r="AA5" s="88">
        <v>1078</v>
      </c>
      <c r="AB5" s="110">
        <v>19</v>
      </c>
      <c r="AC5" s="88">
        <v>1081</v>
      </c>
      <c r="AD5" s="110">
        <v>15</v>
      </c>
      <c r="AE5" s="88">
        <v>1050</v>
      </c>
      <c r="AF5" s="88">
        <v>12</v>
      </c>
      <c r="AG5" s="88">
        <v>1069</v>
      </c>
      <c r="AH5" s="88">
        <v>11</v>
      </c>
      <c r="AI5" s="88">
        <v>1002</v>
      </c>
      <c r="AJ5" s="88">
        <v>15</v>
      </c>
      <c r="AK5" s="88">
        <v>1145</v>
      </c>
      <c r="AL5" s="88">
        <v>19</v>
      </c>
      <c r="AM5" s="88">
        <v>1250</v>
      </c>
      <c r="AN5" s="88">
        <v>16</v>
      </c>
      <c r="AO5" s="88">
        <v>1112</v>
      </c>
      <c r="AP5" s="123">
        <v>12</v>
      </c>
      <c r="AQ5" s="123">
        <v>954</v>
      </c>
    </row>
    <row r="6" spans="1:43" s="123" customFormat="1" ht="10.199999999999999">
      <c r="A6" s="225">
        <v>1990</v>
      </c>
      <c r="B6" s="88">
        <v>1417</v>
      </c>
      <c r="C6" s="88">
        <v>6554</v>
      </c>
      <c r="D6" s="88">
        <v>1073</v>
      </c>
      <c r="E6" s="88">
        <v>4353</v>
      </c>
      <c r="F6" s="88">
        <v>603</v>
      </c>
      <c r="G6" s="88">
        <v>1645</v>
      </c>
      <c r="H6" s="88">
        <v>497</v>
      </c>
      <c r="I6" s="88">
        <v>339</v>
      </c>
      <c r="J6" s="88">
        <v>343</v>
      </c>
      <c r="K6" s="88">
        <v>156</v>
      </c>
      <c r="L6" s="88">
        <v>124</v>
      </c>
      <c r="M6" s="88">
        <v>77</v>
      </c>
      <c r="N6" s="88">
        <v>51</v>
      </c>
      <c r="O6" s="88">
        <v>45</v>
      </c>
      <c r="P6" s="88">
        <v>21</v>
      </c>
      <c r="Q6" s="88">
        <v>39</v>
      </c>
      <c r="R6" s="88">
        <v>19</v>
      </c>
      <c r="S6" s="88">
        <v>18</v>
      </c>
      <c r="T6" s="88">
        <v>2</v>
      </c>
      <c r="U6" s="88">
        <v>20</v>
      </c>
      <c r="V6" s="88">
        <v>3</v>
      </c>
      <c r="W6" s="88">
        <v>48</v>
      </c>
      <c r="X6" s="110">
        <v>1</v>
      </c>
      <c r="Y6" s="88">
        <v>43</v>
      </c>
      <c r="Z6" s="110">
        <v>4</v>
      </c>
      <c r="AA6" s="88">
        <v>25</v>
      </c>
      <c r="AB6" s="110">
        <v>8</v>
      </c>
      <c r="AC6" s="88">
        <v>56</v>
      </c>
      <c r="AD6" s="110">
        <v>8</v>
      </c>
      <c r="AE6" s="88">
        <v>95</v>
      </c>
      <c r="AF6" s="88">
        <v>8</v>
      </c>
      <c r="AG6" s="88">
        <v>72</v>
      </c>
      <c r="AH6" s="88">
        <v>10</v>
      </c>
      <c r="AI6" s="88">
        <v>48</v>
      </c>
      <c r="AJ6" s="88">
        <v>10</v>
      </c>
      <c r="AK6" s="88">
        <v>44</v>
      </c>
      <c r="AL6" s="88">
        <v>3</v>
      </c>
      <c r="AM6" s="88">
        <v>35</v>
      </c>
      <c r="AN6" s="88">
        <v>4</v>
      </c>
      <c r="AO6" s="88">
        <v>28</v>
      </c>
      <c r="AP6" s="123">
        <v>4</v>
      </c>
      <c r="AQ6" s="123">
        <v>18</v>
      </c>
    </row>
    <row r="7" spans="1:43" s="123" customFormat="1" ht="10.199999999999999">
      <c r="A7" s="225">
        <v>1991</v>
      </c>
      <c r="B7" s="88">
        <v>3034</v>
      </c>
      <c r="C7" s="88">
        <v>16597</v>
      </c>
      <c r="D7" s="88">
        <v>1600</v>
      </c>
      <c r="E7" s="88">
        <v>8995</v>
      </c>
      <c r="F7" s="88">
        <v>1653</v>
      </c>
      <c r="G7" s="88">
        <v>3542</v>
      </c>
      <c r="H7" s="88">
        <v>1253</v>
      </c>
      <c r="I7" s="88">
        <v>702</v>
      </c>
      <c r="J7" s="88">
        <v>739</v>
      </c>
      <c r="K7" s="88">
        <v>298</v>
      </c>
      <c r="L7" s="88">
        <v>358</v>
      </c>
      <c r="M7" s="88">
        <v>171</v>
      </c>
      <c r="N7" s="88">
        <v>121</v>
      </c>
      <c r="O7" s="88">
        <v>75</v>
      </c>
      <c r="P7" s="88">
        <v>61</v>
      </c>
      <c r="Q7" s="88">
        <v>41</v>
      </c>
      <c r="R7" s="88">
        <v>18</v>
      </c>
      <c r="S7" s="88">
        <v>33</v>
      </c>
      <c r="T7" s="88">
        <v>3</v>
      </c>
      <c r="U7" s="88">
        <v>12</v>
      </c>
      <c r="V7" s="88">
        <v>0</v>
      </c>
      <c r="W7" s="88">
        <v>24</v>
      </c>
      <c r="X7" s="110">
        <v>4</v>
      </c>
      <c r="Y7" s="88">
        <v>37</v>
      </c>
      <c r="Z7" s="110">
        <v>1</v>
      </c>
      <c r="AA7" s="88">
        <v>21</v>
      </c>
      <c r="AB7" s="110">
        <v>14</v>
      </c>
      <c r="AC7" s="88">
        <v>91</v>
      </c>
      <c r="AD7" s="110">
        <v>21</v>
      </c>
      <c r="AE7" s="88">
        <v>137</v>
      </c>
      <c r="AF7" s="88">
        <v>16</v>
      </c>
      <c r="AG7" s="88">
        <v>130</v>
      </c>
      <c r="AH7" s="88">
        <v>21</v>
      </c>
      <c r="AI7" s="88">
        <v>81</v>
      </c>
      <c r="AJ7" s="88">
        <v>13</v>
      </c>
      <c r="AK7" s="88">
        <v>57</v>
      </c>
      <c r="AL7" s="88">
        <v>13</v>
      </c>
      <c r="AM7" s="88">
        <v>55</v>
      </c>
      <c r="AN7" s="88">
        <v>6</v>
      </c>
      <c r="AO7" s="88">
        <v>32</v>
      </c>
      <c r="AP7" s="123">
        <v>3</v>
      </c>
      <c r="AQ7" s="123">
        <v>27</v>
      </c>
    </row>
    <row r="8" spans="1:43" s="123" customFormat="1" ht="10.199999999999999">
      <c r="A8" s="225">
        <v>1992</v>
      </c>
      <c r="B8" s="88">
        <v>2685</v>
      </c>
      <c r="C8" s="88">
        <v>15508</v>
      </c>
      <c r="D8" s="88">
        <v>3386</v>
      </c>
      <c r="E8" s="88">
        <v>22568</v>
      </c>
      <c r="F8" s="88">
        <v>2374</v>
      </c>
      <c r="G8" s="88">
        <v>8438</v>
      </c>
      <c r="H8" s="88">
        <v>2918</v>
      </c>
      <c r="I8" s="88">
        <v>2481</v>
      </c>
      <c r="J8" s="88">
        <v>1431</v>
      </c>
      <c r="K8" s="88">
        <v>1010</v>
      </c>
      <c r="L8" s="88">
        <v>883</v>
      </c>
      <c r="M8" s="88">
        <v>500</v>
      </c>
      <c r="N8" s="88">
        <v>269</v>
      </c>
      <c r="O8" s="88">
        <v>147</v>
      </c>
      <c r="P8" s="88">
        <v>104</v>
      </c>
      <c r="Q8" s="88">
        <v>79</v>
      </c>
      <c r="R8" s="88">
        <v>27</v>
      </c>
      <c r="S8" s="88">
        <v>32</v>
      </c>
      <c r="T8" s="88">
        <v>4</v>
      </c>
      <c r="U8" s="88">
        <v>19</v>
      </c>
      <c r="V8" s="88">
        <v>2</v>
      </c>
      <c r="W8" s="88">
        <v>16</v>
      </c>
      <c r="X8" s="110">
        <v>3</v>
      </c>
      <c r="Y8" s="88">
        <v>16</v>
      </c>
      <c r="Z8" s="110">
        <v>1</v>
      </c>
      <c r="AA8" s="88">
        <v>18</v>
      </c>
      <c r="AB8" s="110">
        <v>19</v>
      </c>
      <c r="AC8" s="88">
        <v>117</v>
      </c>
      <c r="AD8" s="110">
        <v>28</v>
      </c>
      <c r="AE8" s="88">
        <v>187</v>
      </c>
      <c r="AF8" s="88">
        <v>50</v>
      </c>
      <c r="AG8" s="88">
        <v>180</v>
      </c>
      <c r="AH8" s="88">
        <v>37</v>
      </c>
      <c r="AI8" s="88">
        <v>121</v>
      </c>
      <c r="AJ8" s="88">
        <v>30</v>
      </c>
      <c r="AK8" s="88">
        <v>77</v>
      </c>
      <c r="AL8" s="88">
        <v>17</v>
      </c>
      <c r="AM8" s="88">
        <v>49</v>
      </c>
      <c r="AN8" s="88">
        <v>10</v>
      </c>
      <c r="AO8" s="88">
        <v>41</v>
      </c>
      <c r="AP8" s="123">
        <v>4</v>
      </c>
      <c r="AQ8" s="123">
        <v>26</v>
      </c>
    </row>
    <row r="9" spans="1:43" s="123" customFormat="1" ht="10.199999999999999">
      <c r="A9" s="225">
        <v>1993</v>
      </c>
      <c r="B9" s="88">
        <v>2789</v>
      </c>
      <c r="C9" s="88">
        <v>23767</v>
      </c>
      <c r="D9" s="88">
        <v>1838</v>
      </c>
      <c r="E9" s="88">
        <v>15582</v>
      </c>
      <c r="F9" s="88">
        <v>2991</v>
      </c>
      <c r="G9" s="88">
        <v>10847</v>
      </c>
      <c r="H9" s="88">
        <v>2816</v>
      </c>
      <c r="I9" s="88">
        <v>3573</v>
      </c>
      <c r="J9" s="88">
        <v>2454</v>
      </c>
      <c r="K9" s="88">
        <v>2308</v>
      </c>
      <c r="L9" s="88">
        <v>1363</v>
      </c>
      <c r="M9" s="88">
        <v>1095</v>
      </c>
      <c r="N9" s="88">
        <v>434</v>
      </c>
      <c r="O9" s="88">
        <v>275</v>
      </c>
      <c r="P9" s="88">
        <v>191</v>
      </c>
      <c r="Q9" s="88">
        <v>90</v>
      </c>
      <c r="R9" s="88">
        <v>61</v>
      </c>
      <c r="S9" s="88">
        <v>40</v>
      </c>
      <c r="T9" s="88">
        <v>14</v>
      </c>
      <c r="U9" s="88">
        <v>22</v>
      </c>
      <c r="V9" s="88">
        <v>2</v>
      </c>
      <c r="W9" s="88">
        <v>23</v>
      </c>
      <c r="X9" s="110">
        <v>2</v>
      </c>
      <c r="Y9" s="88">
        <v>11</v>
      </c>
      <c r="Z9" s="110">
        <v>2</v>
      </c>
      <c r="AA9" s="88">
        <v>18</v>
      </c>
      <c r="AB9" s="110">
        <v>14</v>
      </c>
      <c r="AC9" s="88">
        <v>98</v>
      </c>
      <c r="AD9" s="110">
        <v>50</v>
      </c>
      <c r="AE9" s="88">
        <v>218</v>
      </c>
      <c r="AF9" s="88">
        <v>69</v>
      </c>
      <c r="AG9" s="88">
        <v>189</v>
      </c>
      <c r="AH9" s="88">
        <v>53</v>
      </c>
      <c r="AI9" s="88">
        <v>176</v>
      </c>
      <c r="AJ9" s="88">
        <v>60</v>
      </c>
      <c r="AK9" s="88">
        <v>113</v>
      </c>
      <c r="AL9" s="88">
        <v>27</v>
      </c>
      <c r="AM9" s="88">
        <v>64</v>
      </c>
      <c r="AN9" s="88">
        <v>15</v>
      </c>
      <c r="AO9" s="88">
        <v>35</v>
      </c>
      <c r="AP9" s="123">
        <v>7</v>
      </c>
      <c r="AQ9" s="123">
        <v>34</v>
      </c>
    </row>
    <row r="10" spans="1:43" s="123" customFormat="1" ht="10.199999999999999">
      <c r="A10" s="225">
        <v>1994</v>
      </c>
      <c r="B10" s="88">
        <v>1993</v>
      </c>
      <c r="C10" s="88">
        <v>14170</v>
      </c>
      <c r="D10" s="88">
        <v>2630</v>
      </c>
      <c r="E10" s="88">
        <v>28174</v>
      </c>
      <c r="F10" s="88">
        <v>2667</v>
      </c>
      <c r="G10" s="88">
        <v>15337</v>
      </c>
      <c r="H10" s="88">
        <v>5200</v>
      </c>
      <c r="I10" s="88">
        <v>14980</v>
      </c>
      <c r="J10" s="88">
        <v>3301</v>
      </c>
      <c r="K10" s="88">
        <v>7024</v>
      </c>
      <c r="L10" s="88">
        <v>3088</v>
      </c>
      <c r="M10" s="88">
        <v>4348</v>
      </c>
      <c r="N10" s="88">
        <v>1066</v>
      </c>
      <c r="O10" s="88">
        <v>1359</v>
      </c>
      <c r="P10" s="88">
        <v>502</v>
      </c>
      <c r="Q10" s="88">
        <v>375</v>
      </c>
      <c r="R10" s="88">
        <v>176</v>
      </c>
      <c r="S10" s="88">
        <v>122</v>
      </c>
      <c r="T10" s="88">
        <v>30</v>
      </c>
      <c r="U10" s="88">
        <v>49</v>
      </c>
      <c r="V10" s="88">
        <v>9</v>
      </c>
      <c r="W10" s="88">
        <v>39</v>
      </c>
      <c r="X10" s="110">
        <v>2</v>
      </c>
      <c r="Y10" s="88">
        <v>21</v>
      </c>
      <c r="Z10" s="110">
        <v>5</v>
      </c>
      <c r="AA10" s="88">
        <v>17</v>
      </c>
      <c r="AB10" s="110">
        <v>3</v>
      </c>
      <c r="AC10" s="88">
        <v>20</v>
      </c>
      <c r="AD10" s="110">
        <v>42</v>
      </c>
      <c r="AE10" s="88">
        <v>172</v>
      </c>
      <c r="AF10" s="88">
        <v>147</v>
      </c>
      <c r="AG10" s="88">
        <v>313</v>
      </c>
      <c r="AH10" s="88">
        <v>172</v>
      </c>
      <c r="AI10" s="88">
        <v>258</v>
      </c>
      <c r="AJ10" s="88">
        <v>149</v>
      </c>
      <c r="AK10" s="88">
        <v>190</v>
      </c>
      <c r="AL10" s="88">
        <v>57</v>
      </c>
      <c r="AM10" s="88">
        <v>109</v>
      </c>
      <c r="AN10" s="88">
        <v>27</v>
      </c>
      <c r="AO10" s="88">
        <v>59</v>
      </c>
      <c r="AP10" s="123">
        <v>8</v>
      </c>
      <c r="AQ10" s="123">
        <v>42</v>
      </c>
    </row>
    <row r="11" spans="1:43" s="123" customFormat="1" ht="10.199999999999999">
      <c r="A11" s="225">
        <v>1995</v>
      </c>
      <c r="B11" s="88">
        <v>1848</v>
      </c>
      <c r="C11" s="88">
        <v>14192</v>
      </c>
      <c r="D11" s="88">
        <v>1791</v>
      </c>
      <c r="E11" s="88">
        <v>13610</v>
      </c>
      <c r="F11" s="88">
        <v>3810</v>
      </c>
      <c r="G11" s="88">
        <v>28891</v>
      </c>
      <c r="H11" s="88">
        <v>4436</v>
      </c>
      <c r="I11" s="88">
        <v>21183</v>
      </c>
      <c r="J11" s="88">
        <v>5587</v>
      </c>
      <c r="K11" s="88">
        <v>25219</v>
      </c>
      <c r="L11" s="88">
        <v>3636</v>
      </c>
      <c r="M11" s="88">
        <v>12340</v>
      </c>
      <c r="N11" s="88">
        <v>2211</v>
      </c>
      <c r="O11" s="88">
        <v>5679</v>
      </c>
      <c r="P11" s="88">
        <v>813</v>
      </c>
      <c r="Q11" s="88">
        <v>2005</v>
      </c>
      <c r="R11" s="88">
        <v>256</v>
      </c>
      <c r="S11" s="88">
        <v>372</v>
      </c>
      <c r="T11" s="88">
        <v>51</v>
      </c>
      <c r="U11" s="88">
        <v>108</v>
      </c>
      <c r="V11" s="88">
        <v>10</v>
      </c>
      <c r="W11" s="88">
        <v>54</v>
      </c>
      <c r="X11" s="110">
        <v>8</v>
      </c>
      <c r="Y11" s="88">
        <v>38</v>
      </c>
      <c r="Z11" s="110">
        <v>3</v>
      </c>
      <c r="AA11" s="88">
        <v>29</v>
      </c>
      <c r="AB11" s="110">
        <v>5</v>
      </c>
      <c r="AC11" s="88">
        <v>26</v>
      </c>
      <c r="AD11" s="110">
        <v>3</v>
      </c>
      <c r="AE11" s="88">
        <v>21</v>
      </c>
      <c r="AF11" s="88">
        <v>100</v>
      </c>
      <c r="AG11" s="88">
        <v>246</v>
      </c>
      <c r="AH11" s="88">
        <v>275</v>
      </c>
      <c r="AI11" s="88">
        <v>370</v>
      </c>
      <c r="AJ11" s="88">
        <v>214</v>
      </c>
      <c r="AK11" s="88">
        <v>291</v>
      </c>
      <c r="AL11" s="88">
        <v>140</v>
      </c>
      <c r="AM11" s="88">
        <v>164</v>
      </c>
      <c r="AN11" s="88">
        <v>70</v>
      </c>
      <c r="AO11" s="88">
        <v>123</v>
      </c>
      <c r="AP11" s="123">
        <v>29</v>
      </c>
      <c r="AQ11" s="123">
        <v>67</v>
      </c>
    </row>
    <row r="12" spans="1:43" s="123" customFormat="1" ht="10.199999999999999">
      <c r="A12" s="225">
        <v>1996</v>
      </c>
      <c r="B12" s="88">
        <v>1292</v>
      </c>
      <c r="C12" s="88">
        <v>5116</v>
      </c>
      <c r="D12" s="88">
        <v>1806</v>
      </c>
      <c r="E12" s="88">
        <v>13837</v>
      </c>
      <c r="F12" s="88">
        <v>3487</v>
      </c>
      <c r="G12" s="88">
        <v>20746</v>
      </c>
      <c r="H12" s="88">
        <v>6705</v>
      </c>
      <c r="I12" s="88">
        <v>44630</v>
      </c>
      <c r="J12" s="88">
        <v>5608</v>
      </c>
      <c r="K12" s="88">
        <v>28825</v>
      </c>
      <c r="L12" s="88">
        <v>7850</v>
      </c>
      <c r="M12" s="88">
        <v>37483</v>
      </c>
      <c r="N12" s="88">
        <v>3403</v>
      </c>
      <c r="O12" s="88">
        <v>16083</v>
      </c>
      <c r="P12" s="88">
        <v>2054</v>
      </c>
      <c r="Q12" s="88">
        <v>11362</v>
      </c>
      <c r="R12" s="88">
        <v>705</v>
      </c>
      <c r="S12" s="88">
        <v>3509</v>
      </c>
      <c r="T12" s="88">
        <v>131</v>
      </c>
      <c r="U12" s="88">
        <v>701</v>
      </c>
      <c r="V12" s="88">
        <v>13</v>
      </c>
      <c r="W12" s="88">
        <v>168</v>
      </c>
      <c r="X12" s="110">
        <v>6</v>
      </c>
      <c r="Y12" s="88">
        <v>49</v>
      </c>
      <c r="Z12" s="110">
        <v>5</v>
      </c>
      <c r="AA12" s="88">
        <v>31</v>
      </c>
      <c r="AB12" s="110">
        <v>3</v>
      </c>
      <c r="AC12" s="88">
        <v>35</v>
      </c>
      <c r="AD12" s="110">
        <v>5</v>
      </c>
      <c r="AE12" s="88">
        <v>29</v>
      </c>
      <c r="AF12" s="88">
        <v>5</v>
      </c>
      <c r="AG12" s="88">
        <v>24</v>
      </c>
      <c r="AH12" s="88">
        <v>237</v>
      </c>
      <c r="AI12" s="88">
        <v>330</v>
      </c>
      <c r="AJ12" s="88">
        <v>523</v>
      </c>
      <c r="AK12" s="88">
        <v>599</v>
      </c>
      <c r="AL12" s="88">
        <v>311</v>
      </c>
      <c r="AM12" s="88">
        <v>382</v>
      </c>
      <c r="AN12" s="88">
        <v>205</v>
      </c>
      <c r="AO12" s="88">
        <v>211</v>
      </c>
      <c r="AP12" s="123">
        <v>142</v>
      </c>
      <c r="AQ12" s="123">
        <v>144</v>
      </c>
    </row>
    <row r="13" spans="1:43" s="123" customFormat="1" ht="10.199999999999999">
      <c r="A13" s="225">
        <v>1997</v>
      </c>
      <c r="B13" s="88">
        <v>702</v>
      </c>
      <c r="C13" s="88">
        <v>3128</v>
      </c>
      <c r="D13" s="88">
        <v>733</v>
      </c>
      <c r="E13" s="88">
        <v>4101</v>
      </c>
      <c r="F13" s="88">
        <v>2041</v>
      </c>
      <c r="G13" s="88">
        <v>19468</v>
      </c>
      <c r="H13" s="88">
        <v>2845</v>
      </c>
      <c r="I13" s="88">
        <v>19043</v>
      </c>
      <c r="J13" s="88">
        <v>4363</v>
      </c>
      <c r="K13" s="88">
        <v>31809</v>
      </c>
      <c r="L13" s="88">
        <v>3503</v>
      </c>
      <c r="M13" s="88">
        <v>22423</v>
      </c>
      <c r="N13" s="88">
        <v>4095</v>
      </c>
      <c r="O13" s="88">
        <v>29066</v>
      </c>
      <c r="P13" s="88">
        <v>2068</v>
      </c>
      <c r="Q13" s="88">
        <v>15444</v>
      </c>
      <c r="R13" s="88">
        <v>652</v>
      </c>
      <c r="S13" s="88">
        <v>4931</v>
      </c>
      <c r="T13" s="88">
        <v>159</v>
      </c>
      <c r="U13" s="88">
        <v>1011</v>
      </c>
      <c r="V13" s="88">
        <v>14</v>
      </c>
      <c r="W13" s="88">
        <v>230</v>
      </c>
      <c r="X13" s="110">
        <v>8</v>
      </c>
      <c r="Y13" s="88">
        <v>60</v>
      </c>
      <c r="Z13" s="110">
        <v>6</v>
      </c>
      <c r="AA13" s="88">
        <v>36</v>
      </c>
      <c r="AB13" s="110">
        <v>4</v>
      </c>
      <c r="AC13" s="88">
        <v>40</v>
      </c>
      <c r="AD13" s="110">
        <v>1</v>
      </c>
      <c r="AE13" s="88">
        <v>35</v>
      </c>
      <c r="AF13" s="88">
        <v>7</v>
      </c>
      <c r="AG13" s="88">
        <v>40</v>
      </c>
      <c r="AH13" s="88">
        <v>7</v>
      </c>
      <c r="AI13" s="88">
        <v>28</v>
      </c>
      <c r="AJ13" s="88">
        <v>240</v>
      </c>
      <c r="AK13" s="88">
        <v>390</v>
      </c>
      <c r="AL13" s="88">
        <v>311</v>
      </c>
      <c r="AM13" s="88">
        <v>570</v>
      </c>
      <c r="AN13" s="88">
        <v>150</v>
      </c>
      <c r="AO13" s="88">
        <v>318</v>
      </c>
      <c r="AP13" s="123">
        <v>118</v>
      </c>
      <c r="AQ13" s="123">
        <v>229</v>
      </c>
    </row>
    <row r="14" spans="1:43" s="123" customFormat="1" ht="10.199999999999999">
      <c r="A14" s="225">
        <v>1998</v>
      </c>
      <c r="B14" s="88">
        <v>134</v>
      </c>
      <c r="C14" s="88">
        <v>829</v>
      </c>
      <c r="D14" s="88">
        <v>386</v>
      </c>
      <c r="E14" s="88">
        <v>2737</v>
      </c>
      <c r="F14" s="88">
        <v>780</v>
      </c>
      <c r="G14" s="88">
        <v>5093</v>
      </c>
      <c r="H14" s="88">
        <v>1226</v>
      </c>
      <c r="I14" s="88">
        <v>14995</v>
      </c>
      <c r="J14" s="88">
        <v>1499</v>
      </c>
      <c r="K14" s="88">
        <v>12703</v>
      </c>
      <c r="L14" s="88">
        <v>1833</v>
      </c>
      <c r="M14" s="88">
        <v>22704</v>
      </c>
      <c r="N14" s="88">
        <v>1722</v>
      </c>
      <c r="O14" s="88">
        <v>16676</v>
      </c>
      <c r="P14" s="88">
        <v>2358</v>
      </c>
      <c r="Q14" s="88">
        <v>25354</v>
      </c>
      <c r="R14" s="88">
        <v>740</v>
      </c>
      <c r="S14" s="88">
        <v>10591</v>
      </c>
      <c r="T14" s="88">
        <v>172</v>
      </c>
      <c r="U14" s="88">
        <v>2102</v>
      </c>
      <c r="V14" s="88">
        <v>21</v>
      </c>
      <c r="W14" s="88">
        <v>332</v>
      </c>
      <c r="X14" s="110">
        <v>9</v>
      </c>
      <c r="Y14" s="88">
        <v>67</v>
      </c>
      <c r="Z14" s="110">
        <v>4</v>
      </c>
      <c r="AA14" s="88">
        <v>36</v>
      </c>
      <c r="AB14" s="110">
        <v>5</v>
      </c>
      <c r="AC14" s="88">
        <v>40</v>
      </c>
      <c r="AD14" s="110">
        <v>8</v>
      </c>
      <c r="AE14" s="88">
        <v>48</v>
      </c>
      <c r="AF14" s="88">
        <v>1</v>
      </c>
      <c r="AG14" s="88">
        <v>27</v>
      </c>
      <c r="AH14" s="88">
        <v>6</v>
      </c>
      <c r="AI14" s="88">
        <v>37</v>
      </c>
      <c r="AJ14" s="88">
        <v>5</v>
      </c>
      <c r="AK14" s="88">
        <v>16</v>
      </c>
      <c r="AL14" s="88">
        <v>126</v>
      </c>
      <c r="AM14" s="88">
        <v>354</v>
      </c>
      <c r="AN14" s="88">
        <v>171</v>
      </c>
      <c r="AO14" s="88">
        <v>476</v>
      </c>
      <c r="AP14" s="123">
        <v>92</v>
      </c>
      <c r="AQ14" s="123">
        <v>368</v>
      </c>
    </row>
    <row r="15" spans="1:43" s="123" customFormat="1" ht="10.199999999999999">
      <c r="A15" s="225">
        <v>1999</v>
      </c>
      <c r="B15" s="88">
        <v>57</v>
      </c>
      <c r="C15" s="88">
        <v>366</v>
      </c>
      <c r="D15" s="88">
        <v>100</v>
      </c>
      <c r="E15" s="88">
        <v>737</v>
      </c>
      <c r="F15" s="88">
        <v>604</v>
      </c>
      <c r="G15" s="88">
        <v>3995</v>
      </c>
      <c r="H15" s="88">
        <v>728</v>
      </c>
      <c r="I15" s="88">
        <v>5718</v>
      </c>
      <c r="J15" s="88">
        <v>1182</v>
      </c>
      <c r="K15" s="88">
        <v>11980</v>
      </c>
      <c r="L15" s="88">
        <v>1114</v>
      </c>
      <c r="M15" s="88">
        <v>8822</v>
      </c>
      <c r="N15" s="88">
        <v>914</v>
      </c>
      <c r="O15" s="88">
        <v>15598</v>
      </c>
      <c r="P15" s="88">
        <v>1405</v>
      </c>
      <c r="Q15" s="88">
        <v>14170</v>
      </c>
      <c r="R15" s="88">
        <v>690</v>
      </c>
      <c r="S15" s="88">
        <v>19781</v>
      </c>
      <c r="T15" s="88">
        <v>175</v>
      </c>
      <c r="U15" s="88">
        <v>5920</v>
      </c>
      <c r="V15" s="88">
        <v>26</v>
      </c>
      <c r="W15" s="88">
        <v>1079</v>
      </c>
      <c r="X15" s="110">
        <v>9</v>
      </c>
      <c r="Y15" s="88">
        <v>478</v>
      </c>
      <c r="Z15" s="110">
        <v>4</v>
      </c>
      <c r="AA15" s="88">
        <v>87</v>
      </c>
      <c r="AB15" s="110">
        <v>2</v>
      </c>
      <c r="AC15" s="88">
        <v>64</v>
      </c>
      <c r="AD15" s="110">
        <v>2</v>
      </c>
      <c r="AE15" s="88">
        <v>45</v>
      </c>
      <c r="AF15" s="88">
        <v>2</v>
      </c>
      <c r="AG15" s="88">
        <v>56</v>
      </c>
      <c r="AH15" s="88">
        <v>2</v>
      </c>
      <c r="AI15" s="88">
        <v>56</v>
      </c>
      <c r="AJ15" s="88">
        <v>6</v>
      </c>
      <c r="AK15" s="88">
        <v>30</v>
      </c>
      <c r="AL15" s="88">
        <v>2</v>
      </c>
      <c r="AM15" s="88">
        <v>33</v>
      </c>
      <c r="AN15" s="88">
        <v>51</v>
      </c>
      <c r="AO15" s="88">
        <v>281</v>
      </c>
      <c r="AP15" s="123">
        <v>81</v>
      </c>
      <c r="AQ15" s="123">
        <v>490</v>
      </c>
    </row>
    <row r="16" spans="1:43" s="123" customFormat="1" ht="10.199999999999999">
      <c r="A16" s="225">
        <v>2000</v>
      </c>
      <c r="B16" s="88">
        <v>8</v>
      </c>
      <c r="C16" s="88">
        <v>52</v>
      </c>
      <c r="D16" s="88">
        <v>34</v>
      </c>
      <c r="E16" s="88">
        <v>498</v>
      </c>
      <c r="F16" s="88">
        <v>153</v>
      </c>
      <c r="G16" s="88">
        <v>1024</v>
      </c>
      <c r="H16" s="88">
        <v>462</v>
      </c>
      <c r="I16" s="88">
        <v>4172</v>
      </c>
      <c r="J16" s="88">
        <v>600</v>
      </c>
      <c r="K16" s="88">
        <v>5688</v>
      </c>
      <c r="L16" s="88">
        <v>928</v>
      </c>
      <c r="M16" s="88">
        <v>10470</v>
      </c>
      <c r="N16" s="88">
        <v>782</v>
      </c>
      <c r="O16" s="88">
        <v>7604</v>
      </c>
      <c r="P16" s="88">
        <v>741</v>
      </c>
      <c r="Q16" s="88">
        <v>14906</v>
      </c>
      <c r="R16" s="88">
        <v>354</v>
      </c>
      <c r="S16" s="88">
        <v>13353</v>
      </c>
      <c r="T16" s="88">
        <v>93</v>
      </c>
      <c r="U16" s="88">
        <v>11616</v>
      </c>
      <c r="V16" s="88">
        <v>18</v>
      </c>
      <c r="W16" s="88">
        <v>7941</v>
      </c>
      <c r="X16" s="110">
        <v>5</v>
      </c>
      <c r="Y16" s="88">
        <v>8103</v>
      </c>
      <c r="Z16" s="110">
        <v>2</v>
      </c>
      <c r="AA16" s="88">
        <v>3057</v>
      </c>
      <c r="AB16" s="110">
        <v>9</v>
      </c>
      <c r="AC16" s="88">
        <v>390</v>
      </c>
      <c r="AD16" s="110">
        <v>9</v>
      </c>
      <c r="AE16" s="88">
        <v>83</v>
      </c>
      <c r="AF16" s="88">
        <v>8</v>
      </c>
      <c r="AG16" s="88">
        <v>67</v>
      </c>
      <c r="AH16" s="88">
        <v>8</v>
      </c>
      <c r="AI16" s="88">
        <v>43</v>
      </c>
      <c r="AJ16" s="88">
        <v>6</v>
      </c>
      <c r="AK16" s="88">
        <v>46</v>
      </c>
      <c r="AL16" s="88">
        <v>2</v>
      </c>
      <c r="AM16" s="88">
        <v>43</v>
      </c>
      <c r="AN16" s="88">
        <v>1</v>
      </c>
      <c r="AO16" s="88">
        <v>25</v>
      </c>
      <c r="AP16" s="123">
        <v>30</v>
      </c>
      <c r="AQ16" s="123">
        <v>264</v>
      </c>
    </row>
    <row r="17" spans="1:43" s="123" customFormat="1" ht="10.199999999999999">
      <c r="A17" s="225">
        <v>2001</v>
      </c>
      <c r="B17" s="88">
        <v>0</v>
      </c>
      <c r="C17" s="88">
        <v>0</v>
      </c>
      <c r="D17" s="88">
        <v>10</v>
      </c>
      <c r="E17" s="88">
        <v>128</v>
      </c>
      <c r="F17" s="88">
        <v>38</v>
      </c>
      <c r="G17" s="88">
        <v>783</v>
      </c>
      <c r="H17" s="88">
        <v>109</v>
      </c>
      <c r="I17" s="88">
        <v>1359</v>
      </c>
      <c r="J17" s="88">
        <v>295</v>
      </c>
      <c r="K17" s="88">
        <v>3859</v>
      </c>
      <c r="L17" s="88">
        <v>497</v>
      </c>
      <c r="M17" s="88">
        <v>5110</v>
      </c>
      <c r="N17" s="88">
        <v>523</v>
      </c>
      <c r="O17" s="88">
        <v>8461</v>
      </c>
      <c r="P17" s="88">
        <v>692</v>
      </c>
      <c r="Q17" s="88">
        <v>7124</v>
      </c>
      <c r="R17" s="88">
        <v>239</v>
      </c>
      <c r="S17" s="88">
        <v>12094</v>
      </c>
      <c r="T17" s="88">
        <v>51</v>
      </c>
      <c r="U17" s="88">
        <v>11345</v>
      </c>
      <c r="V17" s="88">
        <v>17</v>
      </c>
      <c r="W17" s="88">
        <v>21831</v>
      </c>
      <c r="X17" s="110">
        <v>7</v>
      </c>
      <c r="Y17" s="88">
        <v>12169</v>
      </c>
      <c r="Z17" s="110">
        <v>9</v>
      </c>
      <c r="AA17" s="88">
        <v>3509</v>
      </c>
      <c r="AB17" s="110">
        <v>7</v>
      </c>
      <c r="AC17" s="88">
        <v>425</v>
      </c>
      <c r="AD17" s="110">
        <v>4</v>
      </c>
      <c r="AE17" s="88">
        <v>92</v>
      </c>
      <c r="AF17" s="88">
        <v>10</v>
      </c>
      <c r="AG17" s="88">
        <v>65</v>
      </c>
      <c r="AH17" s="88">
        <v>5</v>
      </c>
      <c r="AI17" s="88">
        <v>53</v>
      </c>
      <c r="AJ17" s="88">
        <v>3</v>
      </c>
      <c r="AK17" s="88">
        <v>49</v>
      </c>
      <c r="AL17" s="88">
        <v>7</v>
      </c>
      <c r="AM17" s="88">
        <v>31</v>
      </c>
      <c r="AN17" s="88">
        <v>4</v>
      </c>
      <c r="AO17" s="88">
        <v>21</v>
      </c>
      <c r="AP17" s="123">
        <v>2</v>
      </c>
      <c r="AQ17" s="123">
        <v>13</v>
      </c>
    </row>
    <row r="18" spans="1:43" s="123" customFormat="1" ht="10.199999999999999">
      <c r="A18" s="225">
        <v>2002</v>
      </c>
      <c r="B18" s="88">
        <v>0</v>
      </c>
      <c r="C18" s="88">
        <v>0</v>
      </c>
      <c r="D18" s="88">
        <v>0</v>
      </c>
      <c r="E18" s="88">
        <v>0</v>
      </c>
      <c r="F18" s="88">
        <v>27</v>
      </c>
      <c r="G18" s="88">
        <v>182</v>
      </c>
      <c r="H18" s="88">
        <v>41</v>
      </c>
      <c r="I18" s="88">
        <v>815</v>
      </c>
      <c r="J18" s="88">
        <v>75</v>
      </c>
      <c r="K18" s="88">
        <v>1389</v>
      </c>
      <c r="L18" s="88">
        <v>217</v>
      </c>
      <c r="M18" s="88">
        <v>4169</v>
      </c>
      <c r="N18" s="88">
        <v>221</v>
      </c>
      <c r="O18" s="88">
        <v>4304</v>
      </c>
      <c r="P18" s="88">
        <v>577</v>
      </c>
      <c r="Q18" s="88">
        <v>7993</v>
      </c>
      <c r="R18" s="88">
        <v>219</v>
      </c>
      <c r="S18" s="88">
        <v>5804</v>
      </c>
      <c r="T18" s="88">
        <v>61</v>
      </c>
      <c r="U18" s="88">
        <v>12536</v>
      </c>
      <c r="V18" s="88">
        <v>20</v>
      </c>
      <c r="W18" s="88">
        <v>14514</v>
      </c>
      <c r="X18" s="110">
        <v>13</v>
      </c>
      <c r="Y18" s="88">
        <v>20238</v>
      </c>
      <c r="Z18" s="110">
        <v>14</v>
      </c>
      <c r="AA18" s="88">
        <v>6901</v>
      </c>
      <c r="AB18" s="110">
        <v>14</v>
      </c>
      <c r="AC18" s="88">
        <v>952</v>
      </c>
      <c r="AD18" s="110">
        <v>10</v>
      </c>
      <c r="AE18" s="88">
        <v>163</v>
      </c>
      <c r="AF18" s="88">
        <v>14</v>
      </c>
      <c r="AG18" s="88">
        <v>101</v>
      </c>
      <c r="AH18" s="88">
        <v>8</v>
      </c>
      <c r="AI18" s="88">
        <v>83</v>
      </c>
      <c r="AJ18" s="88">
        <v>6</v>
      </c>
      <c r="AK18" s="88">
        <v>68</v>
      </c>
      <c r="AL18" s="88">
        <v>1</v>
      </c>
      <c r="AM18" s="88">
        <v>40</v>
      </c>
      <c r="AN18" s="88">
        <v>6</v>
      </c>
      <c r="AO18" s="88">
        <v>34</v>
      </c>
      <c r="AP18" s="123">
        <v>4</v>
      </c>
      <c r="AQ18" s="123">
        <v>23</v>
      </c>
    </row>
    <row r="19" spans="1:43" s="123" customFormat="1" ht="10.199999999999999">
      <c r="A19" s="225">
        <v>2003</v>
      </c>
      <c r="B19" s="88">
        <v>0</v>
      </c>
      <c r="C19" s="88">
        <v>0</v>
      </c>
      <c r="D19" s="88">
        <v>0</v>
      </c>
      <c r="E19" s="88">
        <v>0</v>
      </c>
      <c r="F19" s="88">
        <v>0</v>
      </c>
      <c r="G19" s="88">
        <v>0</v>
      </c>
      <c r="H19" s="88">
        <v>17</v>
      </c>
      <c r="I19" s="88">
        <v>186</v>
      </c>
      <c r="J19" s="88">
        <v>48</v>
      </c>
      <c r="K19" s="88">
        <v>1444</v>
      </c>
      <c r="L19" s="88">
        <v>59</v>
      </c>
      <c r="M19" s="88">
        <v>1918</v>
      </c>
      <c r="N19" s="88">
        <v>100</v>
      </c>
      <c r="O19" s="88">
        <v>3467</v>
      </c>
      <c r="P19" s="88">
        <v>172</v>
      </c>
      <c r="Q19" s="88">
        <v>4327</v>
      </c>
      <c r="R19" s="88">
        <v>114</v>
      </c>
      <c r="S19" s="88">
        <v>6316</v>
      </c>
      <c r="T19" s="88">
        <v>21</v>
      </c>
      <c r="U19" s="88">
        <v>7687</v>
      </c>
      <c r="V19" s="88">
        <v>30</v>
      </c>
      <c r="W19" s="88">
        <v>17532</v>
      </c>
      <c r="X19" s="110">
        <v>22</v>
      </c>
      <c r="Y19" s="88">
        <v>12564</v>
      </c>
      <c r="Z19" s="110">
        <v>22</v>
      </c>
      <c r="AA19" s="88">
        <v>4731</v>
      </c>
      <c r="AB19" s="110">
        <v>11</v>
      </c>
      <c r="AC19" s="88">
        <v>1163</v>
      </c>
      <c r="AD19" s="110">
        <v>10</v>
      </c>
      <c r="AE19" s="88">
        <v>665</v>
      </c>
      <c r="AF19" s="88">
        <v>12</v>
      </c>
      <c r="AG19" s="88">
        <v>390</v>
      </c>
      <c r="AH19" s="88">
        <v>14</v>
      </c>
      <c r="AI19" s="88">
        <v>232</v>
      </c>
      <c r="AJ19" s="88">
        <v>12</v>
      </c>
      <c r="AK19" s="88">
        <v>145</v>
      </c>
      <c r="AL19" s="88">
        <v>4</v>
      </c>
      <c r="AM19" s="88">
        <v>89</v>
      </c>
      <c r="AN19" s="88">
        <v>9</v>
      </c>
      <c r="AO19" s="88">
        <v>57</v>
      </c>
      <c r="AP19" s="123">
        <v>5</v>
      </c>
      <c r="AQ19" s="123">
        <v>39</v>
      </c>
    </row>
    <row r="20" spans="1:43" s="123" customFormat="1" ht="10.199999999999999">
      <c r="A20" s="225">
        <v>2004</v>
      </c>
      <c r="B20" s="88">
        <v>0</v>
      </c>
      <c r="C20" s="88">
        <v>0</v>
      </c>
      <c r="D20" s="88">
        <v>0</v>
      </c>
      <c r="E20" s="88">
        <v>0</v>
      </c>
      <c r="F20" s="88">
        <v>0</v>
      </c>
      <c r="G20" s="88">
        <v>0</v>
      </c>
      <c r="H20" s="88">
        <v>0</v>
      </c>
      <c r="I20" s="88">
        <v>0</v>
      </c>
      <c r="J20" s="88">
        <v>22</v>
      </c>
      <c r="K20" s="88">
        <v>243</v>
      </c>
      <c r="L20" s="88">
        <v>66</v>
      </c>
      <c r="M20" s="88">
        <v>1498</v>
      </c>
      <c r="N20" s="88">
        <v>79</v>
      </c>
      <c r="O20" s="88">
        <v>1605</v>
      </c>
      <c r="P20" s="88">
        <v>220</v>
      </c>
      <c r="Q20" s="88">
        <v>4147</v>
      </c>
      <c r="R20" s="88">
        <v>150</v>
      </c>
      <c r="S20" s="88">
        <v>3529</v>
      </c>
      <c r="T20" s="88">
        <v>117</v>
      </c>
      <c r="U20" s="88">
        <v>9723</v>
      </c>
      <c r="V20" s="88">
        <v>120</v>
      </c>
      <c r="W20" s="88">
        <v>11249</v>
      </c>
      <c r="X20" s="110">
        <v>30</v>
      </c>
      <c r="Y20" s="88">
        <v>12818</v>
      </c>
      <c r="Z20" s="110">
        <v>23</v>
      </c>
      <c r="AA20" s="88">
        <v>15394</v>
      </c>
      <c r="AB20" s="110">
        <v>20</v>
      </c>
      <c r="AC20" s="88">
        <v>27249</v>
      </c>
      <c r="AD20" s="110">
        <v>27</v>
      </c>
      <c r="AE20" s="88">
        <v>20107</v>
      </c>
      <c r="AF20" s="88">
        <v>16</v>
      </c>
      <c r="AG20" s="88">
        <v>22115</v>
      </c>
      <c r="AH20" s="88">
        <v>10</v>
      </c>
      <c r="AI20" s="88">
        <v>13607</v>
      </c>
      <c r="AJ20" s="88">
        <v>18</v>
      </c>
      <c r="AK20" s="88">
        <v>11948</v>
      </c>
      <c r="AL20" s="88">
        <v>13</v>
      </c>
      <c r="AM20" s="88">
        <v>5029</v>
      </c>
      <c r="AN20" s="88">
        <v>7</v>
      </c>
      <c r="AO20" s="88">
        <v>1932</v>
      </c>
      <c r="AP20" s="123">
        <v>7</v>
      </c>
      <c r="AQ20" s="123">
        <v>910</v>
      </c>
    </row>
    <row r="21" spans="1:43" s="123" customFormat="1" ht="10.199999999999999">
      <c r="A21" s="225">
        <v>2005</v>
      </c>
      <c r="B21" s="88">
        <v>0</v>
      </c>
      <c r="C21" s="88">
        <v>0</v>
      </c>
      <c r="D21" s="88">
        <v>0</v>
      </c>
      <c r="E21" s="88">
        <v>0</v>
      </c>
      <c r="F21" s="88">
        <v>0</v>
      </c>
      <c r="G21" s="88">
        <v>0</v>
      </c>
      <c r="H21" s="88">
        <v>0</v>
      </c>
      <c r="I21" s="88">
        <v>0</v>
      </c>
      <c r="J21" s="88">
        <v>0</v>
      </c>
      <c r="K21" s="88">
        <v>0</v>
      </c>
      <c r="L21" s="88">
        <v>51</v>
      </c>
      <c r="M21" s="88">
        <v>563</v>
      </c>
      <c r="N21" s="88">
        <v>114</v>
      </c>
      <c r="O21" s="88">
        <v>1719</v>
      </c>
      <c r="P21" s="88">
        <v>196</v>
      </c>
      <c r="Q21" s="88">
        <v>2681</v>
      </c>
      <c r="R21" s="88">
        <v>276</v>
      </c>
      <c r="S21" s="88">
        <v>3359</v>
      </c>
      <c r="T21" s="88">
        <v>272</v>
      </c>
      <c r="U21" s="88">
        <v>2290</v>
      </c>
      <c r="V21" s="88">
        <v>124</v>
      </c>
      <c r="W21" s="88">
        <v>9057</v>
      </c>
      <c r="X21" s="110">
        <v>53</v>
      </c>
      <c r="Y21" s="88">
        <v>7691</v>
      </c>
      <c r="Z21" s="110">
        <v>39</v>
      </c>
      <c r="AA21" s="88">
        <v>21740</v>
      </c>
      <c r="AB21" s="110">
        <v>44</v>
      </c>
      <c r="AC21" s="88">
        <v>21368</v>
      </c>
      <c r="AD21" s="110">
        <v>28</v>
      </c>
      <c r="AE21" s="88">
        <v>40257</v>
      </c>
      <c r="AF21" s="88">
        <v>23</v>
      </c>
      <c r="AG21" s="88">
        <v>24625</v>
      </c>
      <c r="AH21" s="88">
        <v>31</v>
      </c>
      <c r="AI21" s="88">
        <v>35358</v>
      </c>
      <c r="AJ21" s="88">
        <v>27</v>
      </c>
      <c r="AK21" s="88">
        <v>19966</v>
      </c>
      <c r="AL21" s="88">
        <v>14</v>
      </c>
      <c r="AM21" s="88">
        <v>15746</v>
      </c>
      <c r="AN21" s="88">
        <v>11</v>
      </c>
      <c r="AO21" s="88">
        <v>6636</v>
      </c>
      <c r="AP21" s="123">
        <v>11</v>
      </c>
      <c r="AQ21" s="123">
        <v>3310</v>
      </c>
    </row>
    <row r="22" spans="1:43" s="123" customFormat="1" ht="10.199999999999999">
      <c r="A22" s="225">
        <v>2006</v>
      </c>
      <c r="B22" s="88">
        <v>0</v>
      </c>
      <c r="C22" s="88">
        <v>0</v>
      </c>
      <c r="D22" s="88">
        <v>0</v>
      </c>
      <c r="E22" s="88">
        <v>0</v>
      </c>
      <c r="F22" s="88">
        <v>0</v>
      </c>
      <c r="G22" s="88">
        <v>0</v>
      </c>
      <c r="H22" s="88">
        <v>0</v>
      </c>
      <c r="I22" s="88">
        <v>0</v>
      </c>
      <c r="J22" s="88">
        <v>0</v>
      </c>
      <c r="K22" s="88">
        <v>0</v>
      </c>
      <c r="L22" s="88">
        <v>0</v>
      </c>
      <c r="M22" s="88">
        <v>0</v>
      </c>
      <c r="N22" s="88">
        <v>61</v>
      </c>
      <c r="O22" s="88">
        <v>612</v>
      </c>
      <c r="P22" s="88">
        <v>196</v>
      </c>
      <c r="Q22" s="88">
        <v>2726</v>
      </c>
      <c r="R22" s="88">
        <v>172</v>
      </c>
      <c r="S22" s="88">
        <v>2458</v>
      </c>
      <c r="T22" s="88">
        <v>161</v>
      </c>
      <c r="U22" s="88">
        <v>1714</v>
      </c>
      <c r="V22" s="88">
        <v>114</v>
      </c>
      <c r="W22" s="88">
        <v>1721</v>
      </c>
      <c r="X22" s="110">
        <v>78</v>
      </c>
      <c r="Y22" s="88">
        <v>4375</v>
      </c>
      <c r="Z22" s="110">
        <v>81</v>
      </c>
      <c r="AA22" s="88">
        <v>10264</v>
      </c>
      <c r="AB22" s="110">
        <v>80</v>
      </c>
      <c r="AC22" s="88">
        <v>20862</v>
      </c>
      <c r="AD22" s="110">
        <v>80</v>
      </c>
      <c r="AE22" s="88">
        <v>21326</v>
      </c>
      <c r="AF22" s="88">
        <v>40</v>
      </c>
      <c r="AG22" s="88">
        <v>34983</v>
      </c>
      <c r="AH22" s="88">
        <v>41</v>
      </c>
      <c r="AI22" s="88">
        <v>23791</v>
      </c>
      <c r="AJ22" s="88">
        <v>33</v>
      </c>
      <c r="AK22" s="88">
        <v>33569</v>
      </c>
      <c r="AL22" s="88">
        <v>24</v>
      </c>
      <c r="AM22" s="88">
        <v>17241</v>
      </c>
      <c r="AN22" s="88">
        <v>25</v>
      </c>
      <c r="AO22" s="88">
        <v>13980</v>
      </c>
      <c r="AP22" s="123">
        <v>16</v>
      </c>
      <c r="AQ22" s="123">
        <v>5843</v>
      </c>
    </row>
    <row r="23" spans="1:43" s="123" customFormat="1" ht="10.199999999999999">
      <c r="A23" s="225">
        <v>2007</v>
      </c>
      <c r="B23" s="88">
        <v>0</v>
      </c>
      <c r="C23" s="88">
        <v>0</v>
      </c>
      <c r="D23" s="88">
        <v>0</v>
      </c>
      <c r="E23" s="88">
        <v>0</v>
      </c>
      <c r="F23" s="88">
        <v>0</v>
      </c>
      <c r="G23" s="88">
        <v>0</v>
      </c>
      <c r="H23" s="88">
        <v>0</v>
      </c>
      <c r="I23" s="88">
        <v>0</v>
      </c>
      <c r="J23" s="88">
        <v>0</v>
      </c>
      <c r="K23" s="88">
        <v>0</v>
      </c>
      <c r="L23" s="88">
        <v>0</v>
      </c>
      <c r="M23" s="88">
        <v>0</v>
      </c>
      <c r="N23" s="88">
        <v>1</v>
      </c>
      <c r="O23" s="88">
        <v>2</v>
      </c>
      <c r="P23" s="88">
        <v>275</v>
      </c>
      <c r="Q23" s="88">
        <v>667</v>
      </c>
      <c r="R23" s="88">
        <v>208</v>
      </c>
      <c r="S23" s="88">
        <v>2251</v>
      </c>
      <c r="T23" s="88">
        <v>95</v>
      </c>
      <c r="U23" s="88">
        <v>774</v>
      </c>
      <c r="V23" s="88">
        <v>128</v>
      </c>
      <c r="W23" s="88">
        <v>1753</v>
      </c>
      <c r="X23" s="110">
        <v>174</v>
      </c>
      <c r="Y23" s="88">
        <v>1125</v>
      </c>
      <c r="Z23" s="110">
        <v>297</v>
      </c>
      <c r="AA23" s="88">
        <v>7501</v>
      </c>
      <c r="AB23" s="110">
        <v>469</v>
      </c>
      <c r="AC23" s="88">
        <v>11512</v>
      </c>
      <c r="AD23" s="110">
        <v>264</v>
      </c>
      <c r="AE23" s="88">
        <v>21019</v>
      </c>
      <c r="AF23" s="88">
        <v>268</v>
      </c>
      <c r="AG23" s="88">
        <v>19083</v>
      </c>
      <c r="AH23" s="88">
        <v>248</v>
      </c>
      <c r="AI23" s="88">
        <v>31573</v>
      </c>
      <c r="AJ23" s="88">
        <v>196</v>
      </c>
      <c r="AK23" s="88">
        <v>24449</v>
      </c>
      <c r="AL23" s="88">
        <v>139</v>
      </c>
      <c r="AM23" s="88">
        <v>29222</v>
      </c>
      <c r="AN23" s="88">
        <v>97</v>
      </c>
      <c r="AO23" s="88">
        <v>16893</v>
      </c>
      <c r="AP23" s="123">
        <v>58</v>
      </c>
      <c r="AQ23" s="123">
        <v>11508</v>
      </c>
    </row>
    <row r="24" spans="1:43" s="123" customFormat="1" ht="10.199999999999999">
      <c r="A24" s="225">
        <v>2008</v>
      </c>
      <c r="B24" s="88">
        <v>0</v>
      </c>
      <c r="C24" s="88">
        <v>0</v>
      </c>
      <c r="D24" s="88">
        <v>0</v>
      </c>
      <c r="E24" s="88">
        <v>0</v>
      </c>
      <c r="F24" s="88">
        <v>0</v>
      </c>
      <c r="G24" s="88">
        <v>0</v>
      </c>
      <c r="H24" s="88">
        <v>0</v>
      </c>
      <c r="I24" s="88">
        <v>0</v>
      </c>
      <c r="J24" s="88">
        <v>0</v>
      </c>
      <c r="K24" s="88">
        <v>0</v>
      </c>
      <c r="L24" s="88">
        <v>0</v>
      </c>
      <c r="M24" s="88">
        <v>0</v>
      </c>
      <c r="N24" s="88">
        <v>0</v>
      </c>
      <c r="O24" s="88">
        <v>0</v>
      </c>
      <c r="P24" s="88">
        <v>0</v>
      </c>
      <c r="Q24" s="88">
        <v>0</v>
      </c>
      <c r="R24" s="88">
        <v>61</v>
      </c>
      <c r="S24" s="88">
        <v>223</v>
      </c>
      <c r="T24" s="88">
        <v>44</v>
      </c>
      <c r="U24" s="88">
        <v>513</v>
      </c>
      <c r="V24" s="88">
        <v>112</v>
      </c>
      <c r="W24" s="88">
        <v>666</v>
      </c>
      <c r="X24" s="110">
        <v>233</v>
      </c>
      <c r="Y24" s="88">
        <v>709</v>
      </c>
      <c r="Z24" s="110">
        <v>547</v>
      </c>
      <c r="AA24" s="88">
        <v>1933</v>
      </c>
      <c r="AB24" s="110">
        <v>1020</v>
      </c>
      <c r="AC24" s="88">
        <v>8463</v>
      </c>
      <c r="AD24" s="110">
        <v>1021</v>
      </c>
      <c r="AE24" s="88">
        <v>11052</v>
      </c>
      <c r="AF24" s="88">
        <v>388</v>
      </c>
      <c r="AG24" s="88">
        <v>15522</v>
      </c>
      <c r="AH24" s="88">
        <v>684</v>
      </c>
      <c r="AI24" s="88">
        <v>13783</v>
      </c>
      <c r="AJ24" s="88">
        <v>744</v>
      </c>
      <c r="AK24" s="88">
        <v>27903</v>
      </c>
      <c r="AL24" s="88">
        <v>581</v>
      </c>
      <c r="AM24" s="88">
        <v>18462</v>
      </c>
      <c r="AN24" s="88">
        <v>347</v>
      </c>
      <c r="AO24" s="88">
        <v>24063</v>
      </c>
      <c r="AP24" s="123">
        <v>228</v>
      </c>
      <c r="AQ24" s="123">
        <v>11126</v>
      </c>
    </row>
    <row r="25" spans="1:43" s="123" customFormat="1" ht="10.199999999999999">
      <c r="A25" s="225">
        <v>2009</v>
      </c>
      <c r="B25" s="88">
        <v>0</v>
      </c>
      <c r="C25" s="88">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13</v>
      </c>
      <c r="U25" s="88">
        <v>104</v>
      </c>
      <c r="V25" s="88">
        <v>37</v>
      </c>
      <c r="W25" s="88">
        <v>292</v>
      </c>
      <c r="X25" s="110">
        <v>96</v>
      </c>
      <c r="Y25" s="88">
        <v>284</v>
      </c>
      <c r="Z25" s="110">
        <v>382</v>
      </c>
      <c r="AA25" s="88">
        <v>1319</v>
      </c>
      <c r="AB25" s="110">
        <v>557</v>
      </c>
      <c r="AC25" s="88">
        <v>1759</v>
      </c>
      <c r="AD25" s="110">
        <v>675</v>
      </c>
      <c r="AE25" s="88">
        <v>7303</v>
      </c>
      <c r="AF25" s="88">
        <v>494</v>
      </c>
      <c r="AG25" s="88">
        <v>8219</v>
      </c>
      <c r="AH25" s="88">
        <v>211</v>
      </c>
      <c r="AI25" s="88">
        <v>9508</v>
      </c>
      <c r="AJ25" s="88">
        <v>464</v>
      </c>
      <c r="AK25" s="88">
        <v>10537</v>
      </c>
      <c r="AL25" s="88">
        <v>432</v>
      </c>
      <c r="AM25" s="88">
        <v>18920</v>
      </c>
      <c r="AN25" s="88">
        <v>287</v>
      </c>
      <c r="AO25" s="88">
        <v>14897</v>
      </c>
      <c r="AP25" s="123">
        <v>197</v>
      </c>
      <c r="AQ25" s="123">
        <v>13688</v>
      </c>
    </row>
    <row r="26" spans="1:43" s="123" customFormat="1" ht="10.199999999999999">
      <c r="A26" s="225">
        <v>2010</v>
      </c>
      <c r="B26" s="88">
        <v>0</v>
      </c>
      <c r="C26" s="88">
        <v>0</v>
      </c>
      <c r="D26" s="88">
        <v>0</v>
      </c>
      <c r="E26" s="88">
        <v>0</v>
      </c>
      <c r="F26" s="88">
        <v>0</v>
      </c>
      <c r="G26" s="88">
        <v>0</v>
      </c>
      <c r="H26" s="88">
        <v>0</v>
      </c>
      <c r="I26" s="88">
        <v>0</v>
      </c>
      <c r="J26" s="88">
        <v>0</v>
      </c>
      <c r="K26" s="88">
        <v>0</v>
      </c>
      <c r="L26" s="88">
        <v>0</v>
      </c>
      <c r="M26" s="88">
        <v>0</v>
      </c>
      <c r="N26" s="88">
        <v>0</v>
      </c>
      <c r="O26" s="88">
        <v>0</v>
      </c>
      <c r="P26" s="88">
        <v>0</v>
      </c>
      <c r="Q26" s="88">
        <v>0</v>
      </c>
      <c r="R26" s="88">
        <v>0</v>
      </c>
      <c r="S26" s="88">
        <v>0</v>
      </c>
      <c r="T26" s="88">
        <v>0</v>
      </c>
      <c r="U26" s="88">
        <v>0</v>
      </c>
      <c r="V26" s="88">
        <v>29</v>
      </c>
      <c r="W26" s="88">
        <v>89</v>
      </c>
      <c r="X26" s="110">
        <v>121</v>
      </c>
      <c r="Y26" s="88">
        <v>287</v>
      </c>
      <c r="Z26" s="110">
        <v>241</v>
      </c>
      <c r="AA26" s="88">
        <v>615</v>
      </c>
      <c r="AB26" s="110">
        <v>501</v>
      </c>
      <c r="AC26" s="88">
        <v>1940</v>
      </c>
      <c r="AD26" s="110">
        <v>514</v>
      </c>
      <c r="AE26" s="88">
        <v>2518</v>
      </c>
      <c r="AF26" s="88">
        <v>713</v>
      </c>
      <c r="AG26" s="88">
        <v>8247</v>
      </c>
      <c r="AH26" s="88">
        <v>631</v>
      </c>
      <c r="AI26" s="88">
        <v>7396</v>
      </c>
      <c r="AJ26" s="88">
        <v>326</v>
      </c>
      <c r="AK26" s="88">
        <v>9808</v>
      </c>
      <c r="AL26" s="88">
        <v>355</v>
      </c>
      <c r="AM26" s="88">
        <v>10259</v>
      </c>
      <c r="AN26" s="88">
        <v>393</v>
      </c>
      <c r="AO26" s="88">
        <v>20635</v>
      </c>
      <c r="AP26" s="123">
        <v>206</v>
      </c>
      <c r="AQ26" s="123">
        <v>12238</v>
      </c>
    </row>
    <row r="27" spans="1:43" s="123" customFormat="1" ht="10.199999999999999">
      <c r="A27" s="225">
        <v>2011</v>
      </c>
      <c r="B27" s="88">
        <v>0</v>
      </c>
      <c r="C27" s="88">
        <v>0</v>
      </c>
      <c r="D27" s="88">
        <v>0</v>
      </c>
      <c r="E27" s="88">
        <v>0</v>
      </c>
      <c r="F27" s="88">
        <v>0</v>
      </c>
      <c r="G27" s="88">
        <v>0</v>
      </c>
      <c r="H27" s="88">
        <v>0</v>
      </c>
      <c r="I27" s="88">
        <v>0</v>
      </c>
      <c r="J27" s="88">
        <v>0</v>
      </c>
      <c r="K27" s="88">
        <v>0</v>
      </c>
      <c r="L27" s="88">
        <v>0</v>
      </c>
      <c r="M27" s="88">
        <v>0</v>
      </c>
      <c r="N27" s="88">
        <v>0</v>
      </c>
      <c r="O27" s="88">
        <v>0</v>
      </c>
      <c r="P27" s="88">
        <v>0</v>
      </c>
      <c r="Q27" s="88">
        <v>0</v>
      </c>
      <c r="R27" s="88">
        <v>0</v>
      </c>
      <c r="S27" s="88">
        <v>0</v>
      </c>
      <c r="T27" s="88">
        <v>0</v>
      </c>
      <c r="U27" s="88">
        <v>0</v>
      </c>
      <c r="V27" s="88">
        <v>0</v>
      </c>
      <c r="W27" s="88">
        <v>8</v>
      </c>
      <c r="X27" s="110">
        <v>92</v>
      </c>
      <c r="Y27" s="88">
        <v>107</v>
      </c>
      <c r="Z27" s="110">
        <v>272</v>
      </c>
      <c r="AA27" s="88">
        <v>347</v>
      </c>
      <c r="AB27" s="110">
        <v>346</v>
      </c>
      <c r="AC27" s="88">
        <v>953</v>
      </c>
      <c r="AD27" s="110">
        <v>464</v>
      </c>
      <c r="AE27" s="88">
        <v>2252</v>
      </c>
      <c r="AF27" s="88">
        <v>437</v>
      </c>
      <c r="AG27" s="88">
        <v>3516</v>
      </c>
      <c r="AH27" s="88">
        <v>691</v>
      </c>
      <c r="AI27" s="88">
        <v>6891</v>
      </c>
      <c r="AJ27" s="88">
        <v>865</v>
      </c>
      <c r="AK27" s="88">
        <v>8083</v>
      </c>
      <c r="AL27" s="88">
        <v>301</v>
      </c>
      <c r="AM27" s="88">
        <v>7638</v>
      </c>
      <c r="AN27" s="88">
        <v>334</v>
      </c>
      <c r="AO27" s="88">
        <v>8127</v>
      </c>
      <c r="AP27" s="123">
        <v>280</v>
      </c>
      <c r="AQ27" s="123">
        <v>11730</v>
      </c>
    </row>
    <row r="28" spans="1:43" s="123" customFormat="1" ht="10.199999999999999">
      <c r="A28" s="225">
        <v>2012</v>
      </c>
      <c r="B28" s="88">
        <v>0</v>
      </c>
      <c r="C28" s="88">
        <v>0</v>
      </c>
      <c r="D28" s="88">
        <v>0</v>
      </c>
      <c r="E28" s="88">
        <v>0</v>
      </c>
      <c r="F28" s="88">
        <v>0</v>
      </c>
      <c r="G28" s="88">
        <v>0</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110">
        <v>0</v>
      </c>
      <c r="Y28" s="88">
        <v>2</v>
      </c>
      <c r="Z28" s="110">
        <v>186</v>
      </c>
      <c r="AA28" s="88">
        <v>199</v>
      </c>
      <c r="AB28" s="110">
        <v>531</v>
      </c>
      <c r="AC28" s="88">
        <v>678</v>
      </c>
      <c r="AD28" s="110">
        <v>407</v>
      </c>
      <c r="AE28" s="88">
        <v>1527</v>
      </c>
      <c r="AF28" s="88">
        <v>402</v>
      </c>
      <c r="AG28" s="88">
        <v>3448</v>
      </c>
      <c r="AH28" s="88">
        <v>576</v>
      </c>
      <c r="AI28" s="88">
        <v>2468</v>
      </c>
      <c r="AJ28" s="88">
        <v>1429</v>
      </c>
      <c r="AK28" s="88">
        <v>8763</v>
      </c>
      <c r="AL28" s="88">
        <v>1133</v>
      </c>
      <c r="AM28" s="88">
        <v>8101</v>
      </c>
      <c r="AN28" s="88">
        <v>740</v>
      </c>
      <c r="AO28" s="88">
        <v>8697</v>
      </c>
      <c r="AP28" s="123">
        <v>706</v>
      </c>
      <c r="AQ28" s="123">
        <v>8831</v>
      </c>
    </row>
    <row r="29" spans="1:43" s="123" customFormat="1" ht="10.199999999999999">
      <c r="A29" s="225">
        <v>2013</v>
      </c>
      <c r="B29" s="88">
        <v>0</v>
      </c>
      <c r="C29" s="88">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110">
        <v>0</v>
      </c>
      <c r="Y29" s="88">
        <v>0</v>
      </c>
      <c r="Z29" s="110">
        <v>0</v>
      </c>
      <c r="AA29" s="88">
        <v>9</v>
      </c>
      <c r="AB29" s="110">
        <v>297</v>
      </c>
      <c r="AC29" s="88">
        <v>347</v>
      </c>
      <c r="AD29" s="110">
        <v>522</v>
      </c>
      <c r="AE29" s="88">
        <v>1110</v>
      </c>
      <c r="AF29" s="88">
        <v>404</v>
      </c>
      <c r="AG29" s="88">
        <v>1912</v>
      </c>
      <c r="AH29" s="88">
        <v>568</v>
      </c>
      <c r="AI29" s="88">
        <v>2257</v>
      </c>
      <c r="AJ29" s="88">
        <v>816</v>
      </c>
      <c r="AK29" s="88">
        <v>2886</v>
      </c>
      <c r="AL29" s="88">
        <v>1335</v>
      </c>
      <c r="AM29" s="88">
        <v>7835</v>
      </c>
      <c r="AN29" s="88">
        <v>1234</v>
      </c>
      <c r="AO29" s="88">
        <v>8597</v>
      </c>
      <c r="AP29" s="123">
        <v>813</v>
      </c>
      <c r="AQ29" s="123">
        <v>8241</v>
      </c>
    </row>
    <row r="30" spans="1:43" s="123" customFormat="1" ht="10.199999999999999">
      <c r="A30" s="225">
        <v>2014</v>
      </c>
      <c r="B30" s="88">
        <v>0</v>
      </c>
      <c r="C30" s="88">
        <v>0</v>
      </c>
      <c r="D30" s="88">
        <v>0</v>
      </c>
      <c r="E30" s="88">
        <v>0</v>
      </c>
      <c r="F30" s="88">
        <v>0</v>
      </c>
      <c r="G30" s="88">
        <v>0</v>
      </c>
      <c r="H30" s="88">
        <v>0</v>
      </c>
      <c r="I30" s="88">
        <v>0</v>
      </c>
      <c r="J30" s="88">
        <v>0</v>
      </c>
      <c r="K30" s="88">
        <v>0</v>
      </c>
      <c r="L30" s="88">
        <v>0</v>
      </c>
      <c r="M30" s="88">
        <v>0</v>
      </c>
      <c r="N30" s="88">
        <v>0</v>
      </c>
      <c r="O30" s="88">
        <v>0</v>
      </c>
      <c r="P30" s="88">
        <v>0</v>
      </c>
      <c r="Q30" s="88">
        <v>0</v>
      </c>
      <c r="R30" s="88">
        <v>0</v>
      </c>
      <c r="S30" s="88">
        <v>0</v>
      </c>
      <c r="T30" s="88">
        <v>0</v>
      </c>
      <c r="U30" s="88">
        <v>0</v>
      </c>
      <c r="V30" s="88">
        <v>0</v>
      </c>
      <c r="W30" s="88">
        <v>0</v>
      </c>
      <c r="X30" s="110">
        <v>0</v>
      </c>
      <c r="Y30" s="88">
        <v>0</v>
      </c>
      <c r="Z30" s="110">
        <v>0</v>
      </c>
      <c r="AA30" s="88">
        <v>0</v>
      </c>
      <c r="AB30" s="110">
        <v>4</v>
      </c>
      <c r="AC30" s="88">
        <v>6</v>
      </c>
      <c r="AD30" s="110">
        <v>292</v>
      </c>
      <c r="AE30" s="88">
        <v>339</v>
      </c>
      <c r="AF30" s="88">
        <v>419</v>
      </c>
      <c r="AG30" s="88">
        <v>1325</v>
      </c>
      <c r="AH30" s="88">
        <v>514</v>
      </c>
      <c r="AI30" s="88">
        <v>1558</v>
      </c>
      <c r="AJ30" s="88">
        <v>636</v>
      </c>
      <c r="AK30" s="88">
        <v>2595</v>
      </c>
      <c r="AL30" s="88">
        <v>579</v>
      </c>
      <c r="AM30" s="88">
        <v>2906</v>
      </c>
      <c r="AN30" s="88">
        <v>1036</v>
      </c>
      <c r="AO30" s="88">
        <v>8820</v>
      </c>
      <c r="AP30" s="123">
        <v>1169</v>
      </c>
      <c r="AQ30" s="123">
        <v>9351</v>
      </c>
    </row>
    <row r="31" spans="1:43" s="123" customFormat="1" ht="10.199999999999999">
      <c r="A31" s="225">
        <v>2015</v>
      </c>
      <c r="B31" s="88">
        <v>0</v>
      </c>
      <c r="C31" s="88">
        <v>0</v>
      </c>
      <c r="D31" s="88">
        <v>0</v>
      </c>
      <c r="E31" s="88">
        <v>0</v>
      </c>
      <c r="F31" s="88">
        <v>0</v>
      </c>
      <c r="G31" s="88">
        <v>0</v>
      </c>
      <c r="H31" s="88">
        <v>0</v>
      </c>
      <c r="I31" s="88">
        <v>0</v>
      </c>
      <c r="J31" s="88">
        <v>0</v>
      </c>
      <c r="K31" s="88">
        <v>0</v>
      </c>
      <c r="L31" s="88">
        <v>0</v>
      </c>
      <c r="M31" s="88">
        <v>0</v>
      </c>
      <c r="N31" s="88">
        <v>0</v>
      </c>
      <c r="O31" s="88">
        <v>0</v>
      </c>
      <c r="P31" s="88">
        <v>0</v>
      </c>
      <c r="Q31" s="88">
        <v>0</v>
      </c>
      <c r="R31" s="88">
        <v>0</v>
      </c>
      <c r="S31" s="88">
        <v>0</v>
      </c>
      <c r="T31" s="88">
        <v>0</v>
      </c>
      <c r="U31" s="88">
        <v>0</v>
      </c>
      <c r="V31" s="88">
        <v>0</v>
      </c>
      <c r="W31" s="88">
        <v>0</v>
      </c>
      <c r="X31" s="110">
        <v>0</v>
      </c>
      <c r="Y31" s="88">
        <v>0</v>
      </c>
      <c r="Z31" s="110">
        <v>0</v>
      </c>
      <c r="AA31" s="88">
        <v>0</v>
      </c>
      <c r="AB31" s="110">
        <v>0</v>
      </c>
      <c r="AC31" s="88">
        <v>0</v>
      </c>
      <c r="AD31" s="110">
        <v>0</v>
      </c>
      <c r="AE31" s="88">
        <v>1</v>
      </c>
      <c r="AF31" s="88">
        <v>285</v>
      </c>
      <c r="AG31" s="88">
        <v>347</v>
      </c>
      <c r="AH31" s="88">
        <v>487</v>
      </c>
      <c r="AI31" s="88">
        <v>1213</v>
      </c>
      <c r="AJ31" s="88">
        <v>574</v>
      </c>
      <c r="AK31" s="88">
        <v>1950</v>
      </c>
      <c r="AL31" s="88">
        <v>476</v>
      </c>
      <c r="AM31" s="88">
        <v>2277</v>
      </c>
      <c r="AN31" s="88">
        <v>475</v>
      </c>
      <c r="AO31" s="88">
        <v>2110</v>
      </c>
      <c r="AP31" s="123">
        <v>848</v>
      </c>
      <c r="AQ31" s="123">
        <v>8623</v>
      </c>
    </row>
    <row r="32" spans="1:43" s="123" customFormat="1" ht="10.199999999999999">
      <c r="A32" s="225">
        <v>2016</v>
      </c>
      <c r="B32" s="88">
        <v>0</v>
      </c>
      <c r="C32" s="88">
        <v>0</v>
      </c>
      <c r="D32" s="88">
        <v>0</v>
      </c>
      <c r="E32" s="88">
        <v>0</v>
      </c>
      <c r="F32" s="88">
        <v>0</v>
      </c>
      <c r="G32" s="88">
        <v>0</v>
      </c>
      <c r="H32" s="88">
        <v>0</v>
      </c>
      <c r="I32" s="88">
        <v>0</v>
      </c>
      <c r="J32" s="88">
        <v>0</v>
      </c>
      <c r="K32" s="88">
        <v>0</v>
      </c>
      <c r="L32" s="88">
        <v>0</v>
      </c>
      <c r="M32" s="88">
        <v>0</v>
      </c>
      <c r="N32" s="88">
        <v>0</v>
      </c>
      <c r="O32" s="88">
        <v>0</v>
      </c>
      <c r="P32" s="88">
        <v>0</v>
      </c>
      <c r="Q32" s="88">
        <v>0</v>
      </c>
      <c r="R32" s="88">
        <v>0</v>
      </c>
      <c r="S32" s="88">
        <v>0</v>
      </c>
      <c r="T32" s="88">
        <v>0</v>
      </c>
      <c r="U32" s="88">
        <v>0</v>
      </c>
      <c r="V32" s="88">
        <v>0</v>
      </c>
      <c r="W32" s="88">
        <v>0</v>
      </c>
      <c r="X32" s="110">
        <v>0</v>
      </c>
      <c r="Y32" s="88">
        <v>0</v>
      </c>
      <c r="Z32" s="110">
        <v>0</v>
      </c>
      <c r="AA32" s="88">
        <v>0</v>
      </c>
      <c r="AB32" s="110">
        <v>0</v>
      </c>
      <c r="AC32" s="88">
        <v>0</v>
      </c>
      <c r="AD32" s="110">
        <v>0</v>
      </c>
      <c r="AE32" s="88">
        <v>0</v>
      </c>
      <c r="AF32" s="88">
        <v>0</v>
      </c>
      <c r="AG32" s="88">
        <v>1</v>
      </c>
      <c r="AH32" s="88">
        <v>355</v>
      </c>
      <c r="AI32" s="88">
        <v>344</v>
      </c>
      <c r="AJ32" s="88">
        <v>686</v>
      </c>
      <c r="AK32" s="88">
        <v>1514</v>
      </c>
      <c r="AL32" s="88">
        <v>404</v>
      </c>
      <c r="AM32" s="88">
        <v>1621</v>
      </c>
      <c r="AN32" s="88">
        <v>376</v>
      </c>
      <c r="AO32" s="88">
        <v>1902</v>
      </c>
      <c r="AP32" s="123">
        <v>411</v>
      </c>
      <c r="AQ32" s="123">
        <v>1865</v>
      </c>
    </row>
    <row r="33" spans="1:43" s="123" customFormat="1" ht="10.199999999999999">
      <c r="A33" s="225">
        <v>2017</v>
      </c>
      <c r="B33" s="88">
        <v>0</v>
      </c>
      <c r="C33" s="88">
        <v>0</v>
      </c>
      <c r="D33" s="88">
        <v>0</v>
      </c>
      <c r="E33" s="88">
        <v>0</v>
      </c>
      <c r="F33" s="88">
        <v>0</v>
      </c>
      <c r="G33" s="88">
        <v>0</v>
      </c>
      <c r="H33" s="88">
        <v>0</v>
      </c>
      <c r="I33" s="88">
        <v>0</v>
      </c>
      <c r="J33" s="88">
        <v>0</v>
      </c>
      <c r="K33" s="88">
        <v>0</v>
      </c>
      <c r="L33" s="88">
        <v>0</v>
      </c>
      <c r="M33" s="88">
        <v>0</v>
      </c>
      <c r="N33" s="88">
        <v>0</v>
      </c>
      <c r="O33" s="88">
        <v>0</v>
      </c>
      <c r="P33" s="88">
        <v>0</v>
      </c>
      <c r="Q33" s="88">
        <v>0</v>
      </c>
      <c r="R33" s="88">
        <v>0</v>
      </c>
      <c r="S33" s="88">
        <v>0</v>
      </c>
      <c r="T33" s="88">
        <v>0</v>
      </c>
      <c r="U33" s="88">
        <v>0</v>
      </c>
      <c r="V33" s="88">
        <v>0</v>
      </c>
      <c r="W33" s="88">
        <v>0</v>
      </c>
      <c r="X33" s="110">
        <v>0</v>
      </c>
      <c r="Y33" s="88">
        <v>0</v>
      </c>
      <c r="Z33" s="110">
        <v>0</v>
      </c>
      <c r="AA33" s="88">
        <v>0</v>
      </c>
      <c r="AB33" s="110">
        <v>0</v>
      </c>
      <c r="AC33" s="88">
        <v>0</v>
      </c>
      <c r="AD33" s="110">
        <v>0</v>
      </c>
      <c r="AE33" s="88">
        <v>0</v>
      </c>
      <c r="AF33" s="88">
        <v>0</v>
      </c>
      <c r="AG33" s="88">
        <v>0</v>
      </c>
      <c r="AH33" s="88">
        <v>0</v>
      </c>
      <c r="AI33" s="88">
        <v>0</v>
      </c>
      <c r="AJ33" s="88">
        <v>510</v>
      </c>
      <c r="AK33" s="88">
        <v>497</v>
      </c>
      <c r="AL33" s="88">
        <v>529</v>
      </c>
      <c r="AM33" s="88">
        <v>994</v>
      </c>
      <c r="AN33" s="88">
        <v>349</v>
      </c>
      <c r="AO33" s="88">
        <v>1283</v>
      </c>
      <c r="AP33" s="123">
        <v>347</v>
      </c>
      <c r="AQ33" s="123">
        <v>1870</v>
      </c>
    </row>
    <row r="34" spans="1:43" s="123" customFormat="1" ht="10.199999999999999">
      <c r="A34" s="225">
        <v>2018</v>
      </c>
      <c r="B34" s="88">
        <v>0</v>
      </c>
      <c r="C34" s="88">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110">
        <v>0</v>
      </c>
      <c r="Y34" s="88">
        <v>0</v>
      </c>
      <c r="Z34" s="110">
        <v>0</v>
      </c>
      <c r="AA34" s="88">
        <v>0</v>
      </c>
      <c r="AB34" s="110">
        <v>0</v>
      </c>
      <c r="AC34" s="88">
        <v>0</v>
      </c>
      <c r="AD34" s="110">
        <v>0</v>
      </c>
      <c r="AE34" s="88">
        <v>0</v>
      </c>
      <c r="AF34" s="88">
        <v>0</v>
      </c>
      <c r="AG34" s="88">
        <v>0</v>
      </c>
      <c r="AH34" s="88">
        <v>0</v>
      </c>
      <c r="AI34" s="88">
        <v>0</v>
      </c>
      <c r="AJ34" s="88">
        <v>0</v>
      </c>
      <c r="AK34" s="88">
        <v>0</v>
      </c>
      <c r="AL34" s="88">
        <v>228</v>
      </c>
      <c r="AM34" s="88">
        <v>346</v>
      </c>
      <c r="AN34" s="88">
        <v>402</v>
      </c>
      <c r="AO34" s="88">
        <v>838</v>
      </c>
      <c r="AP34" s="123">
        <v>288</v>
      </c>
      <c r="AQ34" s="123">
        <v>1182</v>
      </c>
    </row>
    <row r="35" spans="1:43" s="123" customFormat="1" ht="10.199999999999999">
      <c r="A35" s="225">
        <v>2019</v>
      </c>
      <c r="B35" s="88">
        <v>0</v>
      </c>
      <c r="C35" s="88">
        <v>0</v>
      </c>
      <c r="D35" s="88">
        <v>0</v>
      </c>
      <c r="E35" s="88">
        <v>0</v>
      </c>
      <c r="F35" s="88">
        <v>0</v>
      </c>
      <c r="G35" s="88">
        <v>0</v>
      </c>
      <c r="H35" s="88">
        <v>0</v>
      </c>
      <c r="I35" s="88">
        <v>0</v>
      </c>
      <c r="J35" s="88">
        <v>0</v>
      </c>
      <c r="K35" s="88">
        <v>0</v>
      </c>
      <c r="L35" s="88">
        <v>0</v>
      </c>
      <c r="M35" s="88">
        <v>0</v>
      </c>
      <c r="N35" s="88">
        <v>0</v>
      </c>
      <c r="O35" s="88">
        <v>0</v>
      </c>
      <c r="P35" s="88">
        <v>0</v>
      </c>
      <c r="Q35" s="88">
        <v>0</v>
      </c>
      <c r="R35" s="88">
        <v>0</v>
      </c>
      <c r="S35" s="88">
        <v>0</v>
      </c>
      <c r="T35" s="88">
        <v>0</v>
      </c>
      <c r="U35" s="88">
        <v>0</v>
      </c>
      <c r="V35" s="88">
        <v>0</v>
      </c>
      <c r="W35" s="88">
        <v>0</v>
      </c>
      <c r="X35" s="110">
        <v>0</v>
      </c>
      <c r="Y35" s="88">
        <v>0</v>
      </c>
      <c r="Z35" s="110">
        <v>0</v>
      </c>
      <c r="AA35" s="88">
        <v>0</v>
      </c>
      <c r="AB35" s="110">
        <v>0</v>
      </c>
      <c r="AC35" s="88">
        <v>0</v>
      </c>
      <c r="AD35" s="110">
        <v>0</v>
      </c>
      <c r="AE35" s="88">
        <v>0</v>
      </c>
      <c r="AF35" s="88">
        <v>0</v>
      </c>
      <c r="AG35" s="88">
        <v>0</v>
      </c>
      <c r="AH35" s="88">
        <v>0</v>
      </c>
      <c r="AI35" s="88">
        <v>0</v>
      </c>
      <c r="AJ35" s="88">
        <v>0</v>
      </c>
      <c r="AK35" s="88">
        <v>0</v>
      </c>
      <c r="AL35" s="88">
        <v>0</v>
      </c>
      <c r="AM35" s="88">
        <v>0</v>
      </c>
      <c r="AN35" s="88">
        <v>260</v>
      </c>
      <c r="AO35" s="88">
        <v>209</v>
      </c>
      <c r="AP35" s="123">
        <v>255</v>
      </c>
      <c r="AQ35" s="123">
        <v>589</v>
      </c>
    </row>
    <row r="36" spans="1:43" s="123" customFormat="1" ht="10.199999999999999">
      <c r="A36" s="225">
        <v>2020</v>
      </c>
      <c r="B36" s="88">
        <v>0</v>
      </c>
      <c r="C36" s="88">
        <v>0</v>
      </c>
      <c r="D36" s="88">
        <v>0</v>
      </c>
      <c r="E36" s="88">
        <v>0</v>
      </c>
      <c r="F36" s="88">
        <v>0</v>
      </c>
      <c r="G36" s="88">
        <v>0</v>
      </c>
      <c r="H36" s="88">
        <v>0</v>
      </c>
      <c r="I36" s="88">
        <v>0</v>
      </c>
      <c r="J36" s="88">
        <v>0</v>
      </c>
      <c r="K36" s="88">
        <v>0</v>
      </c>
      <c r="L36" s="88">
        <v>0</v>
      </c>
      <c r="M36" s="88">
        <v>0</v>
      </c>
      <c r="N36" s="88">
        <v>0</v>
      </c>
      <c r="O36" s="88">
        <v>0</v>
      </c>
      <c r="P36" s="88">
        <v>0</v>
      </c>
      <c r="Q36" s="88">
        <v>0</v>
      </c>
      <c r="R36" s="88">
        <v>0</v>
      </c>
      <c r="S36" s="88">
        <v>0</v>
      </c>
      <c r="T36" s="88">
        <v>0</v>
      </c>
      <c r="U36" s="88">
        <v>0</v>
      </c>
      <c r="V36" s="88">
        <v>0</v>
      </c>
      <c r="W36" s="88">
        <v>0</v>
      </c>
      <c r="X36" s="110">
        <v>0</v>
      </c>
      <c r="Y36" s="88">
        <v>0</v>
      </c>
      <c r="Z36" s="88">
        <v>0</v>
      </c>
      <c r="AA36" s="88">
        <v>0</v>
      </c>
      <c r="AB36" s="88">
        <v>0</v>
      </c>
      <c r="AC36" s="88">
        <v>0</v>
      </c>
      <c r="AD36" s="88">
        <v>0</v>
      </c>
      <c r="AE36" s="88">
        <v>0</v>
      </c>
      <c r="AF36" s="88">
        <v>0</v>
      </c>
      <c r="AG36" s="88">
        <v>0</v>
      </c>
      <c r="AH36" s="88">
        <v>0</v>
      </c>
      <c r="AI36" s="88">
        <v>0</v>
      </c>
      <c r="AJ36" s="88">
        <v>0</v>
      </c>
      <c r="AK36" s="88">
        <v>0</v>
      </c>
      <c r="AL36" s="88">
        <v>0</v>
      </c>
      <c r="AM36" s="88">
        <v>0</v>
      </c>
      <c r="AN36" s="88">
        <v>0</v>
      </c>
      <c r="AO36" s="88">
        <v>0</v>
      </c>
      <c r="AP36" s="123">
        <v>39</v>
      </c>
      <c r="AQ36" s="123">
        <v>114</v>
      </c>
    </row>
    <row r="37" spans="1:43" s="123" customFormat="1" ht="10.199999999999999">
      <c r="A37" s="225"/>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row>
  </sheetData>
  <mergeCells count="1">
    <mergeCell ref="O1:P1"/>
  </mergeCells>
  <phoneticPr fontId="6" type="noConversion"/>
  <hyperlinks>
    <hyperlink ref="O1:P1" location="Contents!A1" display="Back to Contents"/>
  </hyperlinks>
  <pageMargins left="0.75" right="0.75" top="1" bottom="1" header="0.5" footer="0.5"/>
  <pageSetup paperSize="9" orientation="landscape" horizontalDpi="4294967292" vertic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29"/>
  <sheetViews>
    <sheetView workbookViewId="0">
      <selection activeCell="M1" sqref="M1:N1"/>
    </sheetView>
  </sheetViews>
  <sheetFormatPr defaultColWidth="8.88671875" defaultRowHeight="13.2"/>
  <sheetData>
    <row r="1" spans="1:14" ht="25.5" customHeight="1">
      <c r="B1" s="20" t="s">
        <v>600</v>
      </c>
      <c r="C1" s="21"/>
      <c r="D1" s="21"/>
      <c r="E1" s="21"/>
      <c r="F1" s="21"/>
      <c r="G1" s="21"/>
      <c r="H1" s="21"/>
      <c r="M1" s="352" t="s">
        <v>255</v>
      </c>
      <c r="N1" s="352"/>
    </row>
    <row r="2" spans="1:14">
      <c r="A2" s="5" t="s">
        <v>218</v>
      </c>
      <c r="B2" s="108" t="s">
        <v>228</v>
      </c>
      <c r="C2" s="108" t="s">
        <v>215</v>
      </c>
    </row>
    <row r="3" spans="1:14">
      <c r="A3" s="70">
        <v>2000</v>
      </c>
      <c r="B3" s="108">
        <v>2151.4068490999998</v>
      </c>
      <c r="C3" s="108">
        <v>2728.2220659</v>
      </c>
    </row>
    <row r="4" spans="1:14">
      <c r="A4" s="70">
        <v>2001</v>
      </c>
      <c r="B4" s="108">
        <v>2175.6319812000002</v>
      </c>
      <c r="C4" s="108">
        <v>2728.9679811000001</v>
      </c>
    </row>
    <row r="5" spans="1:14">
      <c r="A5" s="70">
        <v>2002</v>
      </c>
      <c r="B5" s="108">
        <v>2212.9583008999998</v>
      </c>
      <c r="C5" s="108">
        <v>2796.7819288000001</v>
      </c>
    </row>
    <row r="6" spans="1:14">
      <c r="A6" s="70">
        <v>2003</v>
      </c>
      <c r="B6" s="108">
        <v>2243.9535922</v>
      </c>
      <c r="C6" s="108">
        <v>2834.9937783</v>
      </c>
    </row>
    <row r="7" spans="1:14">
      <c r="A7" s="70">
        <v>2004</v>
      </c>
      <c r="B7" s="108">
        <v>2284.0332552999998</v>
      </c>
      <c r="C7" s="108">
        <v>2833.5262059000001</v>
      </c>
    </row>
    <row r="8" spans="1:14">
      <c r="A8" s="70">
        <v>2005</v>
      </c>
      <c r="B8" s="108">
        <v>2237.0372609999999</v>
      </c>
      <c r="C8" s="108">
        <v>2817.0121927999999</v>
      </c>
    </row>
    <row r="9" spans="1:14">
      <c r="A9" s="70">
        <v>2006</v>
      </c>
      <c r="B9" s="108">
        <v>2210.1372486999999</v>
      </c>
      <c r="C9" s="108">
        <v>2768.4066708</v>
      </c>
    </row>
    <row r="10" spans="1:14">
      <c r="A10" s="70">
        <v>2007</v>
      </c>
      <c r="B10" s="108">
        <v>2233.2603294999999</v>
      </c>
      <c r="C10" s="108">
        <v>2794.7606936000002</v>
      </c>
    </row>
    <row r="11" spans="1:14">
      <c r="A11" s="70">
        <v>2008</v>
      </c>
      <c r="B11" s="108">
        <v>2194.4236839999999</v>
      </c>
      <c r="C11" s="108">
        <v>2694.6824600999998</v>
      </c>
    </row>
    <row r="12" spans="1:14">
      <c r="A12" s="70">
        <v>2009</v>
      </c>
      <c r="B12" s="108">
        <v>2127.5377048</v>
      </c>
      <c r="C12" s="108">
        <v>2597.9956587000001</v>
      </c>
    </row>
    <row r="13" spans="1:14">
      <c r="A13" s="70">
        <v>2010</v>
      </c>
      <c r="B13" s="108">
        <v>2136.0281451000001</v>
      </c>
      <c r="C13" s="108">
        <v>2613.3665556000001</v>
      </c>
    </row>
    <row r="14" spans="1:14">
      <c r="A14" s="70">
        <v>2011</v>
      </c>
      <c r="B14" s="108">
        <v>2122.3173823000002</v>
      </c>
      <c r="C14" s="108">
        <v>2621.9132875999999</v>
      </c>
    </row>
    <row r="15" spans="1:14">
      <c r="A15" s="70">
        <v>2012</v>
      </c>
      <c r="B15" s="108">
        <v>2063.4166528000001</v>
      </c>
      <c r="C15" s="108">
        <v>2617.3175013</v>
      </c>
    </row>
    <row r="16" spans="1:14">
      <c r="A16" s="70">
        <v>2013</v>
      </c>
      <c r="B16" s="108">
        <v>2048.3956622000001</v>
      </c>
      <c r="C16" s="108">
        <v>2654.4843378</v>
      </c>
    </row>
    <row r="17" spans="1:11">
      <c r="A17" s="70">
        <v>2014</v>
      </c>
      <c r="B17" s="108">
        <v>2055.3418697000002</v>
      </c>
      <c r="C17" s="108">
        <v>2701.6112351000002</v>
      </c>
    </row>
    <row r="18" spans="1:11">
      <c r="A18" s="70">
        <v>2015</v>
      </c>
      <c r="B18" s="108">
        <v>2067.9802232000002</v>
      </c>
      <c r="C18" s="108">
        <v>2699.8934316</v>
      </c>
    </row>
    <row r="19" spans="1:11">
      <c r="A19" s="70">
        <v>2016</v>
      </c>
      <c r="B19" s="108">
        <v>2066.8198560000001</v>
      </c>
      <c r="C19" s="108">
        <v>2695.1204349</v>
      </c>
    </row>
    <row r="20" spans="1:11">
      <c r="A20" s="70">
        <v>2017</v>
      </c>
      <c r="B20" s="108">
        <v>2061.7749394000002</v>
      </c>
      <c r="C20" s="108">
        <v>2721.4549852</v>
      </c>
    </row>
    <row r="21" spans="1:11">
      <c r="A21" s="70">
        <v>2018</v>
      </c>
      <c r="B21" s="108">
        <v>2014.4852396000001</v>
      </c>
      <c r="C21" s="108">
        <v>2687.4035565999998</v>
      </c>
    </row>
    <row r="22" spans="1:11">
      <c r="A22" s="70">
        <v>2019</v>
      </c>
      <c r="B22" s="108">
        <v>1972.5275033</v>
      </c>
      <c r="C22" s="108">
        <v>2649.9421231000001</v>
      </c>
    </row>
    <row r="23" spans="1:11">
      <c r="A23" s="70">
        <v>2020</v>
      </c>
      <c r="B23" s="108">
        <v>2007.6384215</v>
      </c>
      <c r="C23" s="108">
        <v>2614.5754009000002</v>
      </c>
    </row>
    <row r="28" spans="1:11">
      <c r="D28" s="11"/>
      <c r="E28" s="11"/>
      <c r="F28" s="11"/>
      <c r="G28" s="11"/>
      <c r="H28" s="11"/>
      <c r="I28" s="11"/>
      <c r="J28" s="11"/>
      <c r="K28" s="34"/>
    </row>
    <row r="29" spans="1:11">
      <c r="D29" s="11"/>
      <c r="E29" s="11"/>
      <c r="F29" s="11"/>
      <c r="G29" s="11"/>
      <c r="H29" s="11"/>
      <c r="I29" s="11"/>
      <c r="J29" s="11"/>
      <c r="K29" s="34"/>
    </row>
  </sheetData>
  <mergeCells count="1">
    <mergeCell ref="M1:N1"/>
  </mergeCells>
  <phoneticPr fontId="6" type="noConversion"/>
  <hyperlinks>
    <hyperlink ref="M1:N1" location="Contents!A1" display="Back to Contents"/>
  </hyperlinks>
  <pageMargins left="0.75" right="0.75" top="1" bottom="1" header="0.5" footer="0.5"/>
  <pageSetup paperSize="9" orientation="landscape" horizontalDpi="4294967292" verticalDpi="4294967292"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40"/>
  <sheetViews>
    <sheetView workbookViewId="0">
      <selection activeCell="J23" sqref="J23"/>
    </sheetView>
  </sheetViews>
  <sheetFormatPr defaultColWidth="8.88671875" defaultRowHeight="13.2"/>
  <sheetData>
    <row r="1" spans="1:13" ht="26.25" customHeight="1">
      <c r="B1" s="20" t="s">
        <v>45</v>
      </c>
      <c r="C1" s="16"/>
      <c r="D1" s="16"/>
      <c r="E1" s="16"/>
      <c r="F1" s="16"/>
      <c r="G1" s="16"/>
      <c r="H1" s="16"/>
      <c r="I1" s="16"/>
      <c r="J1" s="16"/>
      <c r="K1" s="362" t="s">
        <v>255</v>
      </c>
      <c r="L1" s="362"/>
      <c r="M1" s="56"/>
    </row>
    <row r="2" spans="1:13" ht="20.399999999999999">
      <c r="A2" s="89" t="s">
        <v>218</v>
      </c>
      <c r="B2" s="228" t="s">
        <v>758</v>
      </c>
      <c r="C2" s="228" t="s">
        <v>759</v>
      </c>
      <c r="D2" s="228" t="s">
        <v>760</v>
      </c>
      <c r="E2" s="228" t="s">
        <v>761</v>
      </c>
      <c r="F2" s="228" t="s">
        <v>762</v>
      </c>
      <c r="G2" s="228" t="s">
        <v>763</v>
      </c>
      <c r="H2" s="228" t="s">
        <v>173</v>
      </c>
      <c r="I2" s="228" t="s">
        <v>174</v>
      </c>
      <c r="J2" s="228" t="s">
        <v>175</v>
      </c>
      <c r="K2" s="228" t="s">
        <v>176</v>
      </c>
      <c r="L2" s="228" t="s">
        <v>177</v>
      </c>
      <c r="M2" s="228" t="s">
        <v>178</v>
      </c>
    </row>
    <row r="3" spans="1:13" ht="12" customHeight="1">
      <c r="A3" s="70">
        <v>2000</v>
      </c>
      <c r="B3" s="88">
        <v>4846</v>
      </c>
      <c r="C3" s="88">
        <v>11642</v>
      </c>
      <c r="D3" s="88">
        <v>16738</v>
      </c>
      <c r="E3" s="88">
        <v>24925</v>
      </c>
      <c r="F3" s="88">
        <v>12426</v>
      </c>
      <c r="G3" s="88">
        <v>4268</v>
      </c>
      <c r="H3" s="88">
        <v>4733</v>
      </c>
      <c r="I3" s="88">
        <v>26272</v>
      </c>
      <c r="J3" s="88">
        <v>56134</v>
      </c>
      <c r="K3" s="88">
        <v>29062</v>
      </c>
      <c r="L3" s="88">
        <v>4588</v>
      </c>
      <c r="M3" s="88">
        <v>1945</v>
      </c>
    </row>
    <row r="4" spans="1:13" ht="12" customHeight="1">
      <c r="A4" s="70">
        <v>2001</v>
      </c>
      <c r="B4" s="88">
        <v>3532</v>
      </c>
      <c r="C4" s="88">
        <v>8971</v>
      </c>
      <c r="D4" s="88">
        <v>18474</v>
      </c>
      <c r="E4" s="88">
        <v>27209</v>
      </c>
      <c r="F4" s="88">
        <v>13019</v>
      </c>
      <c r="G4" s="88">
        <v>4839</v>
      </c>
      <c r="H4" s="88">
        <v>6230</v>
      </c>
      <c r="I4" s="88">
        <v>29067</v>
      </c>
      <c r="J4" s="88">
        <v>61289</v>
      </c>
      <c r="K4" s="88">
        <v>31573</v>
      </c>
      <c r="L4" s="88">
        <v>5477</v>
      </c>
      <c r="M4" s="88">
        <v>1744</v>
      </c>
    </row>
    <row r="5" spans="1:13" ht="12" customHeight="1">
      <c r="A5" s="70">
        <v>2002</v>
      </c>
      <c r="B5" s="88">
        <v>4485</v>
      </c>
      <c r="C5" s="88">
        <v>5897</v>
      </c>
      <c r="D5" s="88">
        <v>22238</v>
      </c>
      <c r="E5" s="88">
        <v>31411</v>
      </c>
      <c r="F5" s="88">
        <v>13759</v>
      </c>
      <c r="G5" s="88">
        <v>6154</v>
      </c>
      <c r="H5" s="88">
        <v>7782</v>
      </c>
      <c r="I5" s="88">
        <v>29602</v>
      </c>
      <c r="J5" s="88">
        <v>57549</v>
      </c>
      <c r="K5" s="88">
        <v>40008</v>
      </c>
      <c r="L5" s="88">
        <v>7811</v>
      </c>
      <c r="M5" s="88">
        <v>2447</v>
      </c>
    </row>
    <row r="6" spans="1:13" ht="12" customHeight="1">
      <c r="A6" s="70">
        <v>2003</v>
      </c>
      <c r="B6" s="88">
        <v>5688</v>
      </c>
      <c r="C6" s="88">
        <v>6158</v>
      </c>
      <c r="D6" s="88">
        <v>22117</v>
      </c>
      <c r="E6" s="88">
        <v>32461</v>
      </c>
      <c r="F6" s="88">
        <v>17913</v>
      </c>
      <c r="G6" s="88">
        <v>6981</v>
      </c>
      <c r="H6" s="88">
        <v>9536</v>
      </c>
      <c r="I6" s="88">
        <v>29863</v>
      </c>
      <c r="J6" s="88">
        <v>64030</v>
      </c>
      <c r="K6" s="88">
        <v>50832</v>
      </c>
      <c r="L6" s="88">
        <v>9459</v>
      </c>
      <c r="M6" s="88">
        <v>3574</v>
      </c>
    </row>
    <row r="7" spans="1:13" ht="12" customHeight="1">
      <c r="A7" s="70">
        <v>2004</v>
      </c>
      <c r="B7" s="88">
        <v>6119</v>
      </c>
      <c r="C7" s="88">
        <v>6611</v>
      </c>
      <c r="D7" s="88">
        <v>21856</v>
      </c>
      <c r="E7" s="88">
        <v>34412</v>
      </c>
      <c r="F7" s="88">
        <v>21496</v>
      </c>
      <c r="G7" s="88">
        <v>6752</v>
      </c>
      <c r="H7" s="88">
        <v>9311</v>
      </c>
      <c r="I7" s="88">
        <v>27057</v>
      </c>
      <c r="J7" s="88">
        <v>61196</v>
      </c>
      <c r="K7" s="88">
        <v>54410</v>
      </c>
      <c r="L7" s="88">
        <v>9921</v>
      </c>
      <c r="M7" s="88">
        <v>3756</v>
      </c>
    </row>
    <row r="8" spans="1:13" ht="12" customHeight="1">
      <c r="A8" s="70">
        <v>2005</v>
      </c>
      <c r="B8" s="88">
        <v>6049</v>
      </c>
      <c r="C8" s="88">
        <v>8483</v>
      </c>
      <c r="D8" s="88">
        <v>24075</v>
      </c>
      <c r="E8" s="88">
        <v>36667</v>
      </c>
      <c r="F8" s="88">
        <v>20449</v>
      </c>
      <c r="G8" s="88">
        <v>5700</v>
      </c>
      <c r="H8" s="88">
        <v>10262</v>
      </c>
      <c r="I8" s="88">
        <v>26765</v>
      </c>
      <c r="J8" s="88">
        <v>64084</v>
      </c>
      <c r="K8" s="88">
        <v>50650</v>
      </c>
      <c r="L8" s="88">
        <v>8631</v>
      </c>
      <c r="M8" s="88">
        <v>3426</v>
      </c>
    </row>
    <row r="9" spans="1:13">
      <c r="A9" s="70">
        <v>2006</v>
      </c>
      <c r="B9" s="88">
        <v>5597</v>
      </c>
      <c r="C9" s="88">
        <v>9282</v>
      </c>
      <c r="D9" s="88">
        <v>24730</v>
      </c>
      <c r="E9" s="88">
        <v>36440</v>
      </c>
      <c r="F9" s="88">
        <v>18336</v>
      </c>
      <c r="G9" s="88">
        <v>4608</v>
      </c>
      <c r="H9" s="88">
        <v>11774</v>
      </c>
      <c r="I9" s="88">
        <v>23478</v>
      </c>
      <c r="J9" s="88">
        <v>51935</v>
      </c>
      <c r="K9" s="88">
        <v>38226</v>
      </c>
      <c r="L9" s="88">
        <v>5881</v>
      </c>
      <c r="M9" s="88">
        <v>2806</v>
      </c>
    </row>
    <row r="10" spans="1:13">
      <c r="A10" s="70">
        <v>2007</v>
      </c>
      <c r="B10" s="88">
        <v>4742</v>
      </c>
      <c r="C10" s="88">
        <v>11298</v>
      </c>
      <c r="D10" s="88">
        <v>23175</v>
      </c>
      <c r="E10" s="88">
        <v>38863</v>
      </c>
      <c r="F10" s="88">
        <v>18279</v>
      </c>
      <c r="G10" s="88">
        <v>4919</v>
      </c>
      <c r="H10" s="88">
        <v>12911</v>
      </c>
      <c r="I10" s="88">
        <v>21329</v>
      </c>
      <c r="J10" s="88">
        <v>50261</v>
      </c>
      <c r="K10" s="88">
        <v>37926</v>
      </c>
      <c r="L10" s="88">
        <v>5817</v>
      </c>
      <c r="M10" s="88">
        <v>3575</v>
      </c>
    </row>
    <row r="11" spans="1:13">
      <c r="A11" s="70">
        <v>2008</v>
      </c>
      <c r="B11" s="88">
        <v>4455</v>
      </c>
      <c r="C11" s="88">
        <v>15675</v>
      </c>
      <c r="D11" s="88">
        <v>22101</v>
      </c>
      <c r="E11" s="88">
        <v>35150</v>
      </c>
      <c r="F11" s="88">
        <v>14439</v>
      </c>
      <c r="G11" s="88">
        <v>3625</v>
      </c>
      <c r="H11" s="88">
        <v>11004</v>
      </c>
      <c r="I11" s="88">
        <v>17672</v>
      </c>
      <c r="J11" s="88">
        <v>37830</v>
      </c>
      <c r="K11" s="88">
        <v>26037</v>
      </c>
      <c r="L11" s="88">
        <v>4057</v>
      </c>
      <c r="M11" s="88">
        <v>3212</v>
      </c>
    </row>
    <row r="12" spans="1:13">
      <c r="A12" s="70">
        <v>2009</v>
      </c>
      <c r="B12" s="88">
        <v>2920</v>
      </c>
      <c r="C12" s="88">
        <v>12245</v>
      </c>
      <c r="D12" s="88">
        <v>17828</v>
      </c>
      <c r="E12" s="88">
        <v>25398</v>
      </c>
      <c r="F12" s="88">
        <v>9947</v>
      </c>
      <c r="G12" s="88">
        <v>2032</v>
      </c>
      <c r="H12" s="88">
        <v>10618</v>
      </c>
      <c r="I12" s="88">
        <v>15173</v>
      </c>
      <c r="J12" s="88">
        <v>27338</v>
      </c>
      <c r="K12" s="88">
        <v>18903</v>
      </c>
      <c r="L12" s="88">
        <v>2218</v>
      </c>
      <c r="M12" s="88">
        <v>1692</v>
      </c>
    </row>
    <row r="13" spans="1:13">
      <c r="A13" s="70">
        <v>2010</v>
      </c>
      <c r="B13" s="88">
        <v>3191</v>
      </c>
      <c r="C13" s="88">
        <v>12666</v>
      </c>
      <c r="D13" s="88">
        <v>20454</v>
      </c>
      <c r="E13" s="88">
        <v>33056</v>
      </c>
      <c r="F13" s="88">
        <v>9338</v>
      </c>
      <c r="G13" s="88">
        <v>2320</v>
      </c>
      <c r="H13" s="88">
        <v>11526</v>
      </c>
      <c r="I13" s="88">
        <v>19173</v>
      </c>
      <c r="J13" s="88">
        <v>34530</v>
      </c>
      <c r="K13" s="88">
        <v>24511</v>
      </c>
      <c r="L13" s="88">
        <v>3306</v>
      </c>
      <c r="M13" s="88">
        <v>2226</v>
      </c>
    </row>
    <row r="14" spans="1:13">
      <c r="A14" s="70">
        <v>2011</v>
      </c>
      <c r="B14" s="88">
        <v>4656</v>
      </c>
      <c r="C14" s="88">
        <v>14142</v>
      </c>
      <c r="D14" s="88">
        <v>19584</v>
      </c>
      <c r="E14" s="88">
        <v>35417</v>
      </c>
      <c r="F14" s="88">
        <v>8633</v>
      </c>
      <c r="G14" s="88">
        <v>2221</v>
      </c>
      <c r="H14" s="88">
        <v>10928</v>
      </c>
      <c r="I14" s="88">
        <v>16618</v>
      </c>
      <c r="J14" s="88">
        <v>30675</v>
      </c>
      <c r="K14" s="88">
        <v>23329</v>
      </c>
      <c r="L14" s="88">
        <v>3264</v>
      </c>
      <c r="M14" s="88">
        <v>2383</v>
      </c>
    </row>
    <row r="15" spans="1:13">
      <c r="A15" s="70">
        <v>2012</v>
      </c>
      <c r="B15" s="88">
        <v>4673</v>
      </c>
      <c r="C15" s="88">
        <v>17858</v>
      </c>
      <c r="D15" s="88">
        <v>27621</v>
      </c>
      <c r="E15" s="88">
        <v>36197</v>
      </c>
      <c r="F15" s="88">
        <v>12432</v>
      </c>
      <c r="G15" s="88">
        <v>1969</v>
      </c>
      <c r="H15" s="88">
        <v>13149</v>
      </c>
      <c r="I15" s="88">
        <v>19654</v>
      </c>
      <c r="J15" s="88">
        <v>26571</v>
      </c>
      <c r="K15" s="88">
        <v>20607</v>
      </c>
      <c r="L15" s="88">
        <v>2679</v>
      </c>
      <c r="M15" s="88">
        <v>2420</v>
      </c>
    </row>
    <row r="16" spans="1:13">
      <c r="A16" s="70">
        <v>2013</v>
      </c>
      <c r="B16" s="88">
        <v>6179</v>
      </c>
      <c r="C16" s="88">
        <v>17897</v>
      </c>
      <c r="D16" s="88">
        <v>30651</v>
      </c>
      <c r="E16" s="88">
        <v>41249</v>
      </c>
      <c r="F16" s="88">
        <v>14044</v>
      </c>
      <c r="G16" s="88">
        <v>2347</v>
      </c>
      <c r="H16" s="88">
        <v>17754</v>
      </c>
      <c r="I16" s="88">
        <v>24413</v>
      </c>
      <c r="J16" s="88">
        <v>30718</v>
      </c>
      <c r="K16" s="88">
        <v>27524</v>
      </c>
      <c r="L16" s="88">
        <v>3973</v>
      </c>
      <c r="M16" s="88">
        <v>3126</v>
      </c>
    </row>
    <row r="17" spans="1:13">
      <c r="A17" s="89">
        <v>2014</v>
      </c>
      <c r="B17" s="107">
        <v>6504</v>
      </c>
      <c r="C17" s="107">
        <v>20123</v>
      </c>
      <c r="D17" s="107">
        <v>34337</v>
      </c>
      <c r="E17" s="107">
        <v>45159</v>
      </c>
      <c r="F17" s="107">
        <v>16669</v>
      </c>
      <c r="G17" s="107">
        <v>2506</v>
      </c>
      <c r="H17" s="107">
        <v>21327</v>
      </c>
      <c r="I17" s="107">
        <v>31880</v>
      </c>
      <c r="J17" s="107">
        <v>39567</v>
      </c>
      <c r="K17" s="107">
        <v>36417</v>
      </c>
      <c r="L17" s="107">
        <v>6672</v>
      </c>
      <c r="M17" s="107">
        <v>3865</v>
      </c>
    </row>
    <row r="18" spans="1:13">
      <c r="A18" s="70">
        <v>2015</v>
      </c>
      <c r="B18" s="107">
        <v>6520</v>
      </c>
      <c r="C18" s="107">
        <v>19701</v>
      </c>
      <c r="D18" s="107">
        <v>36058</v>
      </c>
      <c r="E18" s="107">
        <v>49972</v>
      </c>
      <c r="F18" s="107">
        <v>17450</v>
      </c>
      <c r="G18" s="107">
        <v>2669</v>
      </c>
      <c r="H18" s="107">
        <v>23313</v>
      </c>
      <c r="I18" s="107">
        <v>33718</v>
      </c>
      <c r="J18" s="107">
        <v>43675</v>
      </c>
      <c r="K18" s="107">
        <v>41172</v>
      </c>
      <c r="L18" s="107">
        <v>7665</v>
      </c>
      <c r="M18" s="107">
        <v>4444</v>
      </c>
    </row>
    <row r="19" spans="1:13">
      <c r="A19" s="70">
        <v>2016</v>
      </c>
      <c r="B19" s="107">
        <v>6363</v>
      </c>
      <c r="C19" s="107">
        <v>21488</v>
      </c>
      <c r="D19" s="107">
        <v>40206</v>
      </c>
      <c r="E19" s="107">
        <v>55476</v>
      </c>
      <c r="F19" s="107">
        <v>18367</v>
      </c>
      <c r="G19" s="107">
        <v>3592</v>
      </c>
      <c r="H19" s="107">
        <v>23346</v>
      </c>
      <c r="I19" s="107">
        <v>36558</v>
      </c>
      <c r="J19" s="107">
        <v>46639</v>
      </c>
      <c r="K19" s="107">
        <v>42996</v>
      </c>
      <c r="L19" s="107">
        <v>8018</v>
      </c>
      <c r="M19" s="107">
        <v>4614</v>
      </c>
    </row>
    <row r="20" spans="1:13">
      <c r="A20" s="70">
        <v>2017</v>
      </c>
      <c r="B20" s="107">
        <v>8951</v>
      </c>
      <c r="C20" s="107">
        <v>22632</v>
      </c>
      <c r="D20" s="107">
        <v>42500</v>
      </c>
      <c r="E20" s="107">
        <v>60446</v>
      </c>
      <c r="F20" s="107">
        <v>19591</v>
      </c>
      <c r="G20" s="107">
        <v>3439</v>
      </c>
      <c r="H20" s="107">
        <v>25673</v>
      </c>
      <c r="I20" s="107">
        <v>38365</v>
      </c>
      <c r="J20" s="107">
        <v>51335</v>
      </c>
      <c r="K20" s="107">
        <v>49908</v>
      </c>
      <c r="L20" s="107">
        <v>9234</v>
      </c>
      <c r="M20" s="107">
        <v>5193</v>
      </c>
    </row>
    <row r="21" spans="1:13">
      <c r="A21" s="70">
        <v>2018</v>
      </c>
      <c r="B21" s="107">
        <v>9987</v>
      </c>
      <c r="C21" s="107">
        <v>23370</v>
      </c>
      <c r="D21" s="107">
        <v>44662</v>
      </c>
      <c r="E21" s="107">
        <v>59696</v>
      </c>
      <c r="F21" s="107">
        <v>18610</v>
      </c>
      <c r="G21" s="107">
        <v>2435</v>
      </c>
      <c r="H21" s="107">
        <v>27415</v>
      </c>
      <c r="I21" s="107">
        <v>34748</v>
      </c>
      <c r="J21" s="107">
        <v>48386</v>
      </c>
      <c r="K21" s="107">
        <v>38289</v>
      </c>
      <c r="L21" s="107">
        <v>7607</v>
      </c>
      <c r="M21" s="107">
        <v>4436</v>
      </c>
    </row>
    <row r="22" spans="1:13">
      <c r="A22" s="70">
        <v>2019</v>
      </c>
      <c r="B22" s="107">
        <v>10838</v>
      </c>
      <c r="C22" s="107">
        <v>21497</v>
      </c>
      <c r="D22" s="107">
        <v>45658</v>
      </c>
      <c r="E22" s="107">
        <v>57521</v>
      </c>
      <c r="F22" s="107">
        <v>14265</v>
      </c>
      <c r="G22" s="107">
        <v>2235</v>
      </c>
      <c r="H22" s="107">
        <v>26764</v>
      </c>
      <c r="I22" s="107">
        <v>36912</v>
      </c>
      <c r="J22" s="107">
        <v>48602</v>
      </c>
      <c r="K22" s="107">
        <v>30443</v>
      </c>
      <c r="L22" s="107">
        <v>6300</v>
      </c>
      <c r="M22" s="107">
        <v>3628</v>
      </c>
    </row>
    <row r="23" spans="1:13">
      <c r="A23" s="70">
        <v>2020</v>
      </c>
      <c r="B23" s="107">
        <v>7758</v>
      </c>
      <c r="C23" s="107">
        <v>18116</v>
      </c>
      <c r="D23" s="107">
        <v>35625</v>
      </c>
      <c r="E23" s="107">
        <v>44410</v>
      </c>
      <c r="F23" s="107">
        <v>9963</v>
      </c>
      <c r="G23" s="107">
        <v>2118</v>
      </c>
      <c r="H23" s="107">
        <v>16785</v>
      </c>
      <c r="I23" s="107">
        <v>29202</v>
      </c>
      <c r="J23" s="107">
        <v>38432</v>
      </c>
      <c r="K23" s="107">
        <v>29042</v>
      </c>
      <c r="L23" s="107">
        <v>5520</v>
      </c>
      <c r="M23" s="107">
        <v>3002</v>
      </c>
    </row>
    <row r="39" spans="2:8">
      <c r="B39" s="11"/>
      <c r="C39" s="11"/>
      <c r="D39" s="11"/>
      <c r="E39" s="11"/>
      <c r="F39" s="11"/>
      <c r="G39" s="11"/>
      <c r="H39" s="11"/>
    </row>
    <row r="40" spans="2:8">
      <c r="B40" s="11"/>
      <c r="C40" s="11"/>
      <c r="D40" s="11"/>
      <c r="E40" s="11"/>
      <c r="F40" s="11"/>
      <c r="G40" s="11"/>
      <c r="H40" s="11"/>
    </row>
  </sheetData>
  <mergeCells count="1">
    <mergeCell ref="K1:L1"/>
  </mergeCells>
  <phoneticPr fontId="0" type="noConversion"/>
  <hyperlinks>
    <hyperlink ref="K1:L1" location="Contents!A1" display="Back to Contents"/>
  </hyperlinks>
  <pageMargins left="0.75" right="0.75" top="1" bottom="1" header="0.5" footer="0.5"/>
  <pageSetup paperSize="9" scale="60" orientation="landscape" horizontalDpi="4294967292" verticalDpi="4294967292"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R45"/>
  <sheetViews>
    <sheetView workbookViewId="0">
      <selection activeCell="O27" sqref="O27"/>
    </sheetView>
  </sheetViews>
  <sheetFormatPr defaultColWidth="8.88671875" defaultRowHeight="13.2"/>
  <cols>
    <col min="1" max="1" width="8.88671875" style="181"/>
    <col min="15" max="15" width="24.33203125" bestFit="1" customWidth="1"/>
  </cols>
  <sheetData>
    <row r="1" spans="1:18" ht="24" customHeight="1">
      <c r="B1" s="20" t="s">
        <v>79</v>
      </c>
      <c r="C1" s="16"/>
      <c r="D1" s="16"/>
      <c r="E1" s="16"/>
      <c r="F1" s="16"/>
      <c r="G1" s="16"/>
      <c r="H1" s="16"/>
      <c r="I1" s="16"/>
      <c r="J1" s="16"/>
      <c r="K1" s="16"/>
      <c r="L1" s="16"/>
      <c r="M1" s="16"/>
      <c r="O1" s="20" t="s">
        <v>607</v>
      </c>
      <c r="Q1" s="352" t="s">
        <v>255</v>
      </c>
      <c r="R1" s="352"/>
    </row>
    <row r="2" spans="1:18">
      <c r="B2" s="360" t="s">
        <v>29</v>
      </c>
      <c r="C2" s="360"/>
      <c r="D2" s="360"/>
      <c r="E2" s="360"/>
      <c r="F2" s="360"/>
      <c r="G2" s="360"/>
      <c r="H2" s="360" t="s">
        <v>179</v>
      </c>
      <c r="I2" s="360"/>
      <c r="J2" s="360"/>
      <c r="K2" s="360"/>
      <c r="L2" s="360"/>
      <c r="M2" s="360"/>
    </row>
    <row r="3" spans="1:18" ht="20.25" customHeight="1">
      <c r="A3" s="140" t="s">
        <v>218</v>
      </c>
      <c r="B3" s="209" t="s">
        <v>601</v>
      </c>
      <c r="C3" s="209" t="s">
        <v>602</v>
      </c>
      <c r="D3" s="209" t="s">
        <v>603</v>
      </c>
      <c r="E3" s="209" t="s">
        <v>604</v>
      </c>
      <c r="F3" s="209" t="s">
        <v>605</v>
      </c>
      <c r="G3" s="209" t="s">
        <v>606</v>
      </c>
      <c r="H3" s="209" t="s">
        <v>467</v>
      </c>
      <c r="I3" s="209" t="s">
        <v>468</v>
      </c>
      <c r="J3" s="209" t="s">
        <v>469</v>
      </c>
      <c r="K3" s="209" t="s">
        <v>470</v>
      </c>
      <c r="L3" s="209" t="s">
        <v>471</v>
      </c>
      <c r="M3" s="209" t="s">
        <v>472</v>
      </c>
      <c r="N3" s="1"/>
      <c r="O3" s="105"/>
    </row>
    <row r="4" spans="1:18" ht="20.25" customHeight="1">
      <c r="A4" s="140">
        <v>2000</v>
      </c>
      <c r="B4" s="209">
        <v>608</v>
      </c>
      <c r="C4" s="209">
        <v>450</v>
      </c>
      <c r="D4" s="209">
        <v>1002</v>
      </c>
      <c r="E4" s="209">
        <v>748</v>
      </c>
      <c r="F4" s="209">
        <v>1025</v>
      </c>
      <c r="G4" s="209">
        <v>819</v>
      </c>
      <c r="H4" s="209">
        <v>835</v>
      </c>
      <c r="I4" s="209">
        <v>41</v>
      </c>
      <c r="J4" s="209">
        <v>545</v>
      </c>
      <c r="K4" s="209">
        <v>390</v>
      </c>
      <c r="L4" s="209">
        <v>522</v>
      </c>
      <c r="M4" s="209">
        <v>171</v>
      </c>
      <c r="N4" s="1"/>
      <c r="O4" s="108">
        <v>491</v>
      </c>
    </row>
    <row r="5" spans="1:18">
      <c r="A5" s="140">
        <v>2001</v>
      </c>
      <c r="B5" s="209">
        <v>759</v>
      </c>
      <c r="C5" s="209">
        <v>295</v>
      </c>
      <c r="D5" s="209">
        <v>966</v>
      </c>
      <c r="E5" s="209">
        <v>744</v>
      </c>
      <c r="F5" s="209">
        <v>1019</v>
      </c>
      <c r="G5" s="209">
        <v>933</v>
      </c>
      <c r="H5" s="209">
        <v>842</v>
      </c>
      <c r="I5" s="209">
        <v>64</v>
      </c>
      <c r="J5" s="209">
        <v>537</v>
      </c>
      <c r="K5" s="209">
        <v>403</v>
      </c>
      <c r="L5" s="209">
        <v>487</v>
      </c>
      <c r="M5" s="209">
        <v>184</v>
      </c>
      <c r="N5" s="1"/>
      <c r="O5" s="108">
        <v>534</v>
      </c>
    </row>
    <row r="6" spans="1:18">
      <c r="A6" s="140">
        <v>2002</v>
      </c>
      <c r="B6" s="209">
        <v>854</v>
      </c>
      <c r="C6" s="209">
        <v>338</v>
      </c>
      <c r="D6" s="209">
        <v>830</v>
      </c>
      <c r="E6" s="209">
        <v>779</v>
      </c>
      <c r="F6" s="209">
        <v>1099</v>
      </c>
      <c r="G6" s="209">
        <v>946</v>
      </c>
      <c r="H6" s="209">
        <v>912</v>
      </c>
      <c r="I6" s="209">
        <v>62</v>
      </c>
      <c r="J6" s="209">
        <v>567</v>
      </c>
      <c r="K6" s="209">
        <v>417</v>
      </c>
      <c r="L6" s="209">
        <v>605</v>
      </c>
      <c r="M6" s="209">
        <v>258</v>
      </c>
      <c r="N6" s="1"/>
      <c r="O6" s="108">
        <v>520</v>
      </c>
    </row>
    <row r="7" spans="1:18">
      <c r="A7" s="140">
        <v>2003</v>
      </c>
      <c r="B7" s="209">
        <v>1314</v>
      </c>
      <c r="C7" s="209">
        <v>446</v>
      </c>
      <c r="D7" s="209">
        <v>838</v>
      </c>
      <c r="E7" s="209">
        <v>817</v>
      </c>
      <c r="F7" s="209">
        <v>1353</v>
      </c>
      <c r="G7" s="209">
        <v>1076</v>
      </c>
      <c r="H7" s="209">
        <v>1019</v>
      </c>
      <c r="I7" s="209">
        <v>58</v>
      </c>
      <c r="J7" s="209">
        <v>552</v>
      </c>
      <c r="K7" s="209">
        <v>445</v>
      </c>
      <c r="L7" s="209">
        <v>704</v>
      </c>
      <c r="M7" s="209">
        <v>389</v>
      </c>
      <c r="N7" s="1"/>
      <c r="O7" s="108">
        <v>526</v>
      </c>
    </row>
    <row r="8" spans="1:18">
      <c r="A8" s="140">
        <v>2004</v>
      </c>
      <c r="B8" s="209">
        <v>2095</v>
      </c>
      <c r="C8" s="209">
        <v>469</v>
      </c>
      <c r="D8" s="209">
        <v>1542</v>
      </c>
      <c r="E8" s="209">
        <v>825</v>
      </c>
      <c r="F8" s="209">
        <v>1650</v>
      </c>
      <c r="G8" s="209">
        <v>1193</v>
      </c>
      <c r="H8" s="209">
        <v>891</v>
      </c>
      <c r="I8" s="209">
        <v>39</v>
      </c>
      <c r="J8" s="209">
        <v>560</v>
      </c>
      <c r="K8" s="209">
        <v>522</v>
      </c>
      <c r="L8" s="209">
        <v>929</v>
      </c>
      <c r="M8" s="209">
        <v>480</v>
      </c>
      <c r="N8" s="1"/>
      <c r="O8" s="108">
        <v>516</v>
      </c>
    </row>
    <row r="9" spans="1:18">
      <c r="A9" s="140">
        <v>2005</v>
      </c>
      <c r="B9" s="209">
        <v>4754</v>
      </c>
      <c r="C9" s="209">
        <v>568</v>
      </c>
      <c r="D9" s="209">
        <v>1744</v>
      </c>
      <c r="E9" s="209">
        <v>937</v>
      </c>
      <c r="F9" s="209">
        <v>1895</v>
      </c>
      <c r="G9" s="209">
        <v>1485</v>
      </c>
      <c r="H9" s="209">
        <v>1022</v>
      </c>
      <c r="I9" s="209">
        <v>56</v>
      </c>
      <c r="J9" s="209">
        <v>716</v>
      </c>
      <c r="K9" s="209">
        <v>515</v>
      </c>
      <c r="L9" s="209">
        <v>1044</v>
      </c>
      <c r="M9" s="209">
        <v>819</v>
      </c>
      <c r="N9" s="1"/>
      <c r="O9" s="108">
        <v>476</v>
      </c>
    </row>
    <row r="10" spans="1:18">
      <c r="A10" s="140">
        <v>2006</v>
      </c>
      <c r="B10" s="209">
        <v>5023</v>
      </c>
      <c r="C10" s="209">
        <v>650</v>
      </c>
      <c r="D10" s="209">
        <v>2555</v>
      </c>
      <c r="E10" s="209">
        <v>1138</v>
      </c>
      <c r="F10" s="209">
        <v>2454</v>
      </c>
      <c r="G10" s="209">
        <v>1810</v>
      </c>
      <c r="H10" s="209">
        <v>1252</v>
      </c>
      <c r="I10" s="209">
        <v>63</v>
      </c>
      <c r="J10" s="209">
        <v>855</v>
      </c>
      <c r="K10" s="209">
        <v>630</v>
      </c>
      <c r="L10" s="209">
        <v>1087</v>
      </c>
      <c r="M10" s="209">
        <v>993</v>
      </c>
      <c r="N10" s="1"/>
      <c r="O10" s="108">
        <v>480</v>
      </c>
    </row>
    <row r="11" spans="1:18">
      <c r="A11" s="140">
        <v>2007</v>
      </c>
      <c r="B11" s="209">
        <v>4826</v>
      </c>
      <c r="C11" s="209">
        <v>773</v>
      </c>
      <c r="D11" s="209">
        <v>2621</v>
      </c>
      <c r="E11" s="209">
        <v>1215</v>
      </c>
      <c r="F11" s="209">
        <v>2902</v>
      </c>
      <c r="G11" s="209">
        <v>2342</v>
      </c>
      <c r="H11" s="209">
        <v>1127</v>
      </c>
      <c r="I11" s="209">
        <v>55</v>
      </c>
      <c r="J11" s="209">
        <v>936</v>
      </c>
      <c r="K11" s="209">
        <v>448</v>
      </c>
      <c r="L11" s="209">
        <v>1212</v>
      </c>
      <c r="M11" s="209">
        <v>1162</v>
      </c>
      <c r="N11" s="1"/>
      <c r="O11" s="108">
        <v>539</v>
      </c>
    </row>
    <row r="12" spans="1:18">
      <c r="A12" s="140">
        <v>2008</v>
      </c>
      <c r="B12" s="209">
        <v>6130</v>
      </c>
      <c r="C12" s="209">
        <v>1283</v>
      </c>
      <c r="D12" s="209">
        <v>3132</v>
      </c>
      <c r="E12" s="209">
        <v>1284</v>
      </c>
      <c r="F12" s="209">
        <v>2687</v>
      </c>
      <c r="G12" s="209">
        <v>2160</v>
      </c>
      <c r="H12" s="209">
        <v>1459</v>
      </c>
      <c r="I12" s="209">
        <v>50</v>
      </c>
      <c r="J12" s="209">
        <v>937</v>
      </c>
      <c r="K12" s="209">
        <v>490</v>
      </c>
      <c r="L12" s="209">
        <v>1267</v>
      </c>
      <c r="M12" s="209">
        <v>1325</v>
      </c>
      <c r="N12" s="1"/>
      <c r="O12" s="108">
        <v>486</v>
      </c>
    </row>
    <row r="13" spans="1:18">
      <c r="A13" s="140">
        <v>2009</v>
      </c>
      <c r="B13" s="209">
        <v>3014</v>
      </c>
      <c r="C13" s="209">
        <v>628</v>
      </c>
      <c r="D13" s="209">
        <v>1551</v>
      </c>
      <c r="E13" s="209">
        <v>868</v>
      </c>
      <c r="F13" s="209">
        <v>2003</v>
      </c>
      <c r="G13" s="209">
        <v>1847</v>
      </c>
      <c r="H13" s="209">
        <v>1196</v>
      </c>
      <c r="I13" s="209">
        <v>54</v>
      </c>
      <c r="J13" s="209">
        <v>544</v>
      </c>
      <c r="K13" s="209">
        <v>557</v>
      </c>
      <c r="L13" s="209">
        <v>810</v>
      </c>
      <c r="M13" s="209">
        <v>683</v>
      </c>
      <c r="N13" s="1"/>
      <c r="O13" s="108">
        <v>532</v>
      </c>
    </row>
    <row r="14" spans="1:18">
      <c r="A14" s="140">
        <v>2010</v>
      </c>
      <c r="B14" s="209">
        <v>2338</v>
      </c>
      <c r="C14" s="209">
        <v>493</v>
      </c>
      <c r="D14" s="209">
        <v>1136</v>
      </c>
      <c r="E14" s="209">
        <v>738</v>
      </c>
      <c r="F14" s="209">
        <v>1567</v>
      </c>
      <c r="G14" s="209">
        <v>1523</v>
      </c>
      <c r="H14" s="209">
        <v>1134</v>
      </c>
      <c r="I14" s="209">
        <v>68</v>
      </c>
      <c r="J14" s="209">
        <v>346</v>
      </c>
      <c r="K14" s="209">
        <v>455</v>
      </c>
      <c r="L14" s="209">
        <v>706</v>
      </c>
      <c r="M14" s="209">
        <v>683</v>
      </c>
      <c r="N14" s="1"/>
      <c r="O14" s="108">
        <v>547</v>
      </c>
    </row>
    <row r="15" spans="1:18">
      <c r="A15" s="140">
        <v>2011</v>
      </c>
      <c r="B15" s="209">
        <v>2500</v>
      </c>
      <c r="C15" s="209">
        <v>773</v>
      </c>
      <c r="D15" s="209">
        <v>1155</v>
      </c>
      <c r="E15" s="209">
        <v>685</v>
      </c>
      <c r="F15" s="209">
        <v>1325</v>
      </c>
      <c r="G15" s="209">
        <v>1310</v>
      </c>
      <c r="H15" s="209">
        <v>1104</v>
      </c>
      <c r="I15" s="209">
        <v>73</v>
      </c>
      <c r="J15" s="209">
        <v>350</v>
      </c>
      <c r="K15" s="209">
        <v>391</v>
      </c>
      <c r="L15" s="209">
        <v>504</v>
      </c>
      <c r="M15" s="209">
        <v>657</v>
      </c>
      <c r="N15" s="1"/>
      <c r="O15" s="108">
        <v>499</v>
      </c>
    </row>
    <row r="16" spans="1:18">
      <c r="A16" s="140">
        <v>2012</v>
      </c>
      <c r="B16" s="209">
        <v>1798</v>
      </c>
      <c r="C16" s="209">
        <v>683</v>
      </c>
      <c r="D16" s="209">
        <v>1069</v>
      </c>
      <c r="E16" s="209">
        <v>833</v>
      </c>
      <c r="F16" s="209">
        <v>1600</v>
      </c>
      <c r="G16" s="209">
        <v>1276</v>
      </c>
      <c r="H16" s="209">
        <v>575</v>
      </c>
      <c r="I16" s="209">
        <v>98</v>
      </c>
      <c r="J16" s="209">
        <v>278</v>
      </c>
      <c r="K16" s="209">
        <v>446</v>
      </c>
      <c r="L16" s="209">
        <v>503</v>
      </c>
      <c r="M16" s="209">
        <v>717</v>
      </c>
      <c r="N16" s="1"/>
      <c r="O16" s="108">
        <v>572</v>
      </c>
    </row>
    <row r="17" spans="1:15">
      <c r="A17" s="140">
        <v>2013</v>
      </c>
      <c r="B17" s="209">
        <v>2315</v>
      </c>
      <c r="C17" s="209">
        <v>826</v>
      </c>
      <c r="D17" s="209">
        <v>1127</v>
      </c>
      <c r="E17" s="209">
        <v>996</v>
      </c>
      <c r="F17" s="209">
        <v>1784</v>
      </c>
      <c r="G17" s="209">
        <v>1411</v>
      </c>
      <c r="H17" s="209">
        <v>753</v>
      </c>
      <c r="I17" s="209">
        <v>54</v>
      </c>
      <c r="J17" s="209">
        <v>244</v>
      </c>
      <c r="K17" s="209">
        <v>513</v>
      </c>
      <c r="L17" s="209">
        <v>630</v>
      </c>
      <c r="M17" s="209">
        <v>832</v>
      </c>
      <c r="N17" s="1"/>
      <c r="O17" s="108">
        <v>549</v>
      </c>
    </row>
    <row r="18" spans="1:15">
      <c r="A18" s="140">
        <v>2014</v>
      </c>
      <c r="B18" s="209">
        <v>2387</v>
      </c>
      <c r="C18" s="209">
        <v>696</v>
      </c>
      <c r="D18" s="209">
        <v>1087</v>
      </c>
      <c r="E18" s="209">
        <v>1332</v>
      </c>
      <c r="F18" s="209">
        <v>2278</v>
      </c>
      <c r="G18" s="209">
        <v>1549</v>
      </c>
      <c r="H18" s="209">
        <v>904</v>
      </c>
      <c r="I18" s="209">
        <v>57</v>
      </c>
      <c r="J18" s="209">
        <v>261</v>
      </c>
      <c r="K18" s="209">
        <v>606</v>
      </c>
      <c r="L18" s="209">
        <v>733</v>
      </c>
      <c r="M18" s="209">
        <v>984</v>
      </c>
      <c r="N18" s="1"/>
      <c r="O18" s="108">
        <v>574</v>
      </c>
    </row>
    <row r="19" spans="1:15">
      <c r="A19" s="140">
        <v>2015</v>
      </c>
      <c r="B19" s="209">
        <v>2351</v>
      </c>
      <c r="C19" s="209">
        <v>948</v>
      </c>
      <c r="D19" s="209">
        <v>1247</v>
      </c>
      <c r="E19" s="209">
        <v>1677</v>
      </c>
      <c r="F19" s="209">
        <v>2487</v>
      </c>
      <c r="G19" s="209">
        <v>1639</v>
      </c>
      <c r="H19" s="209">
        <v>827</v>
      </c>
      <c r="I19" s="209">
        <v>53</v>
      </c>
      <c r="J19" s="209">
        <v>261</v>
      </c>
      <c r="K19" s="209">
        <v>667</v>
      </c>
      <c r="L19" s="209">
        <v>875</v>
      </c>
      <c r="M19" s="209">
        <v>1251</v>
      </c>
      <c r="N19" s="1"/>
      <c r="O19" s="108">
        <v>587</v>
      </c>
    </row>
    <row r="20" spans="1:15">
      <c r="A20" s="140">
        <v>2016</v>
      </c>
      <c r="B20" s="209">
        <v>2149</v>
      </c>
      <c r="C20" s="209">
        <v>645</v>
      </c>
      <c r="D20" s="209">
        <v>1118</v>
      </c>
      <c r="E20" s="209">
        <v>1877</v>
      </c>
      <c r="F20" s="209">
        <v>2605</v>
      </c>
      <c r="G20" s="209">
        <v>1741</v>
      </c>
      <c r="H20" s="209">
        <v>834</v>
      </c>
      <c r="I20" s="209">
        <v>58</v>
      </c>
      <c r="J20" s="209">
        <v>261</v>
      </c>
      <c r="K20" s="209">
        <v>639</v>
      </c>
      <c r="L20" s="209">
        <v>878</v>
      </c>
      <c r="M20" s="209">
        <v>1141</v>
      </c>
      <c r="N20" s="1"/>
      <c r="O20" s="108">
        <v>607</v>
      </c>
    </row>
    <row r="21" spans="1:15">
      <c r="A21" s="140">
        <v>2017</v>
      </c>
      <c r="B21" s="209">
        <v>2089</v>
      </c>
      <c r="C21" s="209">
        <v>638</v>
      </c>
      <c r="D21" s="209">
        <v>1093</v>
      </c>
      <c r="E21" s="209">
        <v>2027</v>
      </c>
      <c r="F21" s="209">
        <v>2477</v>
      </c>
      <c r="G21" s="209">
        <v>1895</v>
      </c>
      <c r="H21" s="209">
        <v>803</v>
      </c>
      <c r="I21" s="209">
        <v>59</v>
      </c>
      <c r="J21" s="209">
        <v>295</v>
      </c>
      <c r="K21" s="209">
        <v>665</v>
      </c>
      <c r="L21" s="209">
        <v>934</v>
      </c>
      <c r="M21" s="209">
        <v>1568</v>
      </c>
      <c r="N21" s="1"/>
      <c r="O21" s="108">
        <v>639</v>
      </c>
    </row>
    <row r="22" spans="1:15">
      <c r="A22" s="140">
        <v>2018</v>
      </c>
      <c r="B22" s="209">
        <v>2217</v>
      </c>
      <c r="C22" s="209">
        <v>493</v>
      </c>
      <c r="D22" s="209">
        <v>1284</v>
      </c>
      <c r="E22" s="209">
        <v>2115</v>
      </c>
      <c r="F22" s="209">
        <v>2483</v>
      </c>
      <c r="G22" s="209">
        <v>1876</v>
      </c>
      <c r="H22" s="209">
        <v>826</v>
      </c>
      <c r="I22" s="209">
        <v>50</v>
      </c>
      <c r="J22" s="209">
        <v>329</v>
      </c>
      <c r="K22" s="209">
        <v>630</v>
      </c>
      <c r="L22" s="209">
        <v>1071</v>
      </c>
      <c r="M22" s="209">
        <v>1530</v>
      </c>
      <c r="N22" s="1"/>
      <c r="O22" s="108">
        <v>627</v>
      </c>
    </row>
    <row r="23" spans="1:15">
      <c r="A23" s="140">
        <v>2019</v>
      </c>
      <c r="B23" s="209">
        <v>2057</v>
      </c>
      <c r="C23" s="209">
        <v>475</v>
      </c>
      <c r="D23" s="209">
        <v>1226</v>
      </c>
      <c r="E23" s="209">
        <v>2044</v>
      </c>
      <c r="F23" s="209">
        <v>2766</v>
      </c>
      <c r="G23" s="209">
        <v>1718</v>
      </c>
      <c r="H23" s="209">
        <v>718</v>
      </c>
      <c r="I23" s="209">
        <v>48</v>
      </c>
      <c r="J23" s="209">
        <v>181</v>
      </c>
      <c r="K23" s="209">
        <v>581</v>
      </c>
      <c r="L23" s="209">
        <v>998</v>
      </c>
      <c r="M23" s="209">
        <v>1518</v>
      </c>
      <c r="N23" s="1"/>
      <c r="O23" s="108">
        <v>646</v>
      </c>
    </row>
    <row r="24" spans="1:15">
      <c r="A24" s="140">
        <v>2020</v>
      </c>
      <c r="B24" s="320">
        <v>1848</v>
      </c>
      <c r="C24" s="320">
        <v>520</v>
      </c>
      <c r="D24" s="320">
        <v>1323</v>
      </c>
      <c r="E24" s="320">
        <v>2222</v>
      </c>
      <c r="F24" s="320">
        <v>2811</v>
      </c>
      <c r="G24" s="320">
        <v>1918</v>
      </c>
      <c r="H24" s="320">
        <v>681</v>
      </c>
      <c r="I24" s="320">
        <v>44</v>
      </c>
      <c r="J24" s="320">
        <v>175</v>
      </c>
      <c r="K24" s="320">
        <v>519</v>
      </c>
      <c r="L24" s="320">
        <v>1052</v>
      </c>
      <c r="M24" s="320">
        <v>1310</v>
      </c>
      <c r="N24" s="1"/>
      <c r="O24" s="108">
        <v>644</v>
      </c>
    </row>
    <row r="25" spans="1:15">
      <c r="A25" s="134"/>
      <c r="C25" s="105"/>
    </row>
    <row r="26" spans="1:15">
      <c r="A26" s="140"/>
      <c r="C26" s="70"/>
    </row>
    <row r="27" spans="1:15">
      <c r="A27" s="140"/>
      <c r="C27" s="70"/>
    </row>
    <row r="28" spans="1:15">
      <c r="A28" s="140"/>
      <c r="C28" s="70"/>
    </row>
    <row r="29" spans="1:15">
      <c r="A29" s="140"/>
      <c r="C29" s="70"/>
    </row>
    <row r="30" spans="1:15">
      <c r="A30" s="140"/>
      <c r="C30" s="70"/>
    </row>
    <row r="31" spans="1:15">
      <c r="A31" s="140"/>
      <c r="C31" s="70"/>
    </row>
    <row r="32" spans="1:15">
      <c r="A32" s="140"/>
      <c r="C32" s="70"/>
    </row>
    <row r="33" spans="1:3">
      <c r="A33" s="140"/>
      <c r="C33" s="70"/>
    </row>
    <row r="34" spans="1:3">
      <c r="A34" s="140"/>
      <c r="C34" s="70"/>
    </row>
    <row r="35" spans="1:3">
      <c r="A35" s="140"/>
      <c r="C35" s="70"/>
    </row>
    <row r="36" spans="1:3">
      <c r="A36" s="140"/>
      <c r="C36" s="70"/>
    </row>
    <row r="37" spans="1:3">
      <c r="A37" s="140"/>
      <c r="C37" s="70"/>
    </row>
    <row r="38" spans="1:3">
      <c r="A38" s="140"/>
      <c r="C38" s="70"/>
    </row>
    <row r="39" spans="1:3">
      <c r="A39" s="140"/>
      <c r="C39" s="70"/>
    </row>
    <row r="40" spans="1:3">
      <c r="A40" s="140"/>
      <c r="C40" s="70"/>
    </row>
    <row r="41" spans="1:3">
      <c r="A41" s="140"/>
      <c r="C41" s="70"/>
    </row>
    <row r="42" spans="1:3">
      <c r="A42" s="140"/>
      <c r="C42" s="70"/>
    </row>
    <row r="43" spans="1:3">
      <c r="A43" s="140"/>
      <c r="C43" s="70"/>
    </row>
    <row r="44" spans="1:3">
      <c r="A44" s="140"/>
      <c r="C44" s="70"/>
    </row>
    <row r="45" spans="1:3">
      <c r="B45" s="108"/>
      <c r="C45" s="70"/>
    </row>
  </sheetData>
  <mergeCells count="3">
    <mergeCell ref="Q1:R1"/>
    <mergeCell ref="B2:G2"/>
    <mergeCell ref="H2:M2"/>
  </mergeCells>
  <phoneticPr fontId="6" type="noConversion"/>
  <hyperlinks>
    <hyperlink ref="Q1:R1" location="Contents!A1" display="Back to Contents"/>
  </hyperlinks>
  <pageMargins left="0.7" right="0.7" top="0.75" bottom="0.75" header="0.3" footer="0.3"/>
  <pageSetup paperSize="9" scale="8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595"/>
  <sheetViews>
    <sheetView topLeftCell="B19" workbookViewId="0">
      <selection activeCell="B149" sqref="B149"/>
    </sheetView>
  </sheetViews>
  <sheetFormatPr defaultColWidth="8.88671875" defaultRowHeight="13.2"/>
  <cols>
    <col min="1" max="1" width="8.88671875" hidden="1" customWidth="1"/>
    <col min="2" max="3" width="8.88671875" style="181"/>
    <col min="4" max="11" width="12.88671875" customWidth="1"/>
    <col min="12" max="12" width="5.6640625" customWidth="1"/>
    <col min="13" max="16" width="12.88671875" customWidth="1"/>
    <col min="17" max="17" width="5.6640625" customWidth="1"/>
  </cols>
  <sheetData>
    <row r="1" spans="1:19" ht="25.5" customHeight="1">
      <c r="D1" s="230" t="s">
        <v>608</v>
      </c>
      <c r="E1" s="16"/>
      <c r="F1" s="16"/>
      <c r="G1" s="16"/>
      <c r="H1" s="16"/>
      <c r="I1" s="16"/>
      <c r="J1" s="16"/>
      <c r="K1" s="16"/>
      <c r="L1" s="177"/>
      <c r="M1" s="18" t="s">
        <v>609</v>
      </c>
      <c r="N1" s="56"/>
      <c r="O1" s="56"/>
      <c r="P1" s="56"/>
      <c r="Q1" s="64"/>
      <c r="R1" s="362" t="s">
        <v>255</v>
      </c>
      <c r="S1" s="362"/>
    </row>
    <row r="2" spans="1:19" s="177" customFormat="1" ht="26.4">
      <c r="B2" s="231" t="s">
        <v>250</v>
      </c>
      <c r="C2" s="231" t="s">
        <v>218</v>
      </c>
      <c r="D2" s="182" t="s">
        <v>614</v>
      </c>
      <c r="E2" s="182" t="s">
        <v>615</v>
      </c>
      <c r="F2" s="182" t="s">
        <v>616</v>
      </c>
      <c r="G2" s="182" t="s">
        <v>617</v>
      </c>
      <c r="H2" s="182" t="s">
        <v>610</v>
      </c>
      <c r="I2" s="182" t="s">
        <v>611</v>
      </c>
      <c r="J2" s="182" t="s">
        <v>612</v>
      </c>
      <c r="K2" s="182" t="s">
        <v>613</v>
      </c>
      <c r="M2" s="182" t="s">
        <v>610</v>
      </c>
      <c r="N2" s="182" t="s">
        <v>611</v>
      </c>
      <c r="O2" s="182" t="s">
        <v>612</v>
      </c>
      <c r="P2" s="182" t="s">
        <v>613</v>
      </c>
    </row>
    <row r="3" spans="1:19">
      <c r="A3">
        <f>IF(B3=B2, A2, A2+1)</f>
        <v>1</v>
      </c>
      <c r="B3" s="221" t="s">
        <v>67</v>
      </c>
      <c r="C3" s="221">
        <v>2000</v>
      </c>
      <c r="D3" s="121">
        <v>56</v>
      </c>
      <c r="E3" s="121">
        <v>11</v>
      </c>
      <c r="F3" s="121">
        <v>5</v>
      </c>
      <c r="G3" s="121">
        <v>33</v>
      </c>
      <c r="H3" s="121">
        <v>18</v>
      </c>
      <c r="I3" s="121">
        <v>128</v>
      </c>
      <c r="J3" s="121">
        <v>6</v>
      </c>
      <c r="K3" s="121">
        <v>0</v>
      </c>
      <c r="L3" s="6"/>
      <c r="M3" s="121">
        <v>14</v>
      </c>
      <c r="N3" s="121">
        <v>127</v>
      </c>
      <c r="O3" s="121">
        <v>8</v>
      </c>
      <c r="P3" s="121">
        <v>1</v>
      </c>
      <c r="Q3" s="70"/>
    </row>
    <row r="4" spans="1:19">
      <c r="A4">
        <f t="shared" ref="A4:A67" si="0">IF(B4=B3, A3, A3+1)</f>
        <v>1</v>
      </c>
      <c r="B4" s="221" t="s">
        <v>67</v>
      </c>
      <c r="C4" s="221">
        <v>2001</v>
      </c>
      <c r="D4" s="121">
        <v>102</v>
      </c>
      <c r="E4" s="121">
        <v>13</v>
      </c>
      <c r="F4" s="121">
        <v>12</v>
      </c>
      <c r="G4" s="121">
        <v>41</v>
      </c>
      <c r="H4" s="121">
        <v>18</v>
      </c>
      <c r="I4" s="121">
        <v>168</v>
      </c>
      <c r="J4" s="121">
        <v>7</v>
      </c>
      <c r="K4" s="121">
        <v>0</v>
      </c>
      <c r="L4" s="6"/>
      <c r="M4" s="121">
        <v>10</v>
      </c>
      <c r="N4" s="121">
        <v>166</v>
      </c>
      <c r="O4" s="121">
        <v>9</v>
      </c>
      <c r="P4" s="121">
        <v>0</v>
      </c>
      <c r="Q4" s="70"/>
    </row>
    <row r="5" spans="1:19">
      <c r="A5">
        <f t="shared" si="0"/>
        <v>1</v>
      </c>
      <c r="B5" s="221" t="s">
        <v>67</v>
      </c>
      <c r="C5" s="221">
        <v>2002</v>
      </c>
      <c r="D5" s="121">
        <v>124</v>
      </c>
      <c r="E5" s="121">
        <v>13</v>
      </c>
      <c r="F5" s="121">
        <v>8</v>
      </c>
      <c r="G5" s="121">
        <v>12</v>
      </c>
      <c r="H5" s="121">
        <v>28</v>
      </c>
      <c r="I5" s="121">
        <v>295</v>
      </c>
      <c r="J5" s="121">
        <v>26</v>
      </c>
      <c r="K5" s="121">
        <v>1</v>
      </c>
      <c r="L5" s="6"/>
      <c r="M5" s="121">
        <v>4</v>
      </c>
      <c r="N5" s="121">
        <v>291</v>
      </c>
      <c r="O5" s="121">
        <v>41</v>
      </c>
      <c r="P5" s="121">
        <v>0</v>
      </c>
      <c r="Q5" s="70"/>
    </row>
    <row r="6" spans="1:19">
      <c r="A6">
        <f t="shared" si="0"/>
        <v>1</v>
      </c>
      <c r="B6" s="221" t="s">
        <v>67</v>
      </c>
      <c r="C6" s="221">
        <v>2003</v>
      </c>
      <c r="D6" s="121">
        <v>176</v>
      </c>
      <c r="E6" s="121">
        <v>13</v>
      </c>
      <c r="F6" s="121">
        <v>12</v>
      </c>
      <c r="G6" s="121">
        <v>19</v>
      </c>
      <c r="H6" s="121">
        <v>28</v>
      </c>
      <c r="I6" s="121">
        <v>246</v>
      </c>
      <c r="J6" s="121">
        <v>6</v>
      </c>
      <c r="K6" s="121">
        <v>0</v>
      </c>
      <c r="L6" s="6"/>
      <c r="M6" s="121">
        <v>2</v>
      </c>
      <c r="N6" s="121">
        <v>243</v>
      </c>
      <c r="O6" s="121">
        <v>25</v>
      </c>
      <c r="P6" s="121">
        <v>0</v>
      </c>
      <c r="Q6" s="70"/>
    </row>
    <row r="7" spans="1:19">
      <c r="A7">
        <f t="shared" si="0"/>
        <v>1</v>
      </c>
      <c r="B7" s="221" t="s">
        <v>67</v>
      </c>
      <c r="C7" s="221">
        <v>2004</v>
      </c>
      <c r="D7" s="121">
        <v>209</v>
      </c>
      <c r="E7" s="121">
        <v>29</v>
      </c>
      <c r="F7" s="121">
        <v>13</v>
      </c>
      <c r="G7" s="121">
        <v>24</v>
      </c>
      <c r="H7" s="121">
        <v>16</v>
      </c>
      <c r="I7" s="121">
        <v>246</v>
      </c>
      <c r="J7" s="121">
        <v>9</v>
      </c>
      <c r="K7" s="121">
        <v>0</v>
      </c>
      <c r="L7" s="6"/>
      <c r="M7" s="121">
        <v>4</v>
      </c>
      <c r="N7" s="121">
        <v>246</v>
      </c>
      <c r="O7" s="121">
        <v>9</v>
      </c>
      <c r="P7" s="121">
        <v>0</v>
      </c>
      <c r="Q7" s="70"/>
    </row>
    <row r="8" spans="1:19">
      <c r="A8">
        <f t="shared" si="0"/>
        <v>1</v>
      </c>
      <c r="B8" s="221" t="s">
        <v>67</v>
      </c>
      <c r="C8" s="221">
        <v>2005</v>
      </c>
      <c r="D8" s="121">
        <v>169</v>
      </c>
      <c r="E8" s="121">
        <v>25</v>
      </c>
      <c r="F8" s="121">
        <v>7</v>
      </c>
      <c r="G8" s="121">
        <v>8</v>
      </c>
      <c r="H8" s="121">
        <v>53</v>
      </c>
      <c r="I8" s="121">
        <v>195</v>
      </c>
      <c r="J8" s="121">
        <v>6</v>
      </c>
      <c r="K8" s="121">
        <v>0</v>
      </c>
      <c r="L8" s="6"/>
      <c r="M8" s="121">
        <v>5</v>
      </c>
      <c r="N8" s="121">
        <v>184</v>
      </c>
      <c r="O8" s="121">
        <v>7</v>
      </c>
      <c r="P8" s="121">
        <v>0</v>
      </c>
      <c r="Q8" s="70"/>
    </row>
    <row r="9" spans="1:19">
      <c r="A9">
        <f t="shared" si="0"/>
        <v>1</v>
      </c>
      <c r="B9" s="221" t="s">
        <v>67</v>
      </c>
      <c r="C9" s="221">
        <v>2006</v>
      </c>
      <c r="D9" s="121">
        <v>92</v>
      </c>
      <c r="E9" s="121">
        <v>35</v>
      </c>
      <c r="F9" s="121">
        <v>4</v>
      </c>
      <c r="G9" s="121">
        <v>9</v>
      </c>
      <c r="H9" s="121">
        <v>21</v>
      </c>
      <c r="I9" s="121">
        <v>225</v>
      </c>
      <c r="J9" s="121">
        <v>1</v>
      </c>
      <c r="K9" s="121">
        <v>0</v>
      </c>
      <c r="L9" s="6"/>
      <c r="M9" s="121">
        <v>4</v>
      </c>
      <c r="N9" s="121">
        <v>223</v>
      </c>
      <c r="O9" s="121">
        <v>1</v>
      </c>
      <c r="P9" s="121">
        <v>2</v>
      </c>
      <c r="Q9" s="70"/>
    </row>
    <row r="10" spans="1:19">
      <c r="A10">
        <f t="shared" si="0"/>
        <v>1</v>
      </c>
      <c r="B10" s="221" t="s">
        <v>67</v>
      </c>
      <c r="C10" s="221">
        <v>2007</v>
      </c>
      <c r="D10" s="121">
        <v>113</v>
      </c>
      <c r="E10" s="121">
        <v>58</v>
      </c>
      <c r="F10" s="121">
        <v>7</v>
      </c>
      <c r="G10" s="121">
        <v>17</v>
      </c>
      <c r="H10" s="121">
        <v>27</v>
      </c>
      <c r="I10" s="121">
        <v>403</v>
      </c>
      <c r="J10" s="121">
        <v>0</v>
      </c>
      <c r="K10" s="121">
        <v>0</v>
      </c>
      <c r="L10" s="6"/>
      <c r="M10" s="121">
        <v>3</v>
      </c>
      <c r="N10" s="121">
        <v>406</v>
      </c>
      <c r="O10" s="121">
        <v>2</v>
      </c>
      <c r="P10" s="121">
        <v>1</v>
      </c>
      <c r="Q10" s="70"/>
    </row>
    <row r="11" spans="1:19">
      <c r="A11">
        <f t="shared" si="0"/>
        <v>1</v>
      </c>
      <c r="B11" s="221" t="s">
        <v>67</v>
      </c>
      <c r="C11" s="221">
        <v>2008</v>
      </c>
      <c r="D11" s="121">
        <v>145</v>
      </c>
      <c r="E11" s="121">
        <v>110</v>
      </c>
      <c r="F11" s="121">
        <v>8</v>
      </c>
      <c r="G11" s="121">
        <v>43</v>
      </c>
      <c r="H11" s="121">
        <v>14</v>
      </c>
      <c r="I11" s="121">
        <v>427</v>
      </c>
      <c r="J11" s="121">
        <v>4</v>
      </c>
      <c r="K11" s="121">
        <v>0</v>
      </c>
      <c r="L11" s="6"/>
      <c r="M11" s="121">
        <v>10</v>
      </c>
      <c r="N11" s="121">
        <v>425</v>
      </c>
      <c r="O11" s="121">
        <v>5</v>
      </c>
      <c r="P11" s="121">
        <v>2</v>
      </c>
      <c r="Q11" s="70"/>
    </row>
    <row r="12" spans="1:19">
      <c r="A12">
        <f t="shared" si="0"/>
        <v>1</v>
      </c>
      <c r="B12" s="221" t="s">
        <v>67</v>
      </c>
      <c r="C12" s="221">
        <v>2009</v>
      </c>
      <c r="D12" s="121">
        <v>261</v>
      </c>
      <c r="E12" s="121">
        <v>129</v>
      </c>
      <c r="F12" s="121">
        <v>0</v>
      </c>
      <c r="G12" s="121">
        <v>25</v>
      </c>
      <c r="H12" s="121">
        <v>1</v>
      </c>
      <c r="I12" s="121">
        <v>47</v>
      </c>
      <c r="J12" s="121">
        <v>1</v>
      </c>
      <c r="K12" s="121">
        <v>0</v>
      </c>
      <c r="L12" s="6"/>
      <c r="M12" s="121">
        <v>0</v>
      </c>
      <c r="N12" s="121">
        <v>44</v>
      </c>
      <c r="O12" s="121">
        <v>4</v>
      </c>
      <c r="P12" s="121">
        <v>1</v>
      </c>
      <c r="Q12" s="70"/>
    </row>
    <row r="13" spans="1:19">
      <c r="A13">
        <f t="shared" si="0"/>
        <v>1</v>
      </c>
      <c r="B13" s="221" t="s">
        <v>67</v>
      </c>
      <c r="C13" s="221">
        <v>2010</v>
      </c>
      <c r="D13" s="121">
        <v>108</v>
      </c>
      <c r="E13" s="121">
        <v>136</v>
      </c>
      <c r="F13" s="121">
        <v>0</v>
      </c>
      <c r="G13" s="121">
        <v>2</v>
      </c>
      <c r="H13" s="121">
        <v>2</v>
      </c>
      <c r="I13" s="121">
        <v>46</v>
      </c>
      <c r="J13" s="121">
        <v>0</v>
      </c>
      <c r="K13" s="121">
        <v>0</v>
      </c>
      <c r="L13" s="6"/>
      <c r="M13" s="121">
        <v>1</v>
      </c>
      <c r="N13" s="121">
        <v>45</v>
      </c>
      <c r="O13" s="121">
        <v>0</v>
      </c>
      <c r="P13" s="121">
        <v>0</v>
      </c>
      <c r="Q13" s="70"/>
    </row>
    <row r="14" spans="1:19">
      <c r="A14">
        <f t="shared" si="0"/>
        <v>1</v>
      </c>
      <c r="B14" s="221" t="s">
        <v>67</v>
      </c>
      <c r="C14" s="221">
        <v>2011</v>
      </c>
      <c r="D14" s="121">
        <v>218</v>
      </c>
      <c r="E14" s="121">
        <v>92</v>
      </c>
      <c r="F14" s="121">
        <v>0</v>
      </c>
      <c r="G14" s="121">
        <v>2</v>
      </c>
      <c r="H14" s="121">
        <v>5</v>
      </c>
      <c r="I14" s="121">
        <v>21</v>
      </c>
      <c r="J14" s="121">
        <v>0</v>
      </c>
      <c r="K14" s="121">
        <v>0</v>
      </c>
      <c r="L14" s="6"/>
      <c r="M14" s="121">
        <v>5</v>
      </c>
      <c r="N14" s="121">
        <v>19</v>
      </c>
      <c r="O14" s="121">
        <v>0</v>
      </c>
      <c r="P14" s="121">
        <v>1</v>
      </c>
      <c r="Q14" s="70"/>
    </row>
    <row r="15" spans="1:19">
      <c r="A15">
        <f t="shared" si="0"/>
        <v>1</v>
      </c>
      <c r="B15" s="221" t="s">
        <v>67</v>
      </c>
      <c r="C15" s="221">
        <v>2012</v>
      </c>
      <c r="D15" s="121">
        <v>192</v>
      </c>
      <c r="E15" s="121">
        <v>107</v>
      </c>
      <c r="F15" s="121">
        <v>3</v>
      </c>
      <c r="G15" s="121">
        <v>1</v>
      </c>
      <c r="H15" s="121">
        <v>39</v>
      </c>
      <c r="I15" s="121">
        <v>22</v>
      </c>
      <c r="J15" s="121">
        <v>1</v>
      </c>
      <c r="K15" s="121">
        <v>1</v>
      </c>
      <c r="L15" s="6"/>
      <c r="M15" s="121">
        <v>40</v>
      </c>
      <c r="N15" s="121">
        <v>22</v>
      </c>
      <c r="O15" s="121">
        <v>1</v>
      </c>
      <c r="P15" s="121">
        <v>0</v>
      </c>
      <c r="Q15" s="70"/>
    </row>
    <row r="16" spans="1:19">
      <c r="A16">
        <f t="shared" si="0"/>
        <v>1</v>
      </c>
      <c r="B16" s="221" t="s">
        <v>67</v>
      </c>
      <c r="C16" s="221">
        <v>2013</v>
      </c>
      <c r="D16" s="121">
        <v>199</v>
      </c>
      <c r="E16" s="121">
        <v>121</v>
      </c>
      <c r="F16" s="121">
        <v>0</v>
      </c>
      <c r="G16" s="121">
        <v>5</v>
      </c>
      <c r="H16" s="121">
        <v>94</v>
      </c>
      <c r="I16" s="121">
        <v>27</v>
      </c>
      <c r="J16" s="121">
        <v>0</v>
      </c>
      <c r="K16" s="121">
        <v>0</v>
      </c>
      <c r="L16" s="6"/>
      <c r="M16" s="121">
        <v>3</v>
      </c>
      <c r="N16" s="121">
        <v>26</v>
      </c>
      <c r="O16" s="121">
        <v>0</v>
      </c>
      <c r="P16" s="121">
        <v>1</v>
      </c>
      <c r="Q16" s="70"/>
    </row>
    <row r="17" spans="1:17">
      <c r="A17">
        <f t="shared" si="0"/>
        <v>1</v>
      </c>
      <c r="B17" s="221" t="s">
        <v>67</v>
      </c>
      <c r="C17" s="221">
        <v>2014</v>
      </c>
      <c r="D17" s="121">
        <v>204</v>
      </c>
      <c r="E17" s="121">
        <v>116</v>
      </c>
      <c r="F17" s="121">
        <v>0</v>
      </c>
      <c r="G17" s="121">
        <v>2</v>
      </c>
      <c r="H17" s="121">
        <v>32</v>
      </c>
      <c r="I17" s="121">
        <v>56</v>
      </c>
      <c r="J17" s="121">
        <v>0</v>
      </c>
      <c r="K17" s="121">
        <v>1</v>
      </c>
      <c r="L17" s="6"/>
      <c r="M17" s="121">
        <v>31</v>
      </c>
      <c r="N17" s="121">
        <v>57</v>
      </c>
      <c r="O17" s="121">
        <v>1</v>
      </c>
      <c r="P17" s="121">
        <v>0</v>
      </c>
      <c r="Q17" s="70"/>
    </row>
    <row r="18" spans="1:17">
      <c r="A18">
        <f t="shared" si="0"/>
        <v>1</v>
      </c>
      <c r="B18" s="221" t="s">
        <v>67</v>
      </c>
      <c r="C18" s="221">
        <v>2015</v>
      </c>
      <c r="D18" s="121">
        <v>139</v>
      </c>
      <c r="E18" s="121">
        <v>191</v>
      </c>
      <c r="F18" s="121">
        <v>1</v>
      </c>
      <c r="G18" s="121">
        <v>1</v>
      </c>
      <c r="H18" s="121">
        <v>38</v>
      </c>
      <c r="I18" s="121">
        <v>36</v>
      </c>
      <c r="J18" s="121">
        <v>3</v>
      </c>
      <c r="K18" s="121">
        <v>0</v>
      </c>
      <c r="L18" s="6"/>
      <c r="M18" s="121">
        <v>36</v>
      </c>
      <c r="N18" s="121">
        <v>37</v>
      </c>
      <c r="O18" s="121">
        <v>4</v>
      </c>
      <c r="P18" s="121">
        <v>0</v>
      </c>
      <c r="Q18" s="70"/>
    </row>
    <row r="19" spans="1:17">
      <c r="A19">
        <f t="shared" si="0"/>
        <v>1</v>
      </c>
      <c r="B19" s="221" t="s">
        <v>67</v>
      </c>
      <c r="C19" s="221">
        <v>2016</v>
      </c>
      <c r="D19" s="121">
        <v>360</v>
      </c>
      <c r="E19" s="121">
        <v>292</v>
      </c>
      <c r="F19" s="121">
        <v>7</v>
      </c>
      <c r="G19" s="121">
        <v>13</v>
      </c>
      <c r="H19" s="121">
        <v>22</v>
      </c>
      <c r="I19" s="121">
        <v>57</v>
      </c>
      <c r="J19" s="121">
        <v>8</v>
      </c>
      <c r="K19" s="121">
        <v>0</v>
      </c>
      <c r="L19" s="6"/>
      <c r="M19" s="121">
        <v>20</v>
      </c>
      <c r="N19" s="121">
        <v>48</v>
      </c>
      <c r="O19" s="121">
        <v>19</v>
      </c>
      <c r="P19" s="121">
        <v>0</v>
      </c>
      <c r="Q19" s="70"/>
    </row>
    <row r="20" spans="1:17">
      <c r="A20">
        <f t="shared" si="0"/>
        <v>1</v>
      </c>
      <c r="B20" s="221" t="s">
        <v>67</v>
      </c>
      <c r="C20" s="221">
        <v>2017</v>
      </c>
      <c r="D20" s="121">
        <v>348</v>
      </c>
      <c r="E20" s="121">
        <v>231</v>
      </c>
      <c r="F20" s="121">
        <v>5</v>
      </c>
      <c r="G20" s="121">
        <v>6</v>
      </c>
      <c r="H20" s="121">
        <v>18</v>
      </c>
      <c r="I20" s="121">
        <v>69</v>
      </c>
      <c r="J20" s="121">
        <v>6</v>
      </c>
      <c r="K20" s="121">
        <v>0</v>
      </c>
      <c r="L20" s="6"/>
      <c r="M20" s="121">
        <v>17</v>
      </c>
      <c r="N20" s="121">
        <v>63</v>
      </c>
      <c r="O20" s="121">
        <v>11</v>
      </c>
      <c r="P20" s="121">
        <v>0</v>
      </c>
      <c r="Q20" s="70"/>
    </row>
    <row r="21" spans="1:17">
      <c r="A21">
        <f t="shared" si="0"/>
        <v>1</v>
      </c>
      <c r="B21" s="221" t="s">
        <v>67</v>
      </c>
      <c r="C21" s="221">
        <v>2018</v>
      </c>
      <c r="D21" s="121">
        <v>582</v>
      </c>
      <c r="E21" s="121">
        <v>273</v>
      </c>
      <c r="F21" s="121">
        <v>4</v>
      </c>
      <c r="G21" s="121">
        <v>1</v>
      </c>
      <c r="H21" s="121">
        <v>40</v>
      </c>
      <c r="I21" s="121">
        <v>50</v>
      </c>
      <c r="J21" s="121">
        <v>2</v>
      </c>
      <c r="K21" s="121">
        <v>0</v>
      </c>
      <c r="L21" s="6"/>
      <c r="M21" s="121">
        <v>33</v>
      </c>
      <c r="N21" s="121">
        <v>48</v>
      </c>
      <c r="O21" s="121">
        <v>6</v>
      </c>
      <c r="P21" s="121">
        <v>1</v>
      </c>
      <c r="Q21" s="70"/>
    </row>
    <row r="22" spans="1:17">
      <c r="A22">
        <f t="shared" si="0"/>
        <v>1</v>
      </c>
      <c r="B22" s="221" t="s">
        <v>67</v>
      </c>
      <c r="C22" s="221">
        <v>2019</v>
      </c>
      <c r="D22" s="121">
        <v>251</v>
      </c>
      <c r="E22" s="121">
        <v>125</v>
      </c>
      <c r="F22" s="121">
        <v>7</v>
      </c>
      <c r="G22" s="121">
        <v>0</v>
      </c>
      <c r="H22" s="121">
        <v>34</v>
      </c>
      <c r="I22" s="121">
        <v>35</v>
      </c>
      <c r="J22" s="121">
        <v>1</v>
      </c>
      <c r="K22" s="121">
        <v>0</v>
      </c>
      <c r="L22" s="6"/>
      <c r="M22" s="121">
        <v>33</v>
      </c>
      <c r="N22" s="121">
        <v>35</v>
      </c>
      <c r="O22" s="121">
        <v>1</v>
      </c>
      <c r="P22" s="121">
        <v>0</v>
      </c>
      <c r="Q22" s="70"/>
    </row>
    <row r="23" spans="1:17">
      <c r="A23">
        <f t="shared" si="0"/>
        <v>1</v>
      </c>
      <c r="B23" s="221" t="s">
        <v>67</v>
      </c>
      <c r="C23" s="221">
        <v>2020</v>
      </c>
      <c r="D23" s="121">
        <v>118</v>
      </c>
      <c r="E23" s="121">
        <v>105</v>
      </c>
      <c r="F23" s="121">
        <v>0</v>
      </c>
      <c r="G23" s="121">
        <v>0</v>
      </c>
      <c r="H23" s="121">
        <v>24</v>
      </c>
      <c r="I23" s="121">
        <v>26</v>
      </c>
      <c r="J23" s="121">
        <v>0</v>
      </c>
      <c r="K23" s="121">
        <v>0</v>
      </c>
      <c r="L23" s="6"/>
      <c r="M23" s="121">
        <v>24</v>
      </c>
      <c r="N23" s="121">
        <v>16</v>
      </c>
      <c r="O23" s="121">
        <v>0</v>
      </c>
      <c r="P23" s="121">
        <v>0</v>
      </c>
      <c r="Q23" s="70"/>
    </row>
    <row r="24" spans="1:17">
      <c r="A24">
        <f t="shared" si="0"/>
        <v>2</v>
      </c>
      <c r="B24" s="221" t="s">
        <v>86</v>
      </c>
      <c r="C24" s="221">
        <v>2000</v>
      </c>
      <c r="D24" s="121">
        <v>5027</v>
      </c>
      <c r="E24" s="121">
        <v>8413</v>
      </c>
      <c r="F24" s="121">
        <v>811</v>
      </c>
      <c r="G24" s="121">
        <v>188</v>
      </c>
      <c r="H24" s="121">
        <v>119</v>
      </c>
      <c r="I24" s="121">
        <v>4745</v>
      </c>
      <c r="J24" s="121">
        <v>40</v>
      </c>
      <c r="K24" s="121">
        <v>8</v>
      </c>
      <c r="L24" s="6"/>
      <c r="M24" s="121">
        <v>46</v>
      </c>
      <c r="N24" s="121">
        <v>4547</v>
      </c>
      <c r="O24" s="121">
        <v>64</v>
      </c>
      <c r="P24" s="121">
        <v>157</v>
      </c>
      <c r="Q24" s="70"/>
    </row>
    <row r="25" spans="1:17">
      <c r="A25">
        <f t="shared" si="0"/>
        <v>2</v>
      </c>
      <c r="B25" s="221" t="s">
        <v>86</v>
      </c>
      <c r="C25" s="221">
        <v>2001</v>
      </c>
      <c r="D25" s="121">
        <v>3183</v>
      </c>
      <c r="E25" s="121">
        <v>10406</v>
      </c>
      <c r="F25" s="121">
        <v>1284</v>
      </c>
      <c r="G25" s="121">
        <v>141</v>
      </c>
      <c r="H25" s="121">
        <v>122</v>
      </c>
      <c r="I25" s="121">
        <v>4612</v>
      </c>
      <c r="J25" s="121">
        <v>38</v>
      </c>
      <c r="K25" s="121">
        <v>18</v>
      </c>
      <c r="L25" s="6"/>
      <c r="M25" s="121">
        <v>36</v>
      </c>
      <c r="N25" s="121">
        <v>4400</v>
      </c>
      <c r="O25" s="121">
        <v>56</v>
      </c>
      <c r="P25" s="121">
        <v>155</v>
      </c>
      <c r="Q25" s="70"/>
    </row>
    <row r="26" spans="1:17">
      <c r="A26">
        <f t="shared" si="0"/>
        <v>2</v>
      </c>
      <c r="B26" s="221" t="s">
        <v>86</v>
      </c>
      <c r="C26" s="221">
        <v>2002</v>
      </c>
      <c r="D26" s="121">
        <v>1187</v>
      </c>
      <c r="E26" s="121">
        <v>14019</v>
      </c>
      <c r="F26" s="121">
        <v>1613</v>
      </c>
      <c r="G26" s="121">
        <v>99</v>
      </c>
      <c r="H26" s="121">
        <v>135</v>
      </c>
      <c r="I26" s="121">
        <v>6473</v>
      </c>
      <c r="J26" s="121">
        <v>52</v>
      </c>
      <c r="K26" s="121">
        <v>18</v>
      </c>
      <c r="L26" s="6"/>
      <c r="M26" s="121">
        <v>41</v>
      </c>
      <c r="N26" s="121">
        <v>6216</v>
      </c>
      <c r="O26" s="121">
        <v>81</v>
      </c>
      <c r="P26" s="121">
        <v>198</v>
      </c>
      <c r="Q26" s="70"/>
    </row>
    <row r="27" spans="1:17">
      <c r="A27">
        <f t="shared" si="0"/>
        <v>2</v>
      </c>
      <c r="B27" s="221" t="s">
        <v>86</v>
      </c>
      <c r="C27" s="221">
        <v>2003</v>
      </c>
      <c r="D27" s="121">
        <v>1627</v>
      </c>
      <c r="E27" s="121">
        <v>14605</v>
      </c>
      <c r="F27" s="121">
        <v>2008</v>
      </c>
      <c r="G27" s="121">
        <v>100</v>
      </c>
      <c r="H27" s="121">
        <v>242</v>
      </c>
      <c r="I27" s="121">
        <v>7726</v>
      </c>
      <c r="J27" s="121">
        <v>63</v>
      </c>
      <c r="K27" s="121">
        <v>4</v>
      </c>
      <c r="L27" s="6"/>
      <c r="M27" s="121">
        <v>121</v>
      </c>
      <c r="N27" s="121">
        <v>7490</v>
      </c>
      <c r="O27" s="121">
        <v>106</v>
      </c>
      <c r="P27" s="121">
        <v>191</v>
      </c>
      <c r="Q27" s="70"/>
    </row>
    <row r="28" spans="1:17">
      <c r="A28">
        <f t="shared" si="0"/>
        <v>2</v>
      </c>
      <c r="B28" s="221" t="s">
        <v>86</v>
      </c>
      <c r="C28" s="221">
        <v>2004</v>
      </c>
      <c r="D28" s="121">
        <v>1902</v>
      </c>
      <c r="E28" s="121">
        <v>15918</v>
      </c>
      <c r="F28" s="121">
        <v>2429</v>
      </c>
      <c r="G28" s="121">
        <v>114</v>
      </c>
      <c r="H28" s="121">
        <v>420</v>
      </c>
      <c r="I28" s="121">
        <v>8841</v>
      </c>
      <c r="J28" s="121">
        <v>71</v>
      </c>
      <c r="K28" s="121">
        <v>6</v>
      </c>
      <c r="L28" s="6"/>
      <c r="M28" s="121">
        <v>188</v>
      </c>
      <c r="N28" s="121">
        <v>8572</v>
      </c>
      <c r="O28" s="121">
        <v>131</v>
      </c>
      <c r="P28" s="121">
        <v>201</v>
      </c>
      <c r="Q28" s="70"/>
    </row>
    <row r="29" spans="1:17">
      <c r="A29">
        <f t="shared" si="0"/>
        <v>2</v>
      </c>
      <c r="B29" s="221" t="s">
        <v>86</v>
      </c>
      <c r="C29" s="221">
        <v>2005</v>
      </c>
      <c r="D29" s="121">
        <v>2071</v>
      </c>
      <c r="E29" s="121">
        <v>17395</v>
      </c>
      <c r="F29" s="121">
        <v>2263</v>
      </c>
      <c r="G29" s="121">
        <v>77</v>
      </c>
      <c r="H29" s="121">
        <v>490</v>
      </c>
      <c r="I29" s="121">
        <v>8277</v>
      </c>
      <c r="J29" s="121">
        <v>101</v>
      </c>
      <c r="K29" s="121">
        <v>4</v>
      </c>
      <c r="L29" s="6"/>
      <c r="M29" s="121">
        <v>258</v>
      </c>
      <c r="N29" s="121">
        <v>7998</v>
      </c>
      <c r="O29" s="121">
        <v>153</v>
      </c>
      <c r="P29" s="121">
        <v>224</v>
      </c>
      <c r="Q29" s="70"/>
    </row>
    <row r="30" spans="1:17">
      <c r="A30">
        <f t="shared" si="0"/>
        <v>2</v>
      </c>
      <c r="B30" s="221" t="s">
        <v>86</v>
      </c>
      <c r="C30" s="221">
        <v>2006</v>
      </c>
      <c r="D30" s="121">
        <v>3029</v>
      </c>
      <c r="E30" s="121">
        <v>15851</v>
      </c>
      <c r="F30" s="121">
        <v>1436</v>
      </c>
      <c r="G30" s="121">
        <v>68</v>
      </c>
      <c r="H30" s="121">
        <v>412</v>
      </c>
      <c r="I30" s="121">
        <v>7145</v>
      </c>
      <c r="J30" s="121">
        <v>68</v>
      </c>
      <c r="K30" s="121">
        <v>7</v>
      </c>
      <c r="L30" s="6"/>
      <c r="M30" s="121">
        <v>215</v>
      </c>
      <c r="N30" s="121">
        <v>6885</v>
      </c>
      <c r="O30" s="121">
        <v>141</v>
      </c>
      <c r="P30" s="121">
        <v>201</v>
      </c>
      <c r="Q30" s="70"/>
    </row>
    <row r="31" spans="1:17">
      <c r="A31">
        <f t="shared" si="0"/>
        <v>2</v>
      </c>
      <c r="B31" s="221" t="s">
        <v>86</v>
      </c>
      <c r="C31" s="221">
        <v>2007</v>
      </c>
      <c r="D31" s="121">
        <v>3613</v>
      </c>
      <c r="E31" s="121">
        <v>16965</v>
      </c>
      <c r="F31" s="121">
        <v>1087</v>
      </c>
      <c r="G31" s="121">
        <v>56</v>
      </c>
      <c r="H31" s="121">
        <v>368</v>
      </c>
      <c r="I31" s="121">
        <v>7452</v>
      </c>
      <c r="J31" s="121">
        <v>70</v>
      </c>
      <c r="K31" s="121">
        <v>4</v>
      </c>
      <c r="L31" s="6"/>
      <c r="M31" s="121">
        <v>197</v>
      </c>
      <c r="N31" s="121">
        <v>7184</v>
      </c>
      <c r="O31" s="121">
        <v>158</v>
      </c>
      <c r="P31" s="121">
        <v>187</v>
      </c>
      <c r="Q31" s="70"/>
    </row>
    <row r="32" spans="1:17">
      <c r="A32">
        <f t="shared" si="0"/>
        <v>2</v>
      </c>
      <c r="B32" s="221" t="s">
        <v>86</v>
      </c>
      <c r="C32" s="221">
        <v>2008</v>
      </c>
      <c r="D32" s="121">
        <v>3151</v>
      </c>
      <c r="E32" s="121">
        <v>16058</v>
      </c>
      <c r="F32" s="121">
        <v>856</v>
      </c>
      <c r="G32" s="121">
        <v>58</v>
      </c>
      <c r="H32" s="121">
        <v>418</v>
      </c>
      <c r="I32" s="121">
        <v>4759</v>
      </c>
      <c r="J32" s="121">
        <v>65</v>
      </c>
      <c r="K32" s="121">
        <v>3</v>
      </c>
      <c r="L32" s="6"/>
      <c r="M32" s="121">
        <v>261</v>
      </c>
      <c r="N32" s="121">
        <v>4527</v>
      </c>
      <c r="O32" s="121">
        <v>168</v>
      </c>
      <c r="P32" s="121">
        <v>155</v>
      </c>
      <c r="Q32" s="70"/>
    </row>
    <row r="33" spans="1:17">
      <c r="A33">
        <f t="shared" si="0"/>
        <v>2</v>
      </c>
      <c r="B33" s="221" t="s">
        <v>86</v>
      </c>
      <c r="C33" s="221">
        <v>2009</v>
      </c>
      <c r="D33" s="121">
        <v>1892</v>
      </c>
      <c r="E33" s="121">
        <v>11158</v>
      </c>
      <c r="F33" s="121">
        <v>477</v>
      </c>
      <c r="G33" s="121">
        <v>55</v>
      </c>
      <c r="H33" s="121">
        <v>253</v>
      </c>
      <c r="I33" s="121">
        <v>2334</v>
      </c>
      <c r="J33" s="121">
        <v>72</v>
      </c>
      <c r="K33" s="121">
        <v>8</v>
      </c>
      <c r="L33" s="6"/>
      <c r="M33" s="121">
        <v>151</v>
      </c>
      <c r="N33" s="121">
        <v>2159</v>
      </c>
      <c r="O33" s="121">
        <v>131</v>
      </c>
      <c r="P33" s="121">
        <v>136</v>
      </c>
      <c r="Q33" s="70"/>
    </row>
    <row r="34" spans="1:17">
      <c r="A34">
        <f t="shared" si="0"/>
        <v>2</v>
      </c>
      <c r="B34" s="221" t="s">
        <v>86</v>
      </c>
      <c r="C34" s="221">
        <v>2010</v>
      </c>
      <c r="D34" s="121">
        <v>2085</v>
      </c>
      <c r="E34" s="121">
        <v>13986</v>
      </c>
      <c r="F34" s="121">
        <v>533</v>
      </c>
      <c r="G34" s="121">
        <v>50</v>
      </c>
      <c r="H34" s="121">
        <v>270</v>
      </c>
      <c r="I34" s="121">
        <v>2253</v>
      </c>
      <c r="J34" s="121">
        <v>73</v>
      </c>
      <c r="K34" s="121">
        <v>8</v>
      </c>
      <c r="L34" s="6"/>
      <c r="M34" s="121">
        <v>148</v>
      </c>
      <c r="N34" s="121">
        <v>2059</v>
      </c>
      <c r="O34" s="121">
        <v>126</v>
      </c>
      <c r="P34" s="121">
        <v>147</v>
      </c>
      <c r="Q34" s="70"/>
    </row>
    <row r="35" spans="1:17">
      <c r="A35">
        <f t="shared" si="0"/>
        <v>2</v>
      </c>
      <c r="B35" s="221" t="s">
        <v>86</v>
      </c>
      <c r="C35" s="221">
        <v>2011</v>
      </c>
      <c r="D35" s="121">
        <v>2574</v>
      </c>
      <c r="E35" s="121">
        <v>15467</v>
      </c>
      <c r="F35" s="121">
        <v>361</v>
      </c>
      <c r="G35" s="121">
        <v>40</v>
      </c>
      <c r="H35" s="121">
        <v>338</v>
      </c>
      <c r="I35" s="121">
        <v>2586</v>
      </c>
      <c r="J35" s="121">
        <v>66</v>
      </c>
      <c r="K35" s="121">
        <v>7</v>
      </c>
      <c r="L35" s="6"/>
      <c r="M35" s="121">
        <v>175</v>
      </c>
      <c r="N35" s="121">
        <v>2393</v>
      </c>
      <c r="O35" s="121">
        <v>93</v>
      </c>
      <c r="P35" s="121">
        <v>138</v>
      </c>
      <c r="Q35" s="70"/>
    </row>
    <row r="36" spans="1:17">
      <c r="A36">
        <f t="shared" si="0"/>
        <v>2</v>
      </c>
      <c r="B36" s="221" t="s">
        <v>86</v>
      </c>
      <c r="C36" s="221">
        <v>2012</v>
      </c>
      <c r="D36" s="121">
        <v>3164</v>
      </c>
      <c r="E36" s="121">
        <v>17963</v>
      </c>
      <c r="F36" s="121">
        <v>305</v>
      </c>
      <c r="G36" s="121">
        <v>54</v>
      </c>
      <c r="H36" s="121">
        <v>544</v>
      </c>
      <c r="I36" s="121">
        <v>2508</v>
      </c>
      <c r="J36" s="121">
        <v>67</v>
      </c>
      <c r="K36" s="121">
        <v>5</v>
      </c>
      <c r="L36" s="6"/>
      <c r="M36" s="121">
        <v>180</v>
      </c>
      <c r="N36" s="121">
        <v>2307</v>
      </c>
      <c r="O36" s="121">
        <v>126</v>
      </c>
      <c r="P36" s="121">
        <v>117</v>
      </c>
      <c r="Q36" s="70"/>
    </row>
    <row r="37" spans="1:17">
      <c r="A37">
        <f t="shared" si="0"/>
        <v>2</v>
      </c>
      <c r="B37" s="221" t="s">
        <v>86</v>
      </c>
      <c r="C37" s="221">
        <v>2013</v>
      </c>
      <c r="D37" s="121">
        <v>3526</v>
      </c>
      <c r="E37" s="121">
        <v>23542</v>
      </c>
      <c r="F37" s="121">
        <v>337</v>
      </c>
      <c r="G37" s="121">
        <v>39</v>
      </c>
      <c r="H37" s="121">
        <v>655</v>
      </c>
      <c r="I37" s="121">
        <v>4442</v>
      </c>
      <c r="J37" s="121">
        <v>89</v>
      </c>
      <c r="K37" s="121">
        <v>2</v>
      </c>
      <c r="L37" s="6"/>
      <c r="M37" s="121">
        <v>243</v>
      </c>
      <c r="N37" s="121">
        <v>4093</v>
      </c>
      <c r="O37" s="121">
        <v>285</v>
      </c>
      <c r="P37" s="121">
        <v>130</v>
      </c>
      <c r="Q37" s="70"/>
    </row>
    <row r="38" spans="1:17">
      <c r="A38">
        <f t="shared" si="0"/>
        <v>2</v>
      </c>
      <c r="B38" s="221" t="s">
        <v>86</v>
      </c>
      <c r="C38" s="221">
        <v>2014</v>
      </c>
      <c r="D38" s="121">
        <v>3761</v>
      </c>
      <c r="E38" s="121">
        <v>28244</v>
      </c>
      <c r="F38" s="121">
        <v>356</v>
      </c>
      <c r="G38" s="121">
        <v>36</v>
      </c>
      <c r="H38" s="121">
        <v>740</v>
      </c>
      <c r="I38" s="121">
        <v>5891</v>
      </c>
      <c r="J38" s="121">
        <v>214</v>
      </c>
      <c r="K38" s="121">
        <v>5</v>
      </c>
      <c r="L38" s="6"/>
      <c r="M38" s="121">
        <v>312</v>
      </c>
      <c r="N38" s="121">
        <v>5386</v>
      </c>
      <c r="O38" s="121">
        <v>602</v>
      </c>
      <c r="P38" s="121">
        <v>162</v>
      </c>
      <c r="Q38" s="70"/>
    </row>
    <row r="39" spans="1:17">
      <c r="A39">
        <f t="shared" si="0"/>
        <v>2</v>
      </c>
      <c r="B39" s="221" t="s">
        <v>86</v>
      </c>
      <c r="C39" s="221">
        <v>2015</v>
      </c>
      <c r="D39" s="121">
        <v>4167</v>
      </c>
      <c r="E39" s="121">
        <v>30340</v>
      </c>
      <c r="F39" s="121">
        <v>327</v>
      </c>
      <c r="G39" s="121">
        <v>48</v>
      </c>
      <c r="H39" s="121">
        <v>838</v>
      </c>
      <c r="I39" s="121">
        <v>6334</v>
      </c>
      <c r="J39" s="121">
        <v>283</v>
      </c>
      <c r="K39" s="121">
        <v>1</v>
      </c>
      <c r="L39" s="6"/>
      <c r="M39" s="121">
        <v>355</v>
      </c>
      <c r="N39" s="121">
        <v>5692</v>
      </c>
      <c r="O39" s="121">
        <v>940</v>
      </c>
      <c r="P39" s="121">
        <v>141</v>
      </c>
      <c r="Q39" s="70"/>
    </row>
    <row r="40" spans="1:17">
      <c r="A40">
        <f t="shared" si="0"/>
        <v>2</v>
      </c>
      <c r="B40" s="221" t="s">
        <v>86</v>
      </c>
      <c r="C40" s="221">
        <v>2016</v>
      </c>
      <c r="D40" s="121">
        <v>3793</v>
      </c>
      <c r="E40" s="121">
        <v>35973</v>
      </c>
      <c r="F40" s="121">
        <v>361</v>
      </c>
      <c r="G40" s="121">
        <v>43</v>
      </c>
      <c r="H40" s="121">
        <v>847</v>
      </c>
      <c r="I40" s="121">
        <v>8427</v>
      </c>
      <c r="J40" s="121">
        <v>377</v>
      </c>
      <c r="K40" s="121">
        <v>3</v>
      </c>
      <c r="L40" s="6"/>
      <c r="M40" s="121">
        <v>337</v>
      </c>
      <c r="N40" s="121">
        <v>7588</v>
      </c>
      <c r="O40" s="121">
        <v>1198</v>
      </c>
      <c r="P40" s="121">
        <v>160</v>
      </c>
      <c r="Q40" s="70"/>
    </row>
    <row r="41" spans="1:17">
      <c r="A41">
        <f t="shared" si="0"/>
        <v>2</v>
      </c>
      <c r="B41" s="221" t="s">
        <v>86</v>
      </c>
      <c r="C41" s="221">
        <v>2017</v>
      </c>
      <c r="D41" s="121">
        <v>4212</v>
      </c>
      <c r="E41" s="121">
        <v>41624</v>
      </c>
      <c r="F41" s="121">
        <v>344</v>
      </c>
      <c r="G41" s="121">
        <v>54</v>
      </c>
      <c r="H41" s="121">
        <v>1098</v>
      </c>
      <c r="I41" s="121">
        <v>9752</v>
      </c>
      <c r="J41" s="121">
        <v>405</v>
      </c>
      <c r="K41" s="121">
        <v>3</v>
      </c>
      <c r="L41" s="6"/>
      <c r="M41" s="121">
        <v>445</v>
      </c>
      <c r="N41" s="121">
        <v>8830</v>
      </c>
      <c r="O41" s="121">
        <v>1330</v>
      </c>
      <c r="P41" s="121">
        <v>147</v>
      </c>
      <c r="Q41" s="70"/>
    </row>
    <row r="42" spans="1:17">
      <c r="A42">
        <f t="shared" si="0"/>
        <v>2</v>
      </c>
      <c r="B42" s="221" t="s">
        <v>86</v>
      </c>
      <c r="C42" s="221">
        <v>2018</v>
      </c>
      <c r="D42" s="121">
        <v>4927</v>
      </c>
      <c r="E42" s="121">
        <v>42924</v>
      </c>
      <c r="F42" s="121">
        <v>107</v>
      </c>
      <c r="G42" s="121">
        <v>43</v>
      </c>
      <c r="H42" s="121">
        <v>1074</v>
      </c>
      <c r="I42" s="121">
        <v>8910</v>
      </c>
      <c r="J42" s="121">
        <v>295</v>
      </c>
      <c r="K42" s="121">
        <v>3</v>
      </c>
      <c r="L42" s="6"/>
      <c r="M42" s="121">
        <v>432</v>
      </c>
      <c r="N42" s="121">
        <v>8023</v>
      </c>
      <c r="O42" s="121">
        <v>1126</v>
      </c>
      <c r="P42" s="121">
        <v>148</v>
      </c>
      <c r="Q42" s="70"/>
    </row>
    <row r="43" spans="1:17">
      <c r="A43">
        <f t="shared" si="0"/>
        <v>2</v>
      </c>
      <c r="B43" s="221" t="s">
        <v>86</v>
      </c>
      <c r="C43" s="221">
        <v>2019</v>
      </c>
      <c r="D43" s="121">
        <v>4355</v>
      </c>
      <c r="E43" s="121">
        <v>40920</v>
      </c>
      <c r="F43" s="121">
        <v>73</v>
      </c>
      <c r="G43" s="121">
        <v>39</v>
      </c>
      <c r="H43" s="121">
        <v>1032</v>
      </c>
      <c r="I43" s="121">
        <v>8206</v>
      </c>
      <c r="J43" s="121">
        <v>191</v>
      </c>
      <c r="K43" s="121">
        <v>5</v>
      </c>
      <c r="L43" s="6"/>
      <c r="M43" s="121">
        <v>360</v>
      </c>
      <c r="N43" s="121">
        <v>7362</v>
      </c>
      <c r="O43" s="121">
        <v>1030</v>
      </c>
      <c r="P43" s="121">
        <v>138</v>
      </c>
      <c r="Q43" s="70"/>
    </row>
    <row r="44" spans="1:17">
      <c r="A44">
        <f t="shared" si="0"/>
        <v>2</v>
      </c>
      <c r="B44" s="221" t="s">
        <v>86</v>
      </c>
      <c r="C44" s="221">
        <v>2020</v>
      </c>
      <c r="D44" s="121">
        <v>3824</v>
      </c>
      <c r="E44" s="121">
        <v>31188</v>
      </c>
      <c r="F44" s="121">
        <v>75</v>
      </c>
      <c r="G44" s="121">
        <v>54</v>
      </c>
      <c r="H44" s="121">
        <v>742</v>
      </c>
      <c r="I44" s="121">
        <v>6522</v>
      </c>
      <c r="J44" s="121">
        <v>195</v>
      </c>
      <c r="K44" s="121">
        <v>5</v>
      </c>
      <c r="L44" s="6"/>
      <c r="M44" s="121">
        <v>284</v>
      </c>
      <c r="N44" s="121">
        <v>5779</v>
      </c>
      <c r="O44" s="121">
        <v>963</v>
      </c>
      <c r="P44" s="121">
        <v>122</v>
      </c>
      <c r="Q44" s="70"/>
    </row>
    <row r="45" spans="1:17">
      <c r="A45">
        <f t="shared" si="0"/>
        <v>3</v>
      </c>
      <c r="B45" s="221" t="s">
        <v>87</v>
      </c>
      <c r="C45" s="221">
        <v>2000</v>
      </c>
      <c r="D45" s="121">
        <v>12083</v>
      </c>
      <c r="E45" s="121">
        <v>32642</v>
      </c>
      <c r="F45" s="121">
        <v>14963</v>
      </c>
      <c r="G45" s="121">
        <v>657</v>
      </c>
      <c r="H45" s="121">
        <v>7529</v>
      </c>
      <c r="I45" s="121">
        <v>109948</v>
      </c>
      <c r="J45" s="121">
        <v>279</v>
      </c>
      <c r="K45" s="121">
        <v>47</v>
      </c>
      <c r="L45" s="6"/>
      <c r="M45" s="121">
        <v>2</v>
      </c>
      <c r="N45" s="121">
        <v>112845</v>
      </c>
      <c r="O45" s="121">
        <v>450</v>
      </c>
      <c r="P45" s="121">
        <v>2067</v>
      </c>
      <c r="Q45" s="70"/>
    </row>
    <row r="46" spans="1:17">
      <c r="A46">
        <f t="shared" si="0"/>
        <v>3</v>
      </c>
      <c r="B46" s="221" t="s">
        <v>87</v>
      </c>
      <c r="C46" s="221">
        <v>2001</v>
      </c>
      <c r="D46" s="121">
        <v>15757</v>
      </c>
      <c r="E46" s="121">
        <v>29377</v>
      </c>
      <c r="F46" s="121">
        <v>15159</v>
      </c>
      <c r="G46" s="121">
        <v>559</v>
      </c>
      <c r="H46" s="121">
        <v>9342</v>
      </c>
      <c r="I46" s="121">
        <v>120832</v>
      </c>
      <c r="J46" s="121">
        <v>335</v>
      </c>
      <c r="K46" s="121">
        <v>56</v>
      </c>
      <c r="L46" s="6"/>
      <c r="M46" s="121">
        <v>1</v>
      </c>
      <c r="N46" s="121">
        <v>124685</v>
      </c>
      <c r="O46" s="121">
        <v>529</v>
      </c>
      <c r="P46" s="121">
        <v>2273</v>
      </c>
      <c r="Q46" s="70"/>
    </row>
    <row r="47" spans="1:17">
      <c r="A47">
        <f t="shared" si="0"/>
        <v>3</v>
      </c>
      <c r="B47" s="221" t="s">
        <v>87</v>
      </c>
      <c r="C47" s="221">
        <v>2002</v>
      </c>
      <c r="D47" s="121">
        <v>18536</v>
      </c>
      <c r="E47" s="121">
        <v>31420</v>
      </c>
      <c r="F47" s="121">
        <v>16382</v>
      </c>
      <c r="G47" s="121">
        <v>525</v>
      </c>
      <c r="H47" s="121">
        <v>11624</v>
      </c>
      <c r="I47" s="121">
        <v>126491</v>
      </c>
      <c r="J47" s="121">
        <v>325</v>
      </c>
      <c r="K47" s="121">
        <v>40</v>
      </c>
      <c r="L47" s="6"/>
      <c r="M47" s="121">
        <v>1</v>
      </c>
      <c r="N47" s="121">
        <v>131111</v>
      </c>
      <c r="O47" s="121">
        <v>568</v>
      </c>
      <c r="P47" s="121">
        <v>2460</v>
      </c>
      <c r="Q47" s="70"/>
    </row>
    <row r="48" spans="1:17">
      <c r="A48">
        <f t="shared" si="0"/>
        <v>3</v>
      </c>
      <c r="B48" s="221" t="s">
        <v>87</v>
      </c>
      <c r="C48" s="221">
        <v>2003</v>
      </c>
      <c r="D48" s="121">
        <v>18932</v>
      </c>
      <c r="E48" s="121">
        <v>34619</v>
      </c>
      <c r="F48" s="121">
        <v>18862</v>
      </c>
      <c r="G48" s="121">
        <v>408</v>
      </c>
      <c r="H48" s="121">
        <v>15386</v>
      </c>
      <c r="I48" s="121">
        <v>143405</v>
      </c>
      <c r="J48" s="121">
        <v>389</v>
      </c>
      <c r="K48" s="121">
        <v>33</v>
      </c>
      <c r="L48" s="6"/>
      <c r="M48" s="121">
        <v>237</v>
      </c>
      <c r="N48" s="121">
        <v>150571</v>
      </c>
      <c r="O48" s="121">
        <v>713</v>
      </c>
      <c r="P48" s="121">
        <v>2977</v>
      </c>
      <c r="Q48" s="70"/>
    </row>
    <row r="49" spans="1:17">
      <c r="A49">
        <f t="shared" si="0"/>
        <v>3</v>
      </c>
      <c r="B49" s="221" t="s">
        <v>87</v>
      </c>
      <c r="C49" s="221">
        <v>2004</v>
      </c>
      <c r="D49" s="121">
        <v>19142</v>
      </c>
      <c r="E49" s="121">
        <v>38133</v>
      </c>
      <c r="F49" s="121">
        <v>19029</v>
      </c>
      <c r="G49" s="121">
        <v>372</v>
      </c>
      <c r="H49" s="121">
        <v>18297</v>
      </c>
      <c r="I49" s="121">
        <v>137535</v>
      </c>
      <c r="J49" s="121">
        <v>422</v>
      </c>
      <c r="K49" s="121">
        <v>29</v>
      </c>
      <c r="L49" s="6"/>
      <c r="M49" s="121">
        <v>1</v>
      </c>
      <c r="N49" s="121">
        <v>146531</v>
      </c>
      <c r="O49" s="121">
        <v>762</v>
      </c>
      <c r="P49" s="121">
        <v>3265</v>
      </c>
      <c r="Q49" s="70"/>
    </row>
    <row r="50" spans="1:17">
      <c r="A50">
        <f t="shared" si="0"/>
        <v>3</v>
      </c>
      <c r="B50" s="221" t="s">
        <v>87</v>
      </c>
      <c r="C50" s="221">
        <v>2005</v>
      </c>
      <c r="D50" s="121">
        <v>19428</v>
      </c>
      <c r="E50" s="121">
        <v>42016</v>
      </c>
      <c r="F50" s="121">
        <v>17646</v>
      </c>
      <c r="G50" s="121">
        <v>312</v>
      </c>
      <c r="H50" s="121">
        <v>19574</v>
      </c>
      <c r="I50" s="121">
        <v>134871</v>
      </c>
      <c r="J50" s="121">
        <v>436</v>
      </c>
      <c r="K50" s="121">
        <v>27</v>
      </c>
      <c r="L50" s="6"/>
      <c r="M50" s="121">
        <v>755</v>
      </c>
      <c r="N50" s="121">
        <v>144400</v>
      </c>
      <c r="O50" s="121">
        <v>849</v>
      </c>
      <c r="P50" s="121">
        <v>3382</v>
      </c>
      <c r="Q50" s="70"/>
    </row>
    <row r="51" spans="1:17">
      <c r="A51">
        <f t="shared" si="0"/>
        <v>3</v>
      </c>
      <c r="B51" s="221" t="s">
        <v>87</v>
      </c>
      <c r="C51" s="221">
        <v>2006</v>
      </c>
      <c r="D51" s="121">
        <v>16807</v>
      </c>
      <c r="E51" s="121">
        <v>46357</v>
      </c>
      <c r="F51" s="121">
        <v>14978</v>
      </c>
      <c r="G51" s="121">
        <v>274</v>
      </c>
      <c r="H51" s="121">
        <v>19398</v>
      </c>
      <c r="I51" s="121">
        <v>106605</v>
      </c>
      <c r="J51" s="121">
        <v>402</v>
      </c>
      <c r="K51" s="121">
        <v>22</v>
      </c>
      <c r="L51" s="6"/>
      <c r="M51" s="121">
        <v>1</v>
      </c>
      <c r="N51" s="121">
        <v>116664</v>
      </c>
      <c r="O51" s="121">
        <v>888</v>
      </c>
      <c r="P51" s="121">
        <v>2910</v>
      </c>
      <c r="Q51" s="70"/>
    </row>
    <row r="52" spans="1:17">
      <c r="A52">
        <f t="shared" si="0"/>
        <v>3</v>
      </c>
      <c r="B52" s="221" t="s">
        <v>87</v>
      </c>
      <c r="C52" s="221">
        <v>2007</v>
      </c>
      <c r="D52" s="121">
        <v>16644</v>
      </c>
      <c r="E52" s="121">
        <v>47540</v>
      </c>
      <c r="F52" s="121">
        <v>14949</v>
      </c>
      <c r="G52" s="121">
        <v>267</v>
      </c>
      <c r="H52" s="121">
        <v>22012</v>
      </c>
      <c r="I52" s="121">
        <v>101412</v>
      </c>
      <c r="J52" s="121">
        <v>433</v>
      </c>
      <c r="K52" s="121">
        <v>21</v>
      </c>
      <c r="L52" s="6"/>
      <c r="M52" s="121">
        <v>3</v>
      </c>
      <c r="N52" s="121">
        <v>114601</v>
      </c>
      <c r="O52" s="121">
        <v>827</v>
      </c>
      <c r="P52" s="121">
        <v>3198</v>
      </c>
      <c r="Q52" s="70"/>
    </row>
    <row r="53" spans="1:17">
      <c r="A53">
        <f t="shared" si="0"/>
        <v>3</v>
      </c>
      <c r="B53" s="221" t="s">
        <v>87</v>
      </c>
      <c r="C53" s="221">
        <v>2008</v>
      </c>
      <c r="D53" s="121">
        <v>14636</v>
      </c>
      <c r="E53" s="121">
        <v>48620</v>
      </c>
      <c r="F53" s="121">
        <v>11740</v>
      </c>
      <c r="G53" s="121">
        <v>259</v>
      </c>
      <c r="H53" s="121">
        <v>18327</v>
      </c>
      <c r="I53" s="121">
        <v>75835</v>
      </c>
      <c r="J53" s="121">
        <v>344</v>
      </c>
      <c r="K53" s="121">
        <v>28</v>
      </c>
      <c r="L53" s="6"/>
      <c r="M53" s="121">
        <v>1115</v>
      </c>
      <c r="N53" s="121">
        <v>86736</v>
      </c>
      <c r="O53" s="121">
        <v>798</v>
      </c>
      <c r="P53" s="121">
        <v>2754</v>
      </c>
      <c r="Q53" s="70"/>
    </row>
    <row r="54" spans="1:17">
      <c r="A54">
        <f t="shared" si="0"/>
        <v>3</v>
      </c>
      <c r="B54" s="221" t="s">
        <v>87</v>
      </c>
      <c r="C54" s="221">
        <v>2009</v>
      </c>
      <c r="D54" s="121">
        <v>12117</v>
      </c>
      <c r="E54" s="121">
        <v>36313</v>
      </c>
      <c r="F54" s="121">
        <v>8047</v>
      </c>
      <c r="G54" s="121">
        <v>256</v>
      </c>
      <c r="H54" s="121">
        <v>10341</v>
      </c>
      <c r="I54" s="121">
        <v>62576</v>
      </c>
      <c r="J54" s="121">
        <v>307</v>
      </c>
      <c r="K54" s="121">
        <v>24</v>
      </c>
      <c r="L54" s="6"/>
      <c r="M54" s="121">
        <v>745</v>
      </c>
      <c r="N54" s="121">
        <v>66254</v>
      </c>
      <c r="O54" s="121">
        <v>741</v>
      </c>
      <c r="P54" s="121">
        <v>2727</v>
      </c>
      <c r="Q54" s="70"/>
    </row>
    <row r="55" spans="1:17">
      <c r="A55">
        <f t="shared" si="0"/>
        <v>3</v>
      </c>
      <c r="B55" s="221" t="s">
        <v>87</v>
      </c>
      <c r="C55" s="221">
        <v>2010</v>
      </c>
      <c r="D55" s="121">
        <v>13430</v>
      </c>
      <c r="E55" s="121">
        <v>42075</v>
      </c>
      <c r="F55" s="121">
        <v>8551</v>
      </c>
      <c r="G55" s="121">
        <v>262</v>
      </c>
      <c r="H55" s="121">
        <v>12079</v>
      </c>
      <c r="I55" s="121">
        <v>80216</v>
      </c>
      <c r="J55" s="121">
        <v>309</v>
      </c>
      <c r="K55" s="121">
        <v>22</v>
      </c>
      <c r="L55" s="6"/>
      <c r="M55" s="121">
        <v>861</v>
      </c>
      <c r="N55" s="121">
        <v>85959</v>
      </c>
      <c r="O55" s="121">
        <v>787</v>
      </c>
      <c r="P55" s="121">
        <v>2514</v>
      </c>
      <c r="Q55" s="70"/>
    </row>
    <row r="56" spans="1:17">
      <c r="A56">
        <f t="shared" si="0"/>
        <v>3</v>
      </c>
      <c r="B56" s="221" t="s">
        <v>87</v>
      </c>
      <c r="C56" s="221">
        <v>2011</v>
      </c>
      <c r="D56" s="121">
        <v>14286</v>
      </c>
      <c r="E56" s="121">
        <v>43448</v>
      </c>
      <c r="F56" s="121">
        <v>8138</v>
      </c>
      <c r="G56" s="121">
        <v>229</v>
      </c>
      <c r="H56" s="121">
        <v>12396</v>
      </c>
      <c r="I56" s="121">
        <v>71464</v>
      </c>
      <c r="J56" s="121">
        <v>293</v>
      </c>
      <c r="K56" s="121">
        <v>15</v>
      </c>
      <c r="L56" s="6"/>
      <c r="M56" s="121">
        <v>918</v>
      </c>
      <c r="N56" s="121">
        <v>77959</v>
      </c>
      <c r="O56" s="121">
        <v>790</v>
      </c>
      <c r="P56" s="121">
        <v>2303</v>
      </c>
      <c r="Q56" s="70"/>
    </row>
    <row r="57" spans="1:17">
      <c r="A57">
        <f t="shared" si="0"/>
        <v>3</v>
      </c>
      <c r="B57" s="221" t="s">
        <v>87</v>
      </c>
      <c r="C57" s="221">
        <v>2012</v>
      </c>
      <c r="D57" s="121">
        <v>19254</v>
      </c>
      <c r="E57" s="121">
        <v>50220</v>
      </c>
      <c r="F57" s="121">
        <v>9432</v>
      </c>
      <c r="G57" s="121">
        <v>230</v>
      </c>
      <c r="H57" s="121">
        <v>10775</v>
      </c>
      <c r="I57" s="121">
        <v>70847</v>
      </c>
      <c r="J57" s="121">
        <v>264</v>
      </c>
      <c r="K57" s="121">
        <v>27</v>
      </c>
      <c r="L57" s="6"/>
      <c r="M57" s="121">
        <v>1</v>
      </c>
      <c r="N57" s="121">
        <v>74544</v>
      </c>
      <c r="O57" s="121">
        <v>853</v>
      </c>
      <c r="P57" s="121">
        <v>2271</v>
      </c>
      <c r="Q57" s="70"/>
    </row>
    <row r="58" spans="1:17">
      <c r="A58">
        <f t="shared" si="0"/>
        <v>3</v>
      </c>
      <c r="B58" s="221" t="s">
        <v>87</v>
      </c>
      <c r="C58" s="221">
        <v>2013</v>
      </c>
      <c r="D58" s="121">
        <v>21278</v>
      </c>
      <c r="E58" s="121">
        <v>54160</v>
      </c>
      <c r="F58" s="121">
        <v>9161</v>
      </c>
      <c r="G58" s="121">
        <v>195</v>
      </c>
      <c r="H58" s="121">
        <v>14472</v>
      </c>
      <c r="I58" s="121">
        <v>87317</v>
      </c>
      <c r="J58" s="121">
        <v>449</v>
      </c>
      <c r="K58" s="121">
        <v>32</v>
      </c>
      <c r="L58" s="6"/>
      <c r="M58" s="121">
        <v>1110</v>
      </c>
      <c r="N58" s="121">
        <v>94135</v>
      </c>
      <c r="O58" s="121">
        <v>1387</v>
      </c>
      <c r="P58" s="121">
        <v>2104</v>
      </c>
      <c r="Q58" s="70"/>
    </row>
    <row r="59" spans="1:17">
      <c r="A59">
        <f t="shared" si="0"/>
        <v>3</v>
      </c>
      <c r="B59" s="221" t="s">
        <v>87</v>
      </c>
      <c r="C59" s="221">
        <v>2014</v>
      </c>
      <c r="D59" s="121">
        <v>26955</v>
      </c>
      <c r="E59" s="121">
        <v>57652</v>
      </c>
      <c r="F59" s="121">
        <v>7998</v>
      </c>
      <c r="G59" s="121">
        <v>192</v>
      </c>
      <c r="H59" s="121">
        <v>19623</v>
      </c>
      <c r="I59" s="121">
        <v>112536</v>
      </c>
      <c r="J59" s="121">
        <v>623</v>
      </c>
      <c r="K59" s="121">
        <v>42</v>
      </c>
      <c r="L59" s="6"/>
      <c r="M59" s="121">
        <v>991</v>
      </c>
      <c r="N59" s="121">
        <v>124904</v>
      </c>
      <c r="O59" s="121">
        <v>2126</v>
      </c>
      <c r="P59" s="121">
        <v>1953</v>
      </c>
      <c r="Q59" s="70"/>
    </row>
    <row r="60" spans="1:17">
      <c r="A60">
        <f t="shared" si="0"/>
        <v>3</v>
      </c>
      <c r="B60" s="221" t="s">
        <v>87</v>
      </c>
      <c r="C60" s="221">
        <v>2015</v>
      </c>
      <c r="D60" s="121">
        <v>28287</v>
      </c>
      <c r="E60" s="121">
        <v>61719</v>
      </c>
      <c r="F60" s="121">
        <v>7170</v>
      </c>
      <c r="G60" s="121">
        <v>180</v>
      </c>
      <c r="H60" s="121">
        <v>22684</v>
      </c>
      <c r="I60" s="121">
        <v>122844</v>
      </c>
      <c r="J60" s="121">
        <v>860</v>
      </c>
      <c r="K60" s="121">
        <v>25</v>
      </c>
      <c r="L60" s="6"/>
      <c r="M60" s="121">
        <v>1</v>
      </c>
      <c r="N60" s="121">
        <v>138392</v>
      </c>
      <c r="O60" s="121">
        <v>3014</v>
      </c>
      <c r="P60" s="121">
        <v>1988</v>
      </c>
      <c r="Q60" s="70"/>
    </row>
    <row r="61" spans="1:17">
      <c r="A61">
        <f t="shared" si="0"/>
        <v>3</v>
      </c>
      <c r="B61" s="221" t="s">
        <v>87</v>
      </c>
      <c r="C61" s="221">
        <v>2016</v>
      </c>
      <c r="D61" s="121">
        <v>30649</v>
      </c>
      <c r="E61" s="121">
        <v>67398</v>
      </c>
      <c r="F61" s="121">
        <v>6941</v>
      </c>
      <c r="G61" s="121">
        <v>225</v>
      </c>
      <c r="H61" s="121">
        <v>23023</v>
      </c>
      <c r="I61" s="121">
        <v>128424</v>
      </c>
      <c r="J61" s="121">
        <v>947</v>
      </c>
      <c r="K61" s="121">
        <v>24</v>
      </c>
      <c r="L61" s="6"/>
      <c r="M61" s="121">
        <v>939</v>
      </c>
      <c r="N61" s="121">
        <v>143129</v>
      </c>
      <c r="O61" s="121">
        <v>3453</v>
      </c>
      <c r="P61" s="121">
        <v>1937</v>
      </c>
      <c r="Q61" s="70"/>
    </row>
    <row r="62" spans="1:17">
      <c r="A62">
        <f t="shared" si="0"/>
        <v>3</v>
      </c>
      <c r="B62" s="221" t="s">
        <v>87</v>
      </c>
      <c r="C62" s="221">
        <v>2017</v>
      </c>
      <c r="D62" s="121">
        <v>32908</v>
      </c>
      <c r="E62" s="121">
        <v>73529</v>
      </c>
      <c r="F62" s="121">
        <v>4506</v>
      </c>
      <c r="G62" s="121">
        <v>239</v>
      </c>
      <c r="H62" s="121">
        <v>25011</v>
      </c>
      <c r="I62" s="121">
        <v>142334</v>
      </c>
      <c r="J62" s="121">
        <v>987</v>
      </c>
      <c r="K62" s="121">
        <v>34</v>
      </c>
      <c r="L62" s="6"/>
      <c r="M62" s="121">
        <v>1103</v>
      </c>
      <c r="N62" s="121">
        <v>157497</v>
      </c>
      <c r="O62" s="121">
        <v>3794</v>
      </c>
      <c r="P62" s="121">
        <v>1822</v>
      </c>
      <c r="Q62" s="70"/>
    </row>
    <row r="63" spans="1:17">
      <c r="A63">
        <f t="shared" si="0"/>
        <v>3</v>
      </c>
      <c r="B63" s="221" t="s">
        <v>87</v>
      </c>
      <c r="C63" s="221">
        <v>2018</v>
      </c>
      <c r="D63" s="121">
        <v>33083</v>
      </c>
      <c r="E63" s="121">
        <v>76293</v>
      </c>
      <c r="F63" s="121">
        <v>1082</v>
      </c>
      <c r="G63" s="121">
        <v>191</v>
      </c>
      <c r="H63" s="121">
        <v>21160</v>
      </c>
      <c r="I63" s="121">
        <v>128710</v>
      </c>
      <c r="J63" s="121">
        <v>609</v>
      </c>
      <c r="K63" s="121">
        <v>37</v>
      </c>
      <c r="L63" s="6"/>
      <c r="M63" s="121">
        <v>1089</v>
      </c>
      <c r="N63" s="121">
        <v>141674</v>
      </c>
      <c r="O63" s="121">
        <v>3014</v>
      </c>
      <c r="P63" s="121">
        <v>1727</v>
      </c>
      <c r="Q63" s="70"/>
    </row>
    <row r="64" spans="1:17">
      <c r="A64">
        <f t="shared" si="0"/>
        <v>3</v>
      </c>
      <c r="B64" s="221" t="s">
        <v>87</v>
      </c>
      <c r="C64" s="221">
        <v>2019</v>
      </c>
      <c r="D64" s="121">
        <v>33087</v>
      </c>
      <c r="E64" s="121">
        <v>72871</v>
      </c>
      <c r="F64" s="121">
        <v>348</v>
      </c>
      <c r="G64" s="121">
        <v>192</v>
      </c>
      <c r="H64" s="121">
        <v>18143</v>
      </c>
      <c r="I64" s="121">
        <v>124458</v>
      </c>
      <c r="J64" s="121">
        <v>512</v>
      </c>
      <c r="K64" s="121">
        <v>22</v>
      </c>
      <c r="L64" s="6"/>
      <c r="M64" s="121">
        <v>892</v>
      </c>
      <c r="N64" s="121">
        <v>134699</v>
      </c>
      <c r="O64" s="121">
        <v>3204</v>
      </c>
      <c r="P64" s="121">
        <v>1308</v>
      </c>
      <c r="Q64" s="70"/>
    </row>
    <row r="65" spans="1:17">
      <c r="A65">
        <f t="shared" si="0"/>
        <v>3</v>
      </c>
      <c r="B65" s="221" t="s">
        <v>87</v>
      </c>
      <c r="C65" s="221">
        <v>2020</v>
      </c>
      <c r="D65" s="121">
        <v>25502</v>
      </c>
      <c r="E65" s="121">
        <v>56708</v>
      </c>
      <c r="F65" s="121">
        <v>371</v>
      </c>
      <c r="G65" s="121">
        <v>167</v>
      </c>
      <c r="H65" s="121">
        <v>17128</v>
      </c>
      <c r="I65" s="121">
        <v>98432</v>
      </c>
      <c r="J65" s="121">
        <v>429</v>
      </c>
      <c r="K65" s="121">
        <v>25</v>
      </c>
      <c r="L65" s="6"/>
      <c r="M65" s="121">
        <v>789</v>
      </c>
      <c r="N65" s="121">
        <v>108307</v>
      </c>
      <c r="O65" s="121">
        <v>2914</v>
      </c>
      <c r="P65" s="121">
        <v>1294</v>
      </c>
      <c r="Q65" s="70"/>
    </row>
    <row r="66" spans="1:17">
      <c r="A66">
        <f t="shared" si="0"/>
        <v>4</v>
      </c>
      <c r="B66" s="221" t="s">
        <v>68</v>
      </c>
      <c r="C66" s="221">
        <v>2000</v>
      </c>
      <c r="D66" s="121">
        <v>17110</v>
      </c>
      <c r="E66" s="121">
        <v>41055</v>
      </c>
      <c r="F66" s="121">
        <v>15774</v>
      </c>
      <c r="G66" s="121">
        <v>845</v>
      </c>
      <c r="H66" s="121">
        <v>7648</v>
      </c>
      <c r="I66" s="121">
        <v>114693</v>
      </c>
      <c r="J66" s="121">
        <v>319</v>
      </c>
      <c r="K66" s="121">
        <v>55</v>
      </c>
      <c r="L66" s="6"/>
      <c r="M66" s="121">
        <v>2</v>
      </c>
      <c r="N66" s="121">
        <v>117392</v>
      </c>
      <c r="O66" s="121">
        <v>514</v>
      </c>
      <c r="P66" s="121">
        <v>2224</v>
      </c>
      <c r="Q66" s="70"/>
    </row>
    <row r="67" spans="1:17">
      <c r="A67">
        <f t="shared" si="0"/>
        <v>4</v>
      </c>
      <c r="B67" s="221" t="s">
        <v>68</v>
      </c>
      <c r="C67" s="221">
        <v>2001</v>
      </c>
      <c r="D67" s="121">
        <v>18940</v>
      </c>
      <c r="E67" s="121">
        <v>39783</v>
      </c>
      <c r="F67" s="121">
        <v>16443</v>
      </c>
      <c r="G67" s="121">
        <v>700</v>
      </c>
      <c r="H67" s="121">
        <v>9464</v>
      </c>
      <c r="I67" s="121">
        <v>125444</v>
      </c>
      <c r="J67" s="121">
        <v>373</v>
      </c>
      <c r="K67" s="121">
        <v>74</v>
      </c>
      <c r="L67" s="6"/>
      <c r="M67" s="121">
        <v>1</v>
      </c>
      <c r="N67" s="121">
        <v>129085</v>
      </c>
      <c r="O67" s="121">
        <v>585</v>
      </c>
      <c r="P67" s="121">
        <v>2428</v>
      </c>
      <c r="Q67" s="70"/>
    </row>
    <row r="68" spans="1:17">
      <c r="A68">
        <f t="shared" ref="A68:A131" si="1">IF(B68=B67, A67, A67+1)</f>
        <v>4</v>
      </c>
      <c r="B68" s="221" t="s">
        <v>68</v>
      </c>
      <c r="C68" s="221">
        <v>2002</v>
      </c>
      <c r="D68" s="121">
        <v>19723</v>
      </c>
      <c r="E68" s="121">
        <v>45439</v>
      </c>
      <c r="F68" s="121">
        <v>17995</v>
      </c>
      <c r="G68" s="121">
        <v>624</v>
      </c>
      <c r="H68" s="121">
        <v>11759</v>
      </c>
      <c r="I68" s="121">
        <v>132964</v>
      </c>
      <c r="J68" s="121">
        <v>377</v>
      </c>
      <c r="K68" s="121">
        <v>58</v>
      </c>
      <c r="L68" s="6"/>
      <c r="M68" s="121">
        <v>1</v>
      </c>
      <c r="N68" s="121">
        <v>137327</v>
      </c>
      <c r="O68" s="121">
        <v>649</v>
      </c>
      <c r="P68" s="121">
        <v>2658</v>
      </c>
      <c r="Q68" s="70"/>
    </row>
    <row r="69" spans="1:17">
      <c r="A69">
        <f t="shared" si="1"/>
        <v>4</v>
      </c>
      <c r="B69" s="221" t="s">
        <v>68</v>
      </c>
      <c r="C69" s="221">
        <v>2003</v>
      </c>
      <c r="D69" s="121">
        <v>20559</v>
      </c>
      <c r="E69" s="121">
        <v>49224</v>
      </c>
      <c r="F69" s="121">
        <v>20870</v>
      </c>
      <c r="G69" s="121">
        <v>508</v>
      </c>
      <c r="H69" s="121">
        <v>15628</v>
      </c>
      <c r="I69" s="121">
        <v>151131</v>
      </c>
      <c r="J69" s="121">
        <v>452</v>
      </c>
      <c r="K69" s="121">
        <v>37</v>
      </c>
      <c r="L69" s="6"/>
      <c r="M69" s="121">
        <v>358</v>
      </c>
      <c r="N69" s="121">
        <v>158061</v>
      </c>
      <c r="O69" s="121">
        <v>819</v>
      </c>
      <c r="P69" s="121">
        <v>3168</v>
      </c>
      <c r="Q69" s="70"/>
    </row>
    <row r="70" spans="1:17">
      <c r="A70">
        <f t="shared" si="1"/>
        <v>4</v>
      </c>
      <c r="B70" s="221" t="s">
        <v>68</v>
      </c>
      <c r="C70" s="221">
        <v>2004</v>
      </c>
      <c r="D70" s="121">
        <v>21044</v>
      </c>
      <c r="E70" s="121">
        <v>54051</v>
      </c>
      <c r="F70" s="121">
        <v>21458</v>
      </c>
      <c r="G70" s="121">
        <v>486</v>
      </c>
      <c r="H70" s="121">
        <v>18717</v>
      </c>
      <c r="I70" s="121">
        <v>146376</v>
      </c>
      <c r="J70" s="121">
        <v>493</v>
      </c>
      <c r="K70" s="121">
        <v>35</v>
      </c>
      <c r="L70" s="6"/>
      <c r="M70" s="121">
        <v>1</v>
      </c>
      <c r="N70" s="121">
        <v>155103</v>
      </c>
      <c r="O70" s="121">
        <v>893</v>
      </c>
      <c r="P70" s="121">
        <v>3466</v>
      </c>
      <c r="Q70" s="70"/>
    </row>
    <row r="71" spans="1:17">
      <c r="A71">
        <f t="shared" si="1"/>
        <v>4</v>
      </c>
      <c r="B71" s="221" t="s">
        <v>68</v>
      </c>
      <c r="C71" s="221">
        <v>2005</v>
      </c>
      <c r="D71" s="121">
        <v>21499</v>
      </c>
      <c r="E71" s="121">
        <v>59411</v>
      </c>
      <c r="F71" s="121">
        <v>19909</v>
      </c>
      <c r="G71" s="121">
        <v>389</v>
      </c>
      <c r="H71" s="121">
        <v>20064</v>
      </c>
      <c r="I71" s="121">
        <v>143148</v>
      </c>
      <c r="J71" s="121">
        <v>537</v>
      </c>
      <c r="K71" s="121">
        <v>31</v>
      </c>
      <c r="L71" s="6"/>
      <c r="M71" s="121">
        <v>1013</v>
      </c>
      <c r="N71" s="121">
        <v>152398</v>
      </c>
      <c r="O71" s="121">
        <v>1002</v>
      </c>
      <c r="P71" s="121">
        <v>3606</v>
      </c>
      <c r="Q71" s="70"/>
    </row>
    <row r="72" spans="1:17">
      <c r="A72">
        <f t="shared" si="1"/>
        <v>4</v>
      </c>
      <c r="B72" s="221" t="s">
        <v>68</v>
      </c>
      <c r="C72" s="221">
        <v>2006</v>
      </c>
      <c r="D72" s="121">
        <v>19836</v>
      </c>
      <c r="E72" s="121">
        <v>62208</v>
      </c>
      <c r="F72" s="121">
        <v>16414</v>
      </c>
      <c r="G72" s="121">
        <v>342</v>
      </c>
      <c r="H72" s="121">
        <v>19810</v>
      </c>
      <c r="I72" s="121">
        <v>113750</v>
      </c>
      <c r="J72" s="121">
        <v>470</v>
      </c>
      <c r="K72" s="121">
        <v>29</v>
      </c>
      <c r="L72" s="6"/>
      <c r="M72" s="121">
        <v>1</v>
      </c>
      <c r="N72" s="121">
        <v>123549</v>
      </c>
      <c r="O72" s="121">
        <v>1029</v>
      </c>
      <c r="P72" s="121">
        <v>3111</v>
      </c>
      <c r="Q72" s="70"/>
    </row>
    <row r="73" spans="1:17">
      <c r="A73">
        <f t="shared" si="1"/>
        <v>4</v>
      </c>
      <c r="B73" s="221" t="s">
        <v>68</v>
      </c>
      <c r="C73" s="221">
        <v>2007</v>
      </c>
      <c r="D73" s="121">
        <v>20257</v>
      </c>
      <c r="E73" s="121">
        <v>64505</v>
      </c>
      <c r="F73" s="121">
        <v>16036</v>
      </c>
      <c r="G73" s="121">
        <v>323</v>
      </c>
      <c r="H73" s="121">
        <v>22380</v>
      </c>
      <c r="I73" s="121">
        <v>108864</v>
      </c>
      <c r="J73" s="121">
        <v>503</v>
      </c>
      <c r="K73" s="121">
        <v>25</v>
      </c>
      <c r="L73" s="6"/>
      <c r="M73" s="121">
        <v>3</v>
      </c>
      <c r="N73" s="121">
        <v>121785</v>
      </c>
      <c r="O73" s="121">
        <v>985</v>
      </c>
      <c r="P73" s="121">
        <v>3385</v>
      </c>
      <c r="Q73" s="70"/>
    </row>
    <row r="74" spans="1:17">
      <c r="A74">
        <f t="shared" si="1"/>
        <v>4</v>
      </c>
      <c r="B74" s="221" t="s">
        <v>68</v>
      </c>
      <c r="C74" s="221">
        <v>2008</v>
      </c>
      <c r="D74" s="121">
        <v>17787</v>
      </c>
      <c r="E74" s="121">
        <v>64678</v>
      </c>
      <c r="F74" s="121">
        <v>12596</v>
      </c>
      <c r="G74" s="121">
        <v>317</v>
      </c>
      <c r="H74" s="121">
        <v>18745</v>
      </c>
      <c r="I74" s="121">
        <v>80594</v>
      </c>
      <c r="J74" s="121">
        <v>409</v>
      </c>
      <c r="K74" s="121">
        <v>31</v>
      </c>
      <c r="L74" s="6"/>
      <c r="M74" s="121">
        <v>1376</v>
      </c>
      <c r="N74" s="121">
        <v>91263</v>
      </c>
      <c r="O74" s="121">
        <v>966</v>
      </c>
      <c r="P74" s="121">
        <v>2909</v>
      </c>
      <c r="Q74" s="70"/>
    </row>
    <row r="75" spans="1:17">
      <c r="A75">
        <f t="shared" si="1"/>
        <v>4</v>
      </c>
      <c r="B75" s="221" t="s">
        <v>68</v>
      </c>
      <c r="C75" s="221">
        <v>2009</v>
      </c>
      <c r="D75" s="121">
        <v>14009</v>
      </c>
      <c r="E75" s="121">
        <v>47471</v>
      </c>
      <c r="F75" s="121">
        <v>8524</v>
      </c>
      <c r="G75" s="121">
        <v>311</v>
      </c>
      <c r="H75" s="121">
        <v>10594</v>
      </c>
      <c r="I75" s="121">
        <v>64910</v>
      </c>
      <c r="J75" s="121">
        <v>379</v>
      </c>
      <c r="K75" s="121">
        <v>32</v>
      </c>
      <c r="L75" s="6"/>
      <c r="M75" s="121">
        <v>896</v>
      </c>
      <c r="N75" s="121">
        <v>68413</v>
      </c>
      <c r="O75" s="121">
        <v>872</v>
      </c>
      <c r="P75" s="121">
        <v>2863</v>
      </c>
      <c r="Q75" s="70"/>
    </row>
    <row r="76" spans="1:17">
      <c r="A76">
        <f t="shared" si="1"/>
        <v>4</v>
      </c>
      <c r="B76" s="221" t="s">
        <v>68</v>
      </c>
      <c r="C76" s="221">
        <v>2010</v>
      </c>
      <c r="D76" s="121">
        <v>15515</v>
      </c>
      <c r="E76" s="121">
        <v>56061</v>
      </c>
      <c r="F76" s="121">
        <v>9084</v>
      </c>
      <c r="G76" s="121">
        <v>312</v>
      </c>
      <c r="H76" s="121">
        <v>12349</v>
      </c>
      <c r="I76" s="121">
        <v>82469</v>
      </c>
      <c r="J76" s="121">
        <v>382</v>
      </c>
      <c r="K76" s="121">
        <v>30</v>
      </c>
      <c r="L76" s="6"/>
      <c r="M76" s="121">
        <v>1009</v>
      </c>
      <c r="N76" s="121">
        <v>88018</v>
      </c>
      <c r="O76" s="121">
        <v>913</v>
      </c>
      <c r="P76" s="121">
        <v>2661</v>
      </c>
      <c r="Q76" s="70"/>
    </row>
    <row r="77" spans="1:17">
      <c r="A77">
        <f t="shared" si="1"/>
        <v>4</v>
      </c>
      <c r="B77" s="221" t="s">
        <v>68</v>
      </c>
      <c r="C77" s="221">
        <v>2011</v>
      </c>
      <c r="D77" s="121">
        <v>16860</v>
      </c>
      <c r="E77" s="121">
        <v>58915</v>
      </c>
      <c r="F77" s="121">
        <v>8499</v>
      </c>
      <c r="G77" s="121">
        <v>269</v>
      </c>
      <c r="H77" s="121">
        <v>12734</v>
      </c>
      <c r="I77" s="121">
        <v>74050</v>
      </c>
      <c r="J77" s="121">
        <v>359</v>
      </c>
      <c r="K77" s="121">
        <v>22</v>
      </c>
      <c r="L77" s="6"/>
      <c r="M77" s="121">
        <v>1093</v>
      </c>
      <c r="N77" s="121">
        <v>80352</v>
      </c>
      <c r="O77" s="121">
        <v>883</v>
      </c>
      <c r="P77" s="121">
        <v>2441</v>
      </c>
      <c r="Q77" s="70"/>
    </row>
    <row r="78" spans="1:17">
      <c r="A78">
        <f t="shared" si="1"/>
        <v>4</v>
      </c>
      <c r="B78" s="221" t="s">
        <v>68</v>
      </c>
      <c r="C78" s="221">
        <v>2012</v>
      </c>
      <c r="D78" s="121">
        <v>22418</v>
      </c>
      <c r="E78" s="121">
        <v>68183</v>
      </c>
      <c r="F78" s="121">
        <v>9737</v>
      </c>
      <c r="G78" s="121">
        <v>284</v>
      </c>
      <c r="H78" s="121">
        <v>11319</v>
      </c>
      <c r="I78" s="121">
        <v>73355</v>
      </c>
      <c r="J78" s="121">
        <v>331</v>
      </c>
      <c r="K78" s="121">
        <v>32</v>
      </c>
      <c r="L78" s="6"/>
      <c r="M78" s="121">
        <v>1</v>
      </c>
      <c r="N78" s="121">
        <v>76851</v>
      </c>
      <c r="O78" s="121">
        <v>979</v>
      </c>
      <c r="P78" s="121">
        <v>2388</v>
      </c>
      <c r="Q78" s="70"/>
    </row>
    <row r="79" spans="1:17">
      <c r="A79">
        <f t="shared" si="1"/>
        <v>4</v>
      </c>
      <c r="B79" s="221" t="s">
        <v>68</v>
      </c>
      <c r="C79" s="221">
        <v>2013</v>
      </c>
      <c r="D79" s="121">
        <v>24804</v>
      </c>
      <c r="E79" s="121">
        <v>77702</v>
      </c>
      <c r="F79" s="121">
        <v>9498</v>
      </c>
      <c r="G79" s="121">
        <v>234</v>
      </c>
      <c r="H79" s="121">
        <v>15127</v>
      </c>
      <c r="I79" s="121">
        <v>91759</v>
      </c>
      <c r="J79" s="121">
        <v>538</v>
      </c>
      <c r="K79" s="121">
        <v>34</v>
      </c>
      <c r="L79" s="6"/>
      <c r="M79" s="121">
        <v>1353</v>
      </c>
      <c r="N79" s="121">
        <v>98228</v>
      </c>
      <c r="O79" s="121">
        <v>1672</v>
      </c>
      <c r="P79" s="121">
        <v>2234</v>
      </c>
      <c r="Q79" s="70"/>
    </row>
    <row r="80" spans="1:17">
      <c r="A80">
        <f t="shared" si="1"/>
        <v>4</v>
      </c>
      <c r="B80" s="221" t="s">
        <v>68</v>
      </c>
      <c r="C80" s="221">
        <v>2014</v>
      </c>
      <c r="D80" s="121">
        <v>30716</v>
      </c>
      <c r="E80" s="121">
        <v>85896</v>
      </c>
      <c r="F80" s="121">
        <v>8354</v>
      </c>
      <c r="G80" s="121">
        <v>228</v>
      </c>
      <c r="H80" s="121">
        <v>20363</v>
      </c>
      <c r="I80" s="121">
        <v>118427</v>
      </c>
      <c r="J80" s="121">
        <v>837</v>
      </c>
      <c r="K80" s="121">
        <v>47</v>
      </c>
      <c r="L80" s="6"/>
      <c r="M80" s="121">
        <v>1303</v>
      </c>
      <c r="N80" s="121">
        <v>130290</v>
      </c>
      <c r="O80" s="121">
        <v>2728</v>
      </c>
      <c r="P80" s="121">
        <v>2115</v>
      </c>
      <c r="Q80" s="70"/>
    </row>
    <row r="81" spans="1:17">
      <c r="A81">
        <f t="shared" si="1"/>
        <v>4</v>
      </c>
      <c r="B81" s="221" t="s">
        <v>68</v>
      </c>
      <c r="C81" s="221">
        <v>2015</v>
      </c>
      <c r="D81" s="121">
        <v>32454</v>
      </c>
      <c r="E81" s="121">
        <v>92059</v>
      </c>
      <c r="F81" s="121">
        <v>7497</v>
      </c>
      <c r="G81" s="121">
        <v>228</v>
      </c>
      <c r="H81" s="121">
        <v>23522</v>
      </c>
      <c r="I81" s="121">
        <v>129178</v>
      </c>
      <c r="J81" s="121">
        <v>1143</v>
      </c>
      <c r="K81" s="121">
        <v>26</v>
      </c>
      <c r="L81" s="6"/>
      <c r="M81" s="121">
        <v>1</v>
      </c>
      <c r="N81" s="121">
        <v>144084</v>
      </c>
      <c r="O81" s="121">
        <v>3954</v>
      </c>
      <c r="P81" s="121">
        <v>2129</v>
      </c>
      <c r="Q81" s="70"/>
    </row>
    <row r="82" spans="1:17">
      <c r="A82">
        <f t="shared" si="1"/>
        <v>4</v>
      </c>
      <c r="B82" s="221" t="s">
        <v>68</v>
      </c>
      <c r="C82" s="221">
        <v>2016</v>
      </c>
      <c r="D82" s="121">
        <v>34442</v>
      </c>
      <c r="E82" s="121">
        <v>103371</v>
      </c>
      <c r="F82" s="121">
        <v>7302</v>
      </c>
      <c r="G82" s="121">
        <v>268</v>
      </c>
      <c r="H82" s="121">
        <v>23870</v>
      </c>
      <c r="I82" s="121">
        <v>136851</v>
      </c>
      <c r="J82" s="121">
        <v>1324</v>
      </c>
      <c r="K82" s="121">
        <v>27</v>
      </c>
      <c r="L82" s="6"/>
      <c r="M82" s="121">
        <v>1276</v>
      </c>
      <c r="N82" s="121">
        <v>150717</v>
      </c>
      <c r="O82" s="121">
        <v>4651</v>
      </c>
      <c r="P82" s="121">
        <v>2097</v>
      </c>
      <c r="Q82" s="70"/>
    </row>
    <row r="83" spans="1:17">
      <c r="A83">
        <f t="shared" si="1"/>
        <v>4</v>
      </c>
      <c r="B83" s="221" t="s">
        <v>68</v>
      </c>
      <c r="C83" s="221">
        <v>2017</v>
      </c>
      <c r="D83" s="121">
        <v>37120</v>
      </c>
      <c r="E83" s="121">
        <v>115153</v>
      </c>
      <c r="F83" s="121">
        <v>4850</v>
      </c>
      <c r="G83" s="121">
        <v>293</v>
      </c>
      <c r="H83" s="121">
        <v>26109</v>
      </c>
      <c r="I83" s="121">
        <v>152086</v>
      </c>
      <c r="J83" s="121">
        <v>1392</v>
      </c>
      <c r="K83" s="121">
        <v>37</v>
      </c>
      <c r="L83" s="6"/>
      <c r="M83" s="121">
        <v>1548</v>
      </c>
      <c r="N83" s="121">
        <v>166327</v>
      </c>
      <c r="O83" s="121">
        <v>5124</v>
      </c>
      <c r="P83" s="121">
        <v>1969</v>
      </c>
      <c r="Q83" s="70"/>
    </row>
    <row r="84" spans="1:17">
      <c r="A84">
        <f t="shared" si="1"/>
        <v>4</v>
      </c>
      <c r="B84" s="221" t="s">
        <v>68</v>
      </c>
      <c r="C84" s="221">
        <v>2018</v>
      </c>
      <c r="D84" s="121">
        <v>38010</v>
      </c>
      <c r="E84" s="121">
        <v>119217</v>
      </c>
      <c r="F84" s="121">
        <v>1189</v>
      </c>
      <c r="G84" s="121">
        <v>234</v>
      </c>
      <c r="H84" s="121">
        <v>22234</v>
      </c>
      <c r="I84" s="121">
        <v>137620</v>
      </c>
      <c r="J84" s="121">
        <v>904</v>
      </c>
      <c r="K84" s="121">
        <v>40</v>
      </c>
      <c r="L84" s="6"/>
      <c r="M84" s="121">
        <v>1521</v>
      </c>
      <c r="N84" s="121">
        <v>149697</v>
      </c>
      <c r="O84" s="121">
        <v>4140</v>
      </c>
      <c r="P84" s="121">
        <v>1875</v>
      </c>
      <c r="Q84" s="70"/>
    </row>
    <row r="85" spans="1:17">
      <c r="A85">
        <f t="shared" si="1"/>
        <v>4</v>
      </c>
      <c r="B85" s="221" t="s">
        <v>68</v>
      </c>
      <c r="C85" s="221">
        <v>2019</v>
      </c>
      <c r="D85" s="121">
        <v>37442</v>
      </c>
      <c r="E85" s="121">
        <v>113791</v>
      </c>
      <c r="F85" s="121">
        <v>421</v>
      </c>
      <c r="G85" s="121">
        <v>231</v>
      </c>
      <c r="H85" s="121">
        <v>19175</v>
      </c>
      <c r="I85" s="121">
        <v>132664</v>
      </c>
      <c r="J85" s="121">
        <v>703</v>
      </c>
      <c r="K85" s="121">
        <v>27</v>
      </c>
      <c r="L85" s="6"/>
      <c r="M85" s="121">
        <v>1252</v>
      </c>
      <c r="N85" s="121">
        <v>142061</v>
      </c>
      <c r="O85" s="121">
        <v>4234</v>
      </c>
      <c r="P85" s="121">
        <v>1446</v>
      </c>
      <c r="Q85" s="70"/>
    </row>
    <row r="86" spans="1:17">
      <c r="A86">
        <f t="shared" si="1"/>
        <v>4</v>
      </c>
      <c r="B86" s="221" t="s">
        <v>68</v>
      </c>
      <c r="C86" s="221">
        <v>2020</v>
      </c>
      <c r="D86" s="121">
        <v>29326</v>
      </c>
      <c r="E86" s="121">
        <v>87896</v>
      </c>
      <c r="F86" s="121">
        <v>446</v>
      </c>
      <c r="G86" s="121">
        <v>221</v>
      </c>
      <c r="H86" s="121">
        <v>17870</v>
      </c>
      <c r="I86" s="121">
        <v>104954</v>
      </c>
      <c r="J86" s="121">
        <v>624</v>
      </c>
      <c r="K86" s="121">
        <v>30</v>
      </c>
      <c r="L86" s="6"/>
      <c r="M86" s="121">
        <v>1073</v>
      </c>
      <c r="N86" s="121">
        <v>114086</v>
      </c>
      <c r="O86" s="121">
        <v>3877</v>
      </c>
      <c r="P86" s="121">
        <v>1416</v>
      </c>
      <c r="Q86" s="70"/>
    </row>
    <row r="87" spans="1:17">
      <c r="A87">
        <f t="shared" si="1"/>
        <v>5</v>
      </c>
      <c r="B87" s="221" t="s">
        <v>69</v>
      </c>
      <c r="C87" s="221">
        <v>2000</v>
      </c>
      <c r="D87" s="121">
        <v>1453</v>
      </c>
      <c r="E87" s="121">
        <v>3008</v>
      </c>
      <c r="F87" s="121">
        <v>7</v>
      </c>
      <c r="G87" s="121">
        <v>181</v>
      </c>
      <c r="H87" s="121">
        <v>531</v>
      </c>
      <c r="I87" s="121">
        <v>1469</v>
      </c>
      <c r="J87" s="121">
        <v>29</v>
      </c>
      <c r="K87" s="121">
        <v>473</v>
      </c>
      <c r="L87" s="6"/>
      <c r="M87" s="121">
        <v>136</v>
      </c>
      <c r="N87" s="121">
        <v>839</v>
      </c>
      <c r="O87" s="121">
        <v>99</v>
      </c>
      <c r="P87" s="121">
        <v>290</v>
      </c>
      <c r="Q87" s="70"/>
    </row>
    <row r="88" spans="1:17">
      <c r="A88">
        <f t="shared" si="1"/>
        <v>5</v>
      </c>
      <c r="B88" s="221" t="s">
        <v>69</v>
      </c>
      <c r="C88" s="221">
        <v>2001</v>
      </c>
      <c r="D88" s="121">
        <v>1632</v>
      </c>
      <c r="E88" s="121">
        <v>2884</v>
      </c>
      <c r="F88" s="121">
        <v>7</v>
      </c>
      <c r="G88" s="121">
        <v>191</v>
      </c>
      <c r="H88" s="121">
        <v>506</v>
      </c>
      <c r="I88" s="121">
        <v>1539</v>
      </c>
      <c r="J88" s="121">
        <v>18</v>
      </c>
      <c r="K88" s="121">
        <v>453</v>
      </c>
      <c r="L88" s="6"/>
      <c r="M88" s="121">
        <v>98</v>
      </c>
      <c r="N88" s="121">
        <v>906</v>
      </c>
      <c r="O88" s="121">
        <v>100</v>
      </c>
      <c r="P88" s="121">
        <v>306</v>
      </c>
      <c r="Q88" s="70"/>
    </row>
    <row r="89" spans="1:17">
      <c r="A89">
        <f t="shared" si="1"/>
        <v>5</v>
      </c>
      <c r="B89" s="221" t="s">
        <v>69</v>
      </c>
      <c r="C89" s="221">
        <v>2002</v>
      </c>
      <c r="D89" s="121">
        <v>1741</v>
      </c>
      <c r="E89" s="121">
        <v>2911</v>
      </c>
      <c r="F89" s="121">
        <v>8</v>
      </c>
      <c r="G89" s="121">
        <v>181</v>
      </c>
      <c r="H89" s="121">
        <v>613</v>
      </c>
      <c r="I89" s="121">
        <v>1758</v>
      </c>
      <c r="J89" s="121">
        <v>38</v>
      </c>
      <c r="K89" s="121">
        <v>411</v>
      </c>
      <c r="L89" s="6"/>
      <c r="M89" s="121">
        <v>161</v>
      </c>
      <c r="N89" s="121">
        <v>1193</v>
      </c>
      <c r="O89" s="121">
        <v>119</v>
      </c>
      <c r="P89" s="121">
        <v>290</v>
      </c>
      <c r="Q89" s="70"/>
    </row>
    <row r="90" spans="1:17">
      <c r="A90">
        <f t="shared" si="1"/>
        <v>5</v>
      </c>
      <c r="B90" s="221" t="s">
        <v>69</v>
      </c>
      <c r="C90" s="221">
        <v>2003</v>
      </c>
      <c r="D90" s="121">
        <v>1869</v>
      </c>
      <c r="E90" s="121">
        <v>3724</v>
      </c>
      <c r="F90" s="121">
        <v>2</v>
      </c>
      <c r="G90" s="121">
        <v>242</v>
      </c>
      <c r="H90" s="121">
        <v>687</v>
      </c>
      <c r="I90" s="121">
        <v>2066</v>
      </c>
      <c r="J90" s="121">
        <v>40</v>
      </c>
      <c r="K90" s="121">
        <v>374</v>
      </c>
      <c r="L90" s="6"/>
      <c r="M90" s="121">
        <v>155</v>
      </c>
      <c r="N90" s="121">
        <v>1461</v>
      </c>
      <c r="O90" s="121">
        <v>156</v>
      </c>
      <c r="P90" s="121">
        <v>297</v>
      </c>
      <c r="Q90" s="70"/>
    </row>
    <row r="91" spans="1:17">
      <c r="A91">
        <f t="shared" si="1"/>
        <v>5</v>
      </c>
      <c r="B91" s="221" t="s">
        <v>69</v>
      </c>
      <c r="C91" s="221">
        <v>2004</v>
      </c>
      <c r="D91" s="121">
        <v>2084</v>
      </c>
      <c r="E91" s="121">
        <v>5312</v>
      </c>
      <c r="F91" s="121">
        <v>4</v>
      </c>
      <c r="G91" s="121">
        <v>370</v>
      </c>
      <c r="H91" s="121">
        <v>924</v>
      </c>
      <c r="I91" s="121">
        <v>2053</v>
      </c>
      <c r="J91" s="121">
        <v>49</v>
      </c>
      <c r="K91" s="121">
        <v>394</v>
      </c>
      <c r="L91" s="6"/>
      <c r="M91" s="121">
        <v>1</v>
      </c>
      <c r="N91" s="121">
        <v>1555</v>
      </c>
      <c r="O91" s="121">
        <v>162</v>
      </c>
      <c r="P91" s="121">
        <v>314</v>
      </c>
      <c r="Q91" s="70"/>
    </row>
    <row r="92" spans="1:17">
      <c r="A92">
        <f t="shared" si="1"/>
        <v>5</v>
      </c>
      <c r="B92" s="221" t="s">
        <v>69</v>
      </c>
      <c r="C92" s="221">
        <v>2005</v>
      </c>
      <c r="D92" s="121">
        <v>2534</v>
      </c>
      <c r="E92" s="121">
        <v>7851</v>
      </c>
      <c r="F92" s="121">
        <v>32</v>
      </c>
      <c r="G92" s="121">
        <v>955</v>
      </c>
      <c r="H92" s="121">
        <v>1445</v>
      </c>
      <c r="I92" s="121">
        <v>2157</v>
      </c>
      <c r="J92" s="121">
        <v>83</v>
      </c>
      <c r="K92" s="121">
        <v>485</v>
      </c>
      <c r="L92" s="6"/>
      <c r="M92" s="121">
        <v>7</v>
      </c>
      <c r="N92" s="121">
        <v>1708</v>
      </c>
      <c r="O92" s="121">
        <v>237</v>
      </c>
      <c r="P92" s="121">
        <v>386</v>
      </c>
      <c r="Q92" s="70"/>
    </row>
    <row r="93" spans="1:17">
      <c r="A93">
        <f t="shared" si="1"/>
        <v>5</v>
      </c>
      <c r="B93" s="221" t="s">
        <v>69</v>
      </c>
      <c r="C93" s="221">
        <v>2006</v>
      </c>
      <c r="D93" s="121">
        <v>3043</v>
      </c>
      <c r="E93" s="121">
        <v>9703</v>
      </c>
      <c r="F93" s="121">
        <v>30</v>
      </c>
      <c r="G93" s="121">
        <v>841</v>
      </c>
      <c r="H93" s="121">
        <v>1740</v>
      </c>
      <c r="I93" s="121">
        <v>2577</v>
      </c>
      <c r="J93" s="121">
        <v>68</v>
      </c>
      <c r="K93" s="121">
        <v>492</v>
      </c>
      <c r="L93" s="6"/>
      <c r="M93" s="121">
        <v>392</v>
      </c>
      <c r="N93" s="121">
        <v>2127</v>
      </c>
      <c r="O93" s="121">
        <v>211</v>
      </c>
      <c r="P93" s="121">
        <v>391</v>
      </c>
      <c r="Q93" s="70"/>
    </row>
    <row r="94" spans="1:17">
      <c r="A94">
        <f t="shared" si="1"/>
        <v>5</v>
      </c>
      <c r="B94" s="221" t="s">
        <v>69</v>
      </c>
      <c r="C94" s="221">
        <v>2007</v>
      </c>
      <c r="D94" s="121">
        <v>3231</v>
      </c>
      <c r="E94" s="121">
        <v>10546</v>
      </c>
      <c r="F94" s="121">
        <v>9</v>
      </c>
      <c r="G94" s="121">
        <v>877</v>
      </c>
      <c r="H94" s="121">
        <v>2010</v>
      </c>
      <c r="I94" s="121">
        <v>2486</v>
      </c>
      <c r="J94" s="121">
        <v>85</v>
      </c>
      <c r="K94" s="121">
        <v>351</v>
      </c>
      <c r="L94" s="6"/>
      <c r="M94" s="121">
        <v>1</v>
      </c>
      <c r="N94" s="121">
        <v>2533</v>
      </c>
      <c r="O94" s="121">
        <v>197</v>
      </c>
      <c r="P94" s="121">
        <v>385</v>
      </c>
      <c r="Q94" s="70"/>
    </row>
    <row r="95" spans="1:17">
      <c r="A95">
        <f t="shared" si="1"/>
        <v>5</v>
      </c>
      <c r="B95" s="221" t="s">
        <v>69</v>
      </c>
      <c r="C95" s="221">
        <v>2008</v>
      </c>
      <c r="D95" s="121">
        <v>3503</v>
      </c>
      <c r="E95" s="121">
        <v>12277</v>
      </c>
      <c r="F95" s="121">
        <v>12</v>
      </c>
      <c r="G95" s="121">
        <v>867</v>
      </c>
      <c r="H95" s="121">
        <v>2272</v>
      </c>
      <c r="I95" s="121">
        <v>2715</v>
      </c>
      <c r="J95" s="121">
        <v>79</v>
      </c>
      <c r="K95" s="121">
        <v>452</v>
      </c>
      <c r="L95" s="6"/>
      <c r="M95" s="121">
        <v>1</v>
      </c>
      <c r="N95" s="121">
        <v>2568</v>
      </c>
      <c r="O95" s="121">
        <v>217</v>
      </c>
      <c r="P95" s="121">
        <v>437</v>
      </c>
      <c r="Q95" s="70"/>
    </row>
    <row r="96" spans="1:17">
      <c r="A96">
        <f t="shared" si="1"/>
        <v>5</v>
      </c>
      <c r="B96" s="221" t="s">
        <v>69</v>
      </c>
      <c r="C96" s="221">
        <v>2009</v>
      </c>
      <c r="D96" s="121">
        <v>2774</v>
      </c>
      <c r="E96" s="121">
        <v>6576</v>
      </c>
      <c r="F96" s="121">
        <v>7</v>
      </c>
      <c r="G96" s="121">
        <v>548</v>
      </c>
      <c r="H96" s="121">
        <v>1340</v>
      </c>
      <c r="I96" s="121">
        <v>1950</v>
      </c>
      <c r="J96" s="121">
        <v>69</v>
      </c>
      <c r="K96" s="121">
        <v>484</v>
      </c>
      <c r="L96" s="6"/>
      <c r="M96" s="121">
        <v>523</v>
      </c>
      <c r="N96" s="121">
        <v>1282</v>
      </c>
      <c r="O96" s="121">
        <v>194</v>
      </c>
      <c r="P96" s="121">
        <v>459</v>
      </c>
      <c r="Q96" s="70"/>
    </row>
    <row r="97" spans="1:17">
      <c r="A97">
        <f t="shared" si="1"/>
        <v>5</v>
      </c>
      <c r="B97" s="221" t="s">
        <v>69</v>
      </c>
      <c r="C97" s="221">
        <v>2010</v>
      </c>
      <c r="D97" s="121">
        <v>2482</v>
      </c>
      <c r="E97" s="121">
        <v>4910</v>
      </c>
      <c r="F97" s="121">
        <v>5</v>
      </c>
      <c r="G97" s="121">
        <v>388</v>
      </c>
      <c r="H97" s="121">
        <v>1238</v>
      </c>
      <c r="I97" s="121">
        <v>1620</v>
      </c>
      <c r="J97" s="121">
        <v>79</v>
      </c>
      <c r="K97" s="121">
        <v>453</v>
      </c>
      <c r="L97" s="6"/>
      <c r="M97" s="121">
        <v>635</v>
      </c>
      <c r="N97" s="121">
        <v>871</v>
      </c>
      <c r="O97" s="121">
        <v>233</v>
      </c>
      <c r="P97" s="121">
        <v>432</v>
      </c>
      <c r="Q97" s="70"/>
    </row>
    <row r="98" spans="1:17">
      <c r="A98">
        <f t="shared" si="1"/>
        <v>5</v>
      </c>
      <c r="B98" s="221" t="s">
        <v>69</v>
      </c>
      <c r="C98" s="221">
        <v>2011</v>
      </c>
      <c r="D98" s="121">
        <v>2200</v>
      </c>
      <c r="E98" s="121">
        <v>5234</v>
      </c>
      <c r="F98" s="121">
        <v>11</v>
      </c>
      <c r="G98" s="121">
        <v>300</v>
      </c>
      <c r="H98" s="121">
        <v>1147</v>
      </c>
      <c r="I98" s="121">
        <v>1469</v>
      </c>
      <c r="J98" s="121">
        <v>34</v>
      </c>
      <c r="K98" s="121">
        <v>429</v>
      </c>
      <c r="L98" s="6"/>
      <c r="M98" s="121">
        <v>1</v>
      </c>
      <c r="N98" s="121">
        <v>658</v>
      </c>
      <c r="O98" s="121">
        <v>165</v>
      </c>
      <c r="P98" s="121">
        <v>497</v>
      </c>
      <c r="Q98" s="70"/>
    </row>
    <row r="99" spans="1:17">
      <c r="A99">
        <f t="shared" si="1"/>
        <v>5</v>
      </c>
      <c r="B99" s="221" t="s">
        <v>69</v>
      </c>
      <c r="C99" s="221">
        <v>2012</v>
      </c>
      <c r="D99" s="121">
        <v>2421</v>
      </c>
      <c r="E99" s="121">
        <v>4678</v>
      </c>
      <c r="F99" s="121">
        <v>5</v>
      </c>
      <c r="G99" s="121">
        <v>150</v>
      </c>
      <c r="H99" s="121">
        <v>1146</v>
      </c>
      <c r="I99" s="121">
        <v>1092</v>
      </c>
      <c r="J99" s="121">
        <v>29</v>
      </c>
      <c r="K99" s="121">
        <v>348</v>
      </c>
      <c r="L99" s="6"/>
      <c r="M99" s="121">
        <v>2</v>
      </c>
      <c r="N99" s="121">
        <v>405</v>
      </c>
      <c r="O99" s="121">
        <v>191</v>
      </c>
      <c r="P99" s="121">
        <v>493</v>
      </c>
      <c r="Q99" s="70"/>
    </row>
    <row r="100" spans="1:17">
      <c r="A100">
        <f t="shared" si="1"/>
        <v>5</v>
      </c>
      <c r="B100" s="221" t="s">
        <v>69</v>
      </c>
      <c r="C100" s="221">
        <v>2013</v>
      </c>
      <c r="D100" s="121">
        <v>2665</v>
      </c>
      <c r="E100" s="121">
        <v>5597</v>
      </c>
      <c r="F100" s="121">
        <v>6</v>
      </c>
      <c r="G100" s="121">
        <v>171</v>
      </c>
      <c r="H100" s="121">
        <v>1347</v>
      </c>
      <c r="I100" s="121">
        <v>1251</v>
      </c>
      <c r="J100" s="121">
        <v>33</v>
      </c>
      <c r="K100" s="121">
        <v>394</v>
      </c>
      <c r="L100" s="6"/>
      <c r="M100" s="121">
        <v>1</v>
      </c>
      <c r="N100" s="121">
        <v>563</v>
      </c>
      <c r="O100" s="121">
        <v>216</v>
      </c>
      <c r="P100" s="121">
        <v>508</v>
      </c>
      <c r="Q100" s="70"/>
    </row>
    <row r="101" spans="1:17">
      <c r="A101">
        <f t="shared" si="1"/>
        <v>5</v>
      </c>
      <c r="B101" s="221" t="s">
        <v>69</v>
      </c>
      <c r="C101" s="221">
        <v>2014</v>
      </c>
      <c r="D101" s="121">
        <v>2886</v>
      </c>
      <c r="E101" s="121">
        <v>6231</v>
      </c>
      <c r="F101" s="121">
        <v>5</v>
      </c>
      <c r="G101" s="121">
        <v>193</v>
      </c>
      <c r="H101" s="121">
        <v>1614</v>
      </c>
      <c r="I101" s="121">
        <v>1482</v>
      </c>
      <c r="J101" s="121">
        <v>33</v>
      </c>
      <c r="K101" s="121">
        <v>415</v>
      </c>
      <c r="L101" s="6"/>
      <c r="M101" s="121">
        <v>1</v>
      </c>
      <c r="N101" s="121">
        <v>798</v>
      </c>
      <c r="O101" s="121">
        <v>248</v>
      </c>
      <c r="P101" s="121">
        <v>610</v>
      </c>
      <c r="Q101" s="70"/>
    </row>
    <row r="102" spans="1:17">
      <c r="A102">
        <f t="shared" si="1"/>
        <v>5</v>
      </c>
      <c r="B102" s="221" t="s">
        <v>69</v>
      </c>
      <c r="C102" s="221">
        <v>2015</v>
      </c>
      <c r="D102" s="121">
        <v>3429</v>
      </c>
      <c r="E102" s="121">
        <v>6708</v>
      </c>
      <c r="F102" s="121">
        <v>13</v>
      </c>
      <c r="G102" s="121">
        <v>178</v>
      </c>
      <c r="H102" s="121">
        <v>1910</v>
      </c>
      <c r="I102" s="121">
        <v>1578</v>
      </c>
      <c r="J102" s="121">
        <v>21</v>
      </c>
      <c r="K102" s="121">
        <v>425</v>
      </c>
      <c r="L102" s="6"/>
      <c r="M102" s="121">
        <v>969</v>
      </c>
      <c r="N102" s="121">
        <v>943</v>
      </c>
      <c r="O102" s="121">
        <v>341</v>
      </c>
      <c r="P102" s="121">
        <v>580</v>
      </c>
      <c r="Q102" s="70"/>
    </row>
    <row r="103" spans="1:17">
      <c r="A103">
        <f t="shared" si="1"/>
        <v>5</v>
      </c>
      <c r="B103" s="221" t="s">
        <v>69</v>
      </c>
      <c r="C103" s="221">
        <v>2016</v>
      </c>
      <c r="D103" s="121">
        <v>3663</v>
      </c>
      <c r="E103" s="121">
        <v>6258</v>
      </c>
      <c r="F103" s="121">
        <v>11</v>
      </c>
      <c r="G103" s="121">
        <v>191</v>
      </c>
      <c r="H103" s="121">
        <v>1816</v>
      </c>
      <c r="I103" s="121">
        <v>1566</v>
      </c>
      <c r="J103" s="121">
        <v>29</v>
      </c>
      <c r="K103" s="121">
        <v>396</v>
      </c>
      <c r="L103" s="6"/>
      <c r="M103" s="121">
        <v>1</v>
      </c>
      <c r="N103" s="121">
        <v>1024</v>
      </c>
      <c r="O103" s="121">
        <v>371</v>
      </c>
      <c r="P103" s="121">
        <v>581</v>
      </c>
      <c r="Q103" s="70"/>
    </row>
    <row r="104" spans="1:17">
      <c r="A104">
        <f t="shared" si="1"/>
        <v>5</v>
      </c>
      <c r="B104" s="221" t="s">
        <v>69</v>
      </c>
      <c r="C104" s="221">
        <v>2017</v>
      </c>
      <c r="D104" s="121">
        <v>3796</v>
      </c>
      <c r="E104" s="121">
        <v>6174</v>
      </c>
      <c r="F104" s="121">
        <v>9</v>
      </c>
      <c r="G104" s="121">
        <v>221</v>
      </c>
      <c r="H104" s="121">
        <v>2272</v>
      </c>
      <c r="I104" s="121">
        <v>1594</v>
      </c>
      <c r="J104" s="121">
        <v>55</v>
      </c>
      <c r="K104" s="121">
        <v>399</v>
      </c>
      <c r="L104" s="6"/>
      <c r="M104" s="121">
        <v>1</v>
      </c>
      <c r="N104" s="121">
        <v>1289</v>
      </c>
      <c r="O104" s="121">
        <v>414</v>
      </c>
      <c r="P104" s="121">
        <v>525</v>
      </c>
      <c r="Q104" s="70"/>
    </row>
    <row r="105" spans="1:17">
      <c r="A105">
        <f t="shared" si="1"/>
        <v>5</v>
      </c>
      <c r="B105" s="221" t="s">
        <v>69</v>
      </c>
      <c r="C105" s="221">
        <v>2018</v>
      </c>
      <c r="D105" s="121">
        <v>3631</v>
      </c>
      <c r="E105" s="121">
        <v>6574</v>
      </c>
      <c r="F105" s="121">
        <v>16</v>
      </c>
      <c r="G105" s="121">
        <v>233</v>
      </c>
      <c r="H105" s="121">
        <v>2361</v>
      </c>
      <c r="I105" s="121">
        <v>1632</v>
      </c>
      <c r="J105" s="121">
        <v>25</v>
      </c>
      <c r="K105" s="121">
        <v>411</v>
      </c>
      <c r="L105" s="6"/>
      <c r="M105" s="121">
        <v>2</v>
      </c>
      <c r="N105" s="121">
        <v>1393</v>
      </c>
      <c r="O105" s="121">
        <v>412</v>
      </c>
      <c r="P105" s="121">
        <v>531</v>
      </c>
      <c r="Q105" s="70"/>
    </row>
    <row r="106" spans="1:17">
      <c r="A106">
        <f t="shared" si="1"/>
        <v>5</v>
      </c>
      <c r="B106" s="221" t="s">
        <v>69</v>
      </c>
      <c r="C106" s="221">
        <v>2019</v>
      </c>
      <c r="D106" s="121">
        <v>3535</v>
      </c>
      <c r="E106" s="121">
        <v>6509</v>
      </c>
      <c r="F106" s="121">
        <v>17</v>
      </c>
      <c r="G106" s="121">
        <v>181</v>
      </c>
      <c r="H106" s="121">
        <v>2325</v>
      </c>
      <c r="I106" s="121">
        <v>1299</v>
      </c>
      <c r="J106" s="121">
        <v>39</v>
      </c>
      <c r="K106" s="121">
        <v>379</v>
      </c>
      <c r="L106" s="6"/>
      <c r="M106" s="121">
        <v>982</v>
      </c>
      <c r="N106" s="121">
        <v>1131</v>
      </c>
      <c r="O106" s="121">
        <v>392</v>
      </c>
      <c r="P106" s="121">
        <v>490</v>
      </c>
      <c r="Q106" s="70"/>
    </row>
    <row r="107" spans="1:17">
      <c r="A107">
        <f t="shared" si="1"/>
        <v>5</v>
      </c>
      <c r="B107" s="221" t="s">
        <v>69</v>
      </c>
      <c r="C107" s="221">
        <v>2020</v>
      </c>
      <c r="D107" s="121">
        <v>3635</v>
      </c>
      <c r="E107" s="121">
        <v>6863</v>
      </c>
      <c r="F107" s="121">
        <v>21</v>
      </c>
      <c r="G107" s="121">
        <v>177</v>
      </c>
      <c r="H107" s="121">
        <v>2209</v>
      </c>
      <c r="I107" s="121">
        <v>1213</v>
      </c>
      <c r="J107" s="121">
        <v>34</v>
      </c>
      <c r="K107" s="121">
        <v>329</v>
      </c>
      <c r="L107" s="6"/>
      <c r="M107" s="121">
        <v>1</v>
      </c>
      <c r="N107" s="121">
        <v>981</v>
      </c>
      <c r="O107" s="121">
        <v>322</v>
      </c>
      <c r="P107" s="121">
        <v>485</v>
      </c>
      <c r="Q107" s="70"/>
    </row>
    <row r="108" spans="1:17">
      <c r="A108">
        <f t="shared" si="1"/>
        <v>6</v>
      </c>
      <c r="B108" s="221" t="s">
        <v>24</v>
      </c>
      <c r="C108" s="221">
        <v>2000</v>
      </c>
      <c r="D108" s="121">
        <v>1139</v>
      </c>
      <c r="E108" s="121">
        <v>256</v>
      </c>
      <c r="F108" s="121">
        <v>21</v>
      </c>
      <c r="G108" s="121">
        <v>278</v>
      </c>
      <c r="H108" s="121">
        <v>875</v>
      </c>
      <c r="I108" s="121">
        <v>422</v>
      </c>
      <c r="J108" s="121">
        <v>28</v>
      </c>
      <c r="K108" s="121">
        <v>764</v>
      </c>
      <c r="L108" s="6"/>
      <c r="M108" s="121">
        <v>39</v>
      </c>
      <c r="N108" s="121">
        <v>197</v>
      </c>
      <c r="O108" s="121">
        <v>26</v>
      </c>
      <c r="P108" s="121">
        <v>53</v>
      </c>
      <c r="Q108" s="70"/>
    </row>
    <row r="109" spans="1:17">
      <c r="A109">
        <f t="shared" si="1"/>
        <v>6</v>
      </c>
      <c r="B109" s="221" t="s">
        <v>24</v>
      </c>
      <c r="C109" s="221">
        <v>2001</v>
      </c>
      <c r="D109" s="121">
        <v>1786</v>
      </c>
      <c r="E109" s="121">
        <v>280</v>
      </c>
      <c r="F109" s="121">
        <v>47</v>
      </c>
      <c r="G109" s="121">
        <v>361</v>
      </c>
      <c r="H109" s="121">
        <v>964</v>
      </c>
      <c r="I109" s="121">
        <v>386</v>
      </c>
      <c r="J109" s="121">
        <v>39</v>
      </c>
      <c r="K109" s="121">
        <v>768</v>
      </c>
      <c r="L109" s="6"/>
      <c r="M109" s="121">
        <v>18</v>
      </c>
      <c r="N109" s="121">
        <v>206</v>
      </c>
      <c r="O109" s="121">
        <v>28</v>
      </c>
      <c r="P109" s="121">
        <v>47</v>
      </c>
      <c r="Q109" s="70"/>
    </row>
    <row r="110" spans="1:17">
      <c r="A110">
        <f t="shared" si="1"/>
        <v>6</v>
      </c>
      <c r="B110" s="221" t="s">
        <v>24</v>
      </c>
      <c r="C110" s="221">
        <v>2002</v>
      </c>
      <c r="D110" s="121">
        <v>2214</v>
      </c>
      <c r="E110" s="121">
        <v>340</v>
      </c>
      <c r="F110" s="121">
        <v>53</v>
      </c>
      <c r="G110" s="121">
        <v>421</v>
      </c>
      <c r="H110" s="121">
        <v>1039</v>
      </c>
      <c r="I110" s="121">
        <v>431</v>
      </c>
      <c r="J110" s="121">
        <v>32</v>
      </c>
      <c r="K110" s="121">
        <v>738</v>
      </c>
      <c r="L110" s="6"/>
      <c r="M110" s="121">
        <v>2</v>
      </c>
      <c r="N110" s="121">
        <v>231</v>
      </c>
      <c r="O110" s="121">
        <v>29</v>
      </c>
      <c r="P110" s="121">
        <v>53</v>
      </c>
      <c r="Q110" s="70"/>
    </row>
    <row r="111" spans="1:17">
      <c r="A111">
        <f t="shared" si="1"/>
        <v>6</v>
      </c>
      <c r="B111" s="221" t="s">
        <v>24</v>
      </c>
      <c r="C111" s="221">
        <v>2003</v>
      </c>
      <c r="D111" s="121">
        <v>2016</v>
      </c>
      <c r="E111" s="121">
        <v>470</v>
      </c>
      <c r="F111" s="121">
        <v>37</v>
      </c>
      <c r="G111" s="121">
        <v>402</v>
      </c>
      <c r="H111" s="121">
        <v>1081</v>
      </c>
      <c r="I111" s="121">
        <v>583</v>
      </c>
      <c r="J111" s="121">
        <v>37</v>
      </c>
      <c r="K111" s="121">
        <v>730</v>
      </c>
      <c r="L111" s="6"/>
      <c r="M111" s="121">
        <v>1</v>
      </c>
      <c r="N111" s="121">
        <v>351</v>
      </c>
      <c r="O111" s="121">
        <v>30</v>
      </c>
      <c r="P111" s="121">
        <v>49</v>
      </c>
      <c r="Q111" s="70"/>
    </row>
    <row r="112" spans="1:17">
      <c r="A112">
        <f t="shared" si="1"/>
        <v>6</v>
      </c>
      <c r="B112" s="221" t="s">
        <v>24</v>
      </c>
      <c r="C112" s="221">
        <v>2004</v>
      </c>
      <c r="D112" s="121">
        <v>2198</v>
      </c>
      <c r="E112" s="121">
        <v>524</v>
      </c>
      <c r="F112" s="121">
        <v>40</v>
      </c>
      <c r="G112" s="121">
        <v>327</v>
      </c>
      <c r="H112" s="121">
        <v>1049</v>
      </c>
      <c r="I112" s="121">
        <v>618</v>
      </c>
      <c r="J112" s="121">
        <v>29</v>
      </c>
      <c r="K112" s="121">
        <v>712</v>
      </c>
      <c r="L112" s="6"/>
      <c r="M112" s="121">
        <v>64</v>
      </c>
      <c r="N112" s="121">
        <v>393</v>
      </c>
      <c r="O112" s="121">
        <v>18</v>
      </c>
      <c r="P112" s="121">
        <v>83</v>
      </c>
      <c r="Q112" s="70"/>
    </row>
    <row r="113" spans="1:17">
      <c r="A113">
        <f t="shared" si="1"/>
        <v>6</v>
      </c>
      <c r="B113" s="221" t="s">
        <v>24</v>
      </c>
      <c r="C113" s="221">
        <v>2005</v>
      </c>
      <c r="D113" s="121">
        <v>2458</v>
      </c>
      <c r="E113" s="121">
        <v>621</v>
      </c>
      <c r="F113" s="121">
        <v>51</v>
      </c>
      <c r="G113" s="121">
        <v>345</v>
      </c>
      <c r="H113" s="121">
        <v>1071</v>
      </c>
      <c r="I113" s="121">
        <v>670</v>
      </c>
      <c r="J113" s="121">
        <v>30</v>
      </c>
      <c r="K113" s="121">
        <v>518</v>
      </c>
      <c r="L113" s="6"/>
      <c r="M113" s="121">
        <v>1</v>
      </c>
      <c r="N113" s="121">
        <v>432</v>
      </c>
      <c r="O113" s="121">
        <v>26</v>
      </c>
      <c r="P113" s="121">
        <v>58</v>
      </c>
      <c r="Q113" s="70"/>
    </row>
    <row r="114" spans="1:17">
      <c r="A114">
        <f t="shared" si="1"/>
        <v>6</v>
      </c>
      <c r="B114" s="221" t="s">
        <v>24</v>
      </c>
      <c r="C114" s="221">
        <v>2006</v>
      </c>
      <c r="D114" s="121">
        <v>1785</v>
      </c>
      <c r="E114" s="121">
        <v>567</v>
      </c>
      <c r="F114" s="121">
        <v>29</v>
      </c>
      <c r="G114" s="121">
        <v>314</v>
      </c>
      <c r="H114" s="121">
        <v>891</v>
      </c>
      <c r="I114" s="121">
        <v>573</v>
      </c>
      <c r="J114" s="121">
        <v>21</v>
      </c>
      <c r="K114" s="121">
        <v>455</v>
      </c>
      <c r="L114" s="6"/>
      <c r="M114" s="121">
        <v>48</v>
      </c>
      <c r="N114" s="121">
        <v>334</v>
      </c>
      <c r="O114" s="121">
        <v>17</v>
      </c>
      <c r="P114" s="121">
        <v>58</v>
      </c>
      <c r="Q114" s="70"/>
    </row>
    <row r="115" spans="1:17">
      <c r="A115">
        <f t="shared" si="1"/>
        <v>6</v>
      </c>
      <c r="B115" s="221" t="s">
        <v>24</v>
      </c>
      <c r="C115" s="221">
        <v>2007</v>
      </c>
      <c r="D115" s="121">
        <v>1938</v>
      </c>
      <c r="E115" s="121">
        <v>697</v>
      </c>
      <c r="F115" s="121">
        <v>50</v>
      </c>
      <c r="G115" s="121">
        <v>328</v>
      </c>
      <c r="H115" s="121">
        <v>725</v>
      </c>
      <c r="I115" s="121">
        <v>426</v>
      </c>
      <c r="J115" s="121">
        <v>23</v>
      </c>
      <c r="K115" s="121">
        <v>342</v>
      </c>
      <c r="L115" s="6"/>
      <c r="M115" s="121">
        <v>1</v>
      </c>
      <c r="N115" s="121">
        <v>325</v>
      </c>
      <c r="O115" s="121">
        <v>21</v>
      </c>
      <c r="P115" s="121">
        <v>62</v>
      </c>
      <c r="Q115" s="70"/>
    </row>
    <row r="116" spans="1:17">
      <c r="A116">
        <f t="shared" si="1"/>
        <v>6</v>
      </c>
      <c r="B116" s="221" t="s">
        <v>24</v>
      </c>
      <c r="C116" s="221">
        <v>2008</v>
      </c>
      <c r="D116" s="121">
        <v>2343</v>
      </c>
      <c r="E116" s="121">
        <v>720</v>
      </c>
      <c r="F116" s="121">
        <v>57</v>
      </c>
      <c r="G116" s="121">
        <v>330</v>
      </c>
      <c r="H116" s="121">
        <v>738</v>
      </c>
      <c r="I116" s="121">
        <v>370</v>
      </c>
      <c r="J116" s="121">
        <v>25</v>
      </c>
      <c r="K116" s="121">
        <v>362</v>
      </c>
      <c r="L116" s="6"/>
      <c r="M116" s="121">
        <v>1</v>
      </c>
      <c r="N116" s="121">
        <v>268</v>
      </c>
      <c r="O116" s="121">
        <v>26</v>
      </c>
      <c r="P116" s="121">
        <v>74</v>
      </c>
      <c r="Q116" s="70"/>
    </row>
    <row r="117" spans="1:17">
      <c r="A117">
        <f t="shared" si="1"/>
        <v>6</v>
      </c>
      <c r="B117" s="221" t="s">
        <v>24</v>
      </c>
      <c r="C117" s="221">
        <v>2009</v>
      </c>
      <c r="D117" s="121">
        <v>1701</v>
      </c>
      <c r="E117" s="121">
        <v>492</v>
      </c>
      <c r="F117" s="121">
        <v>58</v>
      </c>
      <c r="G117" s="121">
        <v>270</v>
      </c>
      <c r="H117" s="121">
        <v>848</v>
      </c>
      <c r="I117" s="121">
        <v>303</v>
      </c>
      <c r="J117" s="121">
        <v>23</v>
      </c>
      <c r="K117" s="121">
        <v>493</v>
      </c>
      <c r="L117" s="6"/>
      <c r="M117" s="121">
        <v>2</v>
      </c>
      <c r="N117" s="121">
        <v>202</v>
      </c>
      <c r="O117" s="121">
        <v>21</v>
      </c>
      <c r="P117" s="121">
        <v>214</v>
      </c>
      <c r="Q117" s="70"/>
    </row>
    <row r="118" spans="1:17">
      <c r="A118">
        <f t="shared" si="1"/>
        <v>6</v>
      </c>
      <c r="B118" s="221" t="s">
        <v>24</v>
      </c>
      <c r="C118" s="221">
        <v>2010</v>
      </c>
      <c r="D118" s="121">
        <v>1362</v>
      </c>
      <c r="E118" s="121">
        <v>535</v>
      </c>
      <c r="F118" s="121">
        <v>43</v>
      </c>
      <c r="G118" s="121">
        <v>169</v>
      </c>
      <c r="H118" s="121">
        <v>977</v>
      </c>
      <c r="I118" s="121">
        <v>374</v>
      </c>
      <c r="J118" s="121">
        <v>20</v>
      </c>
      <c r="K118" s="121">
        <v>485</v>
      </c>
      <c r="L118" s="6"/>
      <c r="M118" s="121">
        <v>130</v>
      </c>
      <c r="N118" s="121">
        <v>264</v>
      </c>
      <c r="O118" s="121">
        <v>24</v>
      </c>
      <c r="P118" s="121">
        <v>326</v>
      </c>
      <c r="Q118" s="70"/>
    </row>
    <row r="119" spans="1:17">
      <c r="A119">
        <f t="shared" si="1"/>
        <v>6</v>
      </c>
      <c r="B119" s="221" t="s">
        <v>24</v>
      </c>
      <c r="C119" s="221">
        <v>2011</v>
      </c>
      <c r="D119" s="121">
        <v>1580</v>
      </c>
      <c r="E119" s="121">
        <v>483</v>
      </c>
      <c r="F119" s="121">
        <v>29</v>
      </c>
      <c r="G119" s="121">
        <v>180</v>
      </c>
      <c r="H119" s="121">
        <v>1037</v>
      </c>
      <c r="I119" s="121">
        <v>596</v>
      </c>
      <c r="J119" s="121">
        <v>26</v>
      </c>
      <c r="K119" s="121">
        <v>492</v>
      </c>
      <c r="L119" s="6"/>
      <c r="M119" s="121">
        <v>1</v>
      </c>
      <c r="N119" s="121">
        <v>426</v>
      </c>
      <c r="O119" s="121">
        <v>29</v>
      </c>
      <c r="P119" s="121">
        <v>462</v>
      </c>
      <c r="Q119" s="70"/>
    </row>
    <row r="120" spans="1:17">
      <c r="A120">
        <f t="shared" si="1"/>
        <v>6</v>
      </c>
      <c r="B120" s="221" t="s">
        <v>24</v>
      </c>
      <c r="C120" s="221">
        <v>2012</v>
      </c>
      <c r="D120" s="121">
        <v>1923</v>
      </c>
      <c r="E120" s="121">
        <v>558</v>
      </c>
      <c r="F120" s="121">
        <v>29</v>
      </c>
      <c r="G120" s="121">
        <v>180</v>
      </c>
      <c r="H120" s="121">
        <v>1054</v>
      </c>
      <c r="I120" s="121">
        <v>426</v>
      </c>
      <c r="J120" s="121">
        <v>19</v>
      </c>
      <c r="K120" s="121">
        <v>419</v>
      </c>
      <c r="L120" s="6"/>
      <c r="M120" s="121">
        <v>128</v>
      </c>
      <c r="N120" s="121">
        <v>300</v>
      </c>
      <c r="O120" s="121">
        <v>13</v>
      </c>
      <c r="P120" s="121">
        <v>409</v>
      </c>
      <c r="Q120" s="70"/>
    </row>
    <row r="121" spans="1:17">
      <c r="A121">
        <f t="shared" si="1"/>
        <v>6</v>
      </c>
      <c r="B121" s="221" t="s">
        <v>24</v>
      </c>
      <c r="C121" s="221">
        <v>2013</v>
      </c>
      <c r="D121" s="121">
        <v>2099</v>
      </c>
      <c r="E121" s="121">
        <v>540</v>
      </c>
      <c r="F121" s="121">
        <v>28</v>
      </c>
      <c r="G121" s="121">
        <v>189</v>
      </c>
      <c r="H121" s="121">
        <v>1083</v>
      </c>
      <c r="I121" s="121">
        <v>434</v>
      </c>
      <c r="J121" s="121">
        <v>15</v>
      </c>
      <c r="K121" s="121">
        <v>404</v>
      </c>
      <c r="L121" s="6"/>
      <c r="M121" s="121">
        <v>2</v>
      </c>
      <c r="N121" s="121">
        <v>304</v>
      </c>
      <c r="O121" s="121">
        <v>16</v>
      </c>
      <c r="P121" s="121">
        <v>449</v>
      </c>
      <c r="Q121" s="70"/>
    </row>
    <row r="122" spans="1:17">
      <c r="A122">
        <f t="shared" si="1"/>
        <v>6</v>
      </c>
      <c r="B122" s="221" t="s">
        <v>24</v>
      </c>
      <c r="C122" s="221">
        <v>2014</v>
      </c>
      <c r="D122" s="121">
        <v>2330</v>
      </c>
      <c r="E122" s="121">
        <v>794</v>
      </c>
      <c r="F122" s="121">
        <v>26</v>
      </c>
      <c r="G122" s="121">
        <v>188</v>
      </c>
      <c r="H122" s="121">
        <v>1113</v>
      </c>
      <c r="I122" s="121">
        <v>524</v>
      </c>
      <c r="J122" s="121">
        <v>41</v>
      </c>
      <c r="K122" s="121">
        <v>425</v>
      </c>
      <c r="L122" s="6"/>
      <c r="M122" s="121">
        <v>1</v>
      </c>
      <c r="N122" s="121">
        <v>365</v>
      </c>
      <c r="O122" s="121">
        <v>53</v>
      </c>
      <c r="P122" s="121">
        <v>469</v>
      </c>
      <c r="Q122" s="70"/>
    </row>
    <row r="123" spans="1:17">
      <c r="A123">
        <f t="shared" si="1"/>
        <v>6</v>
      </c>
      <c r="B123" s="221" t="s">
        <v>24</v>
      </c>
      <c r="C123" s="221">
        <v>2015</v>
      </c>
      <c r="D123" s="121">
        <v>2145</v>
      </c>
      <c r="E123" s="121">
        <v>808</v>
      </c>
      <c r="F123" s="121">
        <v>13</v>
      </c>
      <c r="G123" s="121">
        <v>205</v>
      </c>
      <c r="H123" s="121">
        <v>1134</v>
      </c>
      <c r="I123" s="121">
        <v>538</v>
      </c>
      <c r="J123" s="121">
        <v>56</v>
      </c>
      <c r="K123" s="121">
        <v>397</v>
      </c>
      <c r="L123" s="6"/>
      <c r="M123" s="121">
        <v>135</v>
      </c>
      <c r="N123" s="121">
        <v>364</v>
      </c>
      <c r="O123" s="121">
        <v>85</v>
      </c>
      <c r="P123" s="121">
        <v>480</v>
      </c>
      <c r="Q123" s="70"/>
    </row>
    <row r="124" spans="1:17">
      <c r="A124">
        <f t="shared" si="1"/>
        <v>6</v>
      </c>
      <c r="B124" s="221" t="s">
        <v>24</v>
      </c>
      <c r="C124" s="221">
        <v>2016</v>
      </c>
      <c r="D124" s="121">
        <v>2012</v>
      </c>
      <c r="E124" s="121">
        <v>988</v>
      </c>
      <c r="F124" s="121">
        <v>27</v>
      </c>
      <c r="G124" s="121">
        <v>180</v>
      </c>
      <c r="H124" s="121">
        <v>1230</v>
      </c>
      <c r="I124" s="121">
        <v>747</v>
      </c>
      <c r="J124" s="121">
        <v>65</v>
      </c>
      <c r="K124" s="121">
        <v>534</v>
      </c>
      <c r="L124" s="6"/>
      <c r="M124" s="121">
        <v>184</v>
      </c>
      <c r="N124" s="121">
        <v>481</v>
      </c>
      <c r="O124" s="121">
        <v>83</v>
      </c>
      <c r="P124" s="121">
        <v>634</v>
      </c>
      <c r="Q124" s="70"/>
    </row>
    <row r="125" spans="1:17">
      <c r="A125">
        <f t="shared" si="1"/>
        <v>6</v>
      </c>
      <c r="B125" s="221" t="s">
        <v>24</v>
      </c>
      <c r="C125" s="221">
        <v>2017</v>
      </c>
      <c r="D125" s="121">
        <v>2394</v>
      </c>
      <c r="E125" s="121">
        <v>1128</v>
      </c>
      <c r="F125" s="121">
        <v>28</v>
      </c>
      <c r="G125" s="121">
        <v>231</v>
      </c>
      <c r="H125" s="121">
        <v>1140</v>
      </c>
      <c r="I125" s="121">
        <v>695</v>
      </c>
      <c r="J125" s="121">
        <v>74</v>
      </c>
      <c r="K125" s="121">
        <v>402</v>
      </c>
      <c r="L125" s="6"/>
      <c r="M125" s="121">
        <v>1</v>
      </c>
      <c r="N125" s="121">
        <v>449</v>
      </c>
      <c r="O125" s="121">
        <v>89</v>
      </c>
      <c r="P125" s="121">
        <v>490</v>
      </c>
      <c r="Q125" s="70"/>
    </row>
    <row r="126" spans="1:17">
      <c r="A126">
        <f t="shared" si="1"/>
        <v>6</v>
      </c>
      <c r="B126" s="221" t="s">
        <v>24</v>
      </c>
      <c r="C126" s="221">
        <v>2018</v>
      </c>
      <c r="D126" s="121">
        <v>2682</v>
      </c>
      <c r="E126" s="121">
        <v>1004</v>
      </c>
      <c r="F126" s="121">
        <v>21</v>
      </c>
      <c r="G126" s="121">
        <v>240</v>
      </c>
      <c r="H126" s="121">
        <v>1051</v>
      </c>
      <c r="I126" s="121">
        <v>591</v>
      </c>
      <c r="J126" s="121">
        <v>64</v>
      </c>
      <c r="K126" s="121">
        <v>341</v>
      </c>
      <c r="L126" s="6"/>
      <c r="M126" s="121">
        <v>139</v>
      </c>
      <c r="N126" s="121">
        <v>337</v>
      </c>
      <c r="O126" s="121">
        <v>78</v>
      </c>
      <c r="P126" s="121">
        <v>400</v>
      </c>
      <c r="Q126" s="70"/>
    </row>
    <row r="127" spans="1:17">
      <c r="A127">
        <f t="shared" si="1"/>
        <v>6</v>
      </c>
      <c r="B127" s="221" t="s">
        <v>24</v>
      </c>
      <c r="C127" s="221">
        <v>2019</v>
      </c>
      <c r="D127" s="121">
        <v>2489</v>
      </c>
      <c r="E127" s="121">
        <v>1193</v>
      </c>
      <c r="F127" s="121">
        <v>16</v>
      </c>
      <c r="G127" s="121">
        <v>223</v>
      </c>
      <c r="H127" s="121">
        <v>984</v>
      </c>
      <c r="I127" s="121">
        <v>749</v>
      </c>
      <c r="J127" s="121">
        <v>29</v>
      </c>
      <c r="K127" s="121">
        <v>313</v>
      </c>
      <c r="L127" s="6"/>
      <c r="M127" s="121">
        <v>137</v>
      </c>
      <c r="N127" s="121">
        <v>502</v>
      </c>
      <c r="O127" s="121">
        <v>29</v>
      </c>
      <c r="P127" s="121">
        <v>421</v>
      </c>
      <c r="Q127" s="70"/>
    </row>
    <row r="128" spans="1:17">
      <c r="A128">
        <f t="shared" si="1"/>
        <v>6</v>
      </c>
      <c r="B128" s="221" t="s">
        <v>24</v>
      </c>
      <c r="C128" s="221">
        <v>2020</v>
      </c>
      <c r="D128" s="121">
        <v>2007</v>
      </c>
      <c r="E128" s="121">
        <v>909</v>
      </c>
      <c r="F128" s="121">
        <v>19</v>
      </c>
      <c r="G128" s="121">
        <v>203</v>
      </c>
      <c r="H128" s="121">
        <v>881</v>
      </c>
      <c r="I128" s="121">
        <v>533</v>
      </c>
      <c r="J128" s="121">
        <v>20</v>
      </c>
      <c r="K128" s="121">
        <v>328</v>
      </c>
      <c r="L128" s="6"/>
      <c r="M128" s="121">
        <v>134</v>
      </c>
      <c r="N128" s="121">
        <v>331</v>
      </c>
      <c r="O128" s="121">
        <v>21</v>
      </c>
      <c r="P128" s="121">
        <v>382</v>
      </c>
      <c r="Q128" s="70"/>
    </row>
    <row r="129" spans="1:17">
      <c r="A129">
        <f t="shared" si="1"/>
        <v>7</v>
      </c>
      <c r="B129" s="221" t="s">
        <v>70</v>
      </c>
      <c r="C129" s="221">
        <v>2000</v>
      </c>
      <c r="D129" s="121">
        <v>968</v>
      </c>
      <c r="E129" s="121">
        <v>1758</v>
      </c>
      <c r="F129" s="121">
        <v>175</v>
      </c>
      <c r="G129" s="121">
        <v>97</v>
      </c>
      <c r="H129" s="121">
        <v>126</v>
      </c>
      <c r="I129" s="121">
        <v>2672</v>
      </c>
      <c r="J129" s="121">
        <v>12</v>
      </c>
      <c r="K129" s="121">
        <v>6</v>
      </c>
      <c r="L129" s="6"/>
      <c r="M129" s="121">
        <v>24</v>
      </c>
      <c r="N129" s="121">
        <v>2611</v>
      </c>
      <c r="O129" s="121">
        <v>51</v>
      </c>
      <c r="P129" s="121">
        <v>35</v>
      </c>
      <c r="Q129" s="70"/>
    </row>
    <row r="130" spans="1:17">
      <c r="A130">
        <f t="shared" si="1"/>
        <v>7</v>
      </c>
      <c r="B130" s="221" t="s">
        <v>70</v>
      </c>
      <c r="C130" s="221">
        <v>2001</v>
      </c>
      <c r="D130" s="121">
        <v>905</v>
      </c>
      <c r="E130" s="121">
        <v>1674</v>
      </c>
      <c r="F130" s="121">
        <v>179</v>
      </c>
      <c r="G130" s="121">
        <v>81</v>
      </c>
      <c r="H130" s="121">
        <v>120</v>
      </c>
      <c r="I130" s="121">
        <v>2805</v>
      </c>
      <c r="J130" s="121">
        <v>16</v>
      </c>
      <c r="K130" s="121">
        <v>6</v>
      </c>
      <c r="L130" s="6"/>
      <c r="M130" s="121">
        <v>18</v>
      </c>
      <c r="N130" s="121">
        <v>2732</v>
      </c>
      <c r="O130" s="121">
        <v>30</v>
      </c>
      <c r="P130" s="121">
        <v>22</v>
      </c>
      <c r="Q130" s="70"/>
    </row>
    <row r="131" spans="1:17">
      <c r="A131">
        <f t="shared" si="1"/>
        <v>7</v>
      </c>
      <c r="B131" s="221" t="s">
        <v>70</v>
      </c>
      <c r="C131" s="221">
        <v>2002</v>
      </c>
      <c r="D131" s="121">
        <v>966</v>
      </c>
      <c r="E131" s="121">
        <v>2097</v>
      </c>
      <c r="F131" s="121">
        <v>299</v>
      </c>
      <c r="G131" s="121">
        <v>55</v>
      </c>
      <c r="H131" s="121">
        <v>148</v>
      </c>
      <c r="I131" s="121">
        <v>3868</v>
      </c>
      <c r="J131" s="121">
        <v>21</v>
      </c>
      <c r="K131" s="121">
        <v>5</v>
      </c>
      <c r="L131" s="6"/>
      <c r="M131" s="121">
        <v>22</v>
      </c>
      <c r="N131" s="121">
        <v>3803</v>
      </c>
      <c r="O131" s="121">
        <v>43</v>
      </c>
      <c r="P131" s="121">
        <v>44</v>
      </c>
      <c r="Q131" s="70"/>
    </row>
    <row r="132" spans="1:17">
      <c r="A132">
        <f t="shared" ref="A132:A195" si="2">IF(B132=B131, A131, A131+1)</f>
        <v>7</v>
      </c>
      <c r="B132" s="221" t="s">
        <v>70</v>
      </c>
      <c r="C132" s="221">
        <v>2003</v>
      </c>
      <c r="D132" s="121">
        <v>797</v>
      </c>
      <c r="E132" s="121">
        <v>2520</v>
      </c>
      <c r="F132" s="121">
        <v>570</v>
      </c>
      <c r="G132" s="121">
        <v>43</v>
      </c>
      <c r="H132" s="121">
        <v>154</v>
      </c>
      <c r="I132" s="121">
        <v>4872</v>
      </c>
      <c r="J132" s="121">
        <v>9</v>
      </c>
      <c r="K132" s="121">
        <v>6</v>
      </c>
      <c r="L132" s="6"/>
      <c r="M132" s="121">
        <v>30</v>
      </c>
      <c r="N132" s="121">
        <v>4824</v>
      </c>
      <c r="O132" s="121">
        <v>25</v>
      </c>
      <c r="P132" s="121">
        <v>51</v>
      </c>
      <c r="Q132" s="70"/>
    </row>
    <row r="133" spans="1:17">
      <c r="A133">
        <f t="shared" si="2"/>
        <v>7</v>
      </c>
      <c r="B133" s="221" t="s">
        <v>70</v>
      </c>
      <c r="C133" s="221">
        <v>2004</v>
      </c>
      <c r="D133" s="121">
        <v>1006</v>
      </c>
      <c r="E133" s="121">
        <v>2981</v>
      </c>
      <c r="F133" s="121">
        <v>472</v>
      </c>
      <c r="G133" s="121">
        <v>43</v>
      </c>
      <c r="H133" s="121">
        <v>201</v>
      </c>
      <c r="I133" s="121">
        <v>6054</v>
      </c>
      <c r="J133" s="121">
        <v>14</v>
      </c>
      <c r="K133" s="121">
        <v>7</v>
      </c>
      <c r="L133" s="6"/>
      <c r="M133" s="121">
        <v>65</v>
      </c>
      <c r="N133" s="121">
        <v>5951</v>
      </c>
      <c r="O133" s="121">
        <v>40</v>
      </c>
      <c r="P133" s="121">
        <v>52</v>
      </c>
      <c r="Q133" s="70"/>
    </row>
    <row r="134" spans="1:17">
      <c r="A134">
        <f t="shared" si="2"/>
        <v>7</v>
      </c>
      <c r="B134" s="221" t="s">
        <v>70</v>
      </c>
      <c r="C134" s="221">
        <v>2005</v>
      </c>
      <c r="D134" s="121">
        <v>1149</v>
      </c>
      <c r="E134" s="121">
        <v>2953</v>
      </c>
      <c r="F134" s="121">
        <v>619</v>
      </c>
      <c r="G134" s="121">
        <v>34</v>
      </c>
      <c r="H134" s="121">
        <v>195</v>
      </c>
      <c r="I134" s="121">
        <v>5253</v>
      </c>
      <c r="J134" s="121">
        <v>18</v>
      </c>
      <c r="K134" s="121">
        <v>5</v>
      </c>
      <c r="L134" s="6"/>
      <c r="M134" s="121">
        <v>92</v>
      </c>
      <c r="N134" s="121">
        <v>5176</v>
      </c>
      <c r="O134" s="121">
        <v>34</v>
      </c>
      <c r="P134" s="121">
        <v>58</v>
      </c>
      <c r="Q134" s="70"/>
    </row>
    <row r="135" spans="1:17">
      <c r="A135">
        <f t="shared" si="2"/>
        <v>7</v>
      </c>
      <c r="B135" s="221" t="s">
        <v>70</v>
      </c>
      <c r="C135" s="221">
        <v>2006</v>
      </c>
      <c r="D135" s="121">
        <v>971</v>
      </c>
      <c r="E135" s="121">
        <v>2441</v>
      </c>
      <c r="F135" s="121">
        <v>468</v>
      </c>
      <c r="G135" s="121">
        <v>26</v>
      </c>
      <c r="H135" s="121">
        <v>199</v>
      </c>
      <c r="I135" s="121">
        <v>4712</v>
      </c>
      <c r="J135" s="121">
        <v>17</v>
      </c>
      <c r="K135" s="121">
        <v>8</v>
      </c>
      <c r="L135" s="6"/>
      <c r="M135" s="121">
        <v>89</v>
      </c>
      <c r="N135" s="121">
        <v>4637</v>
      </c>
      <c r="O135" s="121">
        <v>36</v>
      </c>
      <c r="P135" s="121">
        <v>37</v>
      </c>
      <c r="Q135" s="70"/>
    </row>
    <row r="136" spans="1:17">
      <c r="A136">
        <f t="shared" si="2"/>
        <v>7</v>
      </c>
      <c r="B136" s="221" t="s">
        <v>70</v>
      </c>
      <c r="C136" s="221">
        <v>2007</v>
      </c>
      <c r="D136" s="121">
        <v>847</v>
      </c>
      <c r="E136" s="121">
        <v>2788</v>
      </c>
      <c r="F136" s="121">
        <v>457</v>
      </c>
      <c r="G136" s="121">
        <v>36</v>
      </c>
      <c r="H136" s="121">
        <v>188</v>
      </c>
      <c r="I136" s="121">
        <v>4547</v>
      </c>
      <c r="J136" s="121">
        <v>48</v>
      </c>
      <c r="K136" s="121">
        <v>5</v>
      </c>
      <c r="L136" s="6"/>
      <c r="M136" s="121">
        <v>112</v>
      </c>
      <c r="N136" s="121">
        <v>4488</v>
      </c>
      <c r="O136" s="121">
        <v>64</v>
      </c>
      <c r="P136" s="121">
        <v>42</v>
      </c>
      <c r="Q136" s="70"/>
    </row>
    <row r="137" spans="1:17">
      <c r="A137">
        <f t="shared" si="2"/>
        <v>7</v>
      </c>
      <c r="B137" s="221" t="s">
        <v>70</v>
      </c>
      <c r="C137" s="221">
        <v>2008</v>
      </c>
      <c r="D137" s="121">
        <v>1202</v>
      </c>
      <c r="E137" s="121">
        <v>2585</v>
      </c>
      <c r="F137" s="121">
        <v>496</v>
      </c>
      <c r="G137" s="121">
        <v>37</v>
      </c>
      <c r="H137" s="121">
        <v>279</v>
      </c>
      <c r="I137" s="121">
        <v>3302</v>
      </c>
      <c r="J137" s="121">
        <v>12</v>
      </c>
      <c r="K137" s="121">
        <v>6</v>
      </c>
      <c r="L137" s="6"/>
      <c r="M137" s="121">
        <v>131</v>
      </c>
      <c r="N137" s="121">
        <v>3273</v>
      </c>
      <c r="O137" s="121">
        <v>70</v>
      </c>
      <c r="P137" s="121">
        <v>28</v>
      </c>
      <c r="Q137" s="70"/>
    </row>
    <row r="138" spans="1:17">
      <c r="A138">
        <f t="shared" si="2"/>
        <v>7</v>
      </c>
      <c r="B138" s="221" t="s">
        <v>70</v>
      </c>
      <c r="C138" s="221">
        <v>2009</v>
      </c>
      <c r="D138" s="121">
        <v>950</v>
      </c>
      <c r="E138" s="121">
        <v>1182</v>
      </c>
      <c r="F138" s="121">
        <v>251</v>
      </c>
      <c r="G138" s="121">
        <v>34</v>
      </c>
      <c r="H138" s="121">
        <v>149</v>
      </c>
      <c r="I138" s="121">
        <v>723</v>
      </c>
      <c r="J138" s="121">
        <v>10</v>
      </c>
      <c r="K138" s="121">
        <v>1</v>
      </c>
      <c r="L138" s="6"/>
      <c r="M138" s="121">
        <v>42</v>
      </c>
      <c r="N138" s="121">
        <v>679</v>
      </c>
      <c r="O138" s="121">
        <v>100</v>
      </c>
      <c r="P138" s="121">
        <v>23</v>
      </c>
      <c r="Q138" s="70"/>
    </row>
    <row r="139" spans="1:17">
      <c r="A139">
        <f t="shared" si="2"/>
        <v>7</v>
      </c>
      <c r="B139" s="221" t="s">
        <v>70</v>
      </c>
      <c r="C139" s="221">
        <v>2010</v>
      </c>
      <c r="D139" s="121">
        <v>1071</v>
      </c>
      <c r="E139" s="121">
        <v>1149</v>
      </c>
      <c r="F139" s="121">
        <v>172</v>
      </c>
      <c r="G139" s="121">
        <v>27</v>
      </c>
      <c r="H139" s="121">
        <v>82</v>
      </c>
      <c r="I139" s="121">
        <v>611</v>
      </c>
      <c r="J139" s="121">
        <v>13</v>
      </c>
      <c r="K139" s="121">
        <v>3</v>
      </c>
      <c r="L139" s="6"/>
      <c r="M139" s="121">
        <v>37</v>
      </c>
      <c r="N139" s="121">
        <v>569</v>
      </c>
      <c r="O139" s="121">
        <v>18</v>
      </c>
      <c r="P139" s="121">
        <v>28</v>
      </c>
      <c r="Q139" s="70"/>
    </row>
    <row r="140" spans="1:17">
      <c r="A140">
        <f t="shared" si="2"/>
        <v>7</v>
      </c>
      <c r="B140" s="221" t="s">
        <v>70</v>
      </c>
      <c r="C140" s="221">
        <v>2011</v>
      </c>
      <c r="D140" s="121">
        <v>1444</v>
      </c>
      <c r="E140" s="121">
        <v>1214</v>
      </c>
      <c r="F140" s="121">
        <v>189</v>
      </c>
      <c r="G140" s="121">
        <v>18</v>
      </c>
      <c r="H140" s="121">
        <v>174</v>
      </c>
      <c r="I140" s="121">
        <v>499</v>
      </c>
      <c r="J140" s="121">
        <v>37</v>
      </c>
      <c r="K140" s="121">
        <v>1</v>
      </c>
      <c r="L140" s="6"/>
      <c r="M140" s="121">
        <v>48</v>
      </c>
      <c r="N140" s="121">
        <v>458</v>
      </c>
      <c r="O140" s="121">
        <v>44</v>
      </c>
      <c r="P140" s="121">
        <v>15</v>
      </c>
      <c r="Q140" s="70"/>
    </row>
    <row r="141" spans="1:17">
      <c r="A141">
        <f t="shared" si="2"/>
        <v>7</v>
      </c>
      <c r="B141" s="221" t="s">
        <v>70</v>
      </c>
      <c r="C141" s="221">
        <v>2012</v>
      </c>
      <c r="D141" s="121">
        <v>1270</v>
      </c>
      <c r="E141" s="121">
        <v>1691</v>
      </c>
      <c r="F141" s="121">
        <v>166</v>
      </c>
      <c r="G141" s="121">
        <v>23</v>
      </c>
      <c r="H141" s="121">
        <v>166</v>
      </c>
      <c r="I141" s="121">
        <v>552</v>
      </c>
      <c r="J141" s="121">
        <v>21</v>
      </c>
      <c r="K141" s="121">
        <v>2</v>
      </c>
      <c r="L141" s="6"/>
      <c r="M141" s="121">
        <v>61</v>
      </c>
      <c r="N141" s="121">
        <v>484</v>
      </c>
      <c r="O141" s="121">
        <v>41</v>
      </c>
      <c r="P141" s="121">
        <v>27</v>
      </c>
      <c r="Q141" s="70"/>
    </row>
    <row r="142" spans="1:17">
      <c r="A142">
        <f t="shared" si="2"/>
        <v>7</v>
      </c>
      <c r="B142" s="221" t="s">
        <v>70</v>
      </c>
      <c r="C142" s="221">
        <v>2013</v>
      </c>
      <c r="D142" s="121">
        <v>1792</v>
      </c>
      <c r="E142" s="121">
        <v>1990</v>
      </c>
      <c r="F142" s="121">
        <v>216</v>
      </c>
      <c r="G142" s="121">
        <v>33</v>
      </c>
      <c r="H142" s="121">
        <v>232</v>
      </c>
      <c r="I142" s="121">
        <v>961</v>
      </c>
      <c r="J142" s="121">
        <v>16</v>
      </c>
      <c r="K142" s="121">
        <v>2</v>
      </c>
      <c r="L142" s="6"/>
      <c r="M142" s="121">
        <v>55</v>
      </c>
      <c r="N142" s="121">
        <v>899</v>
      </c>
      <c r="O142" s="121">
        <v>34</v>
      </c>
      <c r="P142" s="121">
        <v>21</v>
      </c>
      <c r="Q142" s="70"/>
    </row>
    <row r="143" spans="1:17">
      <c r="A143">
        <f t="shared" si="2"/>
        <v>7</v>
      </c>
      <c r="B143" s="221" t="s">
        <v>70</v>
      </c>
      <c r="C143" s="221">
        <v>2014</v>
      </c>
      <c r="D143" s="121">
        <v>1949</v>
      </c>
      <c r="E143" s="121">
        <v>2678</v>
      </c>
      <c r="F143" s="121">
        <v>277</v>
      </c>
      <c r="G143" s="121">
        <v>32</v>
      </c>
      <c r="H143" s="121">
        <v>238</v>
      </c>
      <c r="I143" s="121">
        <v>1156</v>
      </c>
      <c r="J143" s="121">
        <v>30</v>
      </c>
      <c r="K143" s="121">
        <v>2</v>
      </c>
      <c r="L143" s="6"/>
      <c r="M143" s="121">
        <v>62</v>
      </c>
      <c r="N143" s="121">
        <v>1110</v>
      </c>
      <c r="O143" s="121">
        <v>51</v>
      </c>
      <c r="P143" s="121">
        <v>18</v>
      </c>
      <c r="Q143" s="70"/>
    </row>
    <row r="144" spans="1:17">
      <c r="A144">
        <f t="shared" si="2"/>
        <v>7</v>
      </c>
      <c r="B144" s="221" t="s">
        <v>70</v>
      </c>
      <c r="C144" s="221">
        <v>2015</v>
      </c>
      <c r="D144" s="121">
        <v>1784</v>
      </c>
      <c r="E144" s="121">
        <v>2779</v>
      </c>
      <c r="F144" s="121">
        <v>280</v>
      </c>
      <c r="G144" s="121">
        <v>38</v>
      </c>
      <c r="H144" s="121">
        <v>179</v>
      </c>
      <c r="I144" s="121">
        <v>1507</v>
      </c>
      <c r="J144" s="121">
        <v>82</v>
      </c>
      <c r="K144" s="121">
        <v>4</v>
      </c>
      <c r="L144" s="6"/>
      <c r="M144" s="121">
        <v>51</v>
      </c>
      <c r="N144" s="121">
        <v>1450</v>
      </c>
      <c r="O144" s="121">
        <v>130</v>
      </c>
      <c r="P144" s="121">
        <v>28</v>
      </c>
      <c r="Q144" s="70"/>
    </row>
    <row r="145" spans="1:17">
      <c r="A145">
        <f t="shared" si="2"/>
        <v>7</v>
      </c>
      <c r="B145" s="221" t="s">
        <v>70</v>
      </c>
      <c r="C145" s="221">
        <v>2016</v>
      </c>
      <c r="D145" s="121">
        <v>1613</v>
      </c>
      <c r="E145" s="121">
        <v>2670</v>
      </c>
      <c r="F145" s="121">
        <v>240</v>
      </c>
      <c r="G145" s="121">
        <v>32</v>
      </c>
      <c r="H145" s="121">
        <v>177</v>
      </c>
      <c r="I145" s="121">
        <v>1570</v>
      </c>
      <c r="J145" s="121">
        <v>74</v>
      </c>
      <c r="K145" s="121">
        <v>2</v>
      </c>
      <c r="L145" s="6"/>
      <c r="M145" s="121">
        <v>47</v>
      </c>
      <c r="N145" s="121">
        <v>1496</v>
      </c>
      <c r="O145" s="121">
        <v>146</v>
      </c>
      <c r="P145" s="121">
        <v>36</v>
      </c>
      <c r="Q145" s="70"/>
    </row>
    <row r="146" spans="1:17">
      <c r="A146">
        <f t="shared" si="2"/>
        <v>7</v>
      </c>
      <c r="B146" s="221" t="s">
        <v>70</v>
      </c>
      <c r="C146" s="221">
        <v>2017</v>
      </c>
      <c r="D146" s="121">
        <v>2122</v>
      </c>
      <c r="E146" s="121">
        <v>3252</v>
      </c>
      <c r="F146" s="121">
        <v>331</v>
      </c>
      <c r="G146" s="121">
        <v>42</v>
      </c>
      <c r="H146" s="121">
        <v>235</v>
      </c>
      <c r="I146" s="121">
        <v>1939</v>
      </c>
      <c r="J146" s="121">
        <v>103</v>
      </c>
      <c r="K146" s="121">
        <v>2</v>
      </c>
      <c r="L146" s="6"/>
      <c r="M146" s="121">
        <v>47</v>
      </c>
      <c r="N146" s="121">
        <v>1824</v>
      </c>
      <c r="O146" s="121">
        <v>203</v>
      </c>
      <c r="P146" s="121">
        <v>37</v>
      </c>
      <c r="Q146" s="70"/>
    </row>
    <row r="147" spans="1:17">
      <c r="A147">
        <f t="shared" si="2"/>
        <v>7</v>
      </c>
      <c r="B147" s="221" t="s">
        <v>70</v>
      </c>
      <c r="C147" s="221">
        <v>2018</v>
      </c>
      <c r="D147" s="121">
        <v>2255</v>
      </c>
      <c r="E147" s="121">
        <v>3202</v>
      </c>
      <c r="F147" s="121">
        <v>440</v>
      </c>
      <c r="G147" s="121">
        <v>44</v>
      </c>
      <c r="H147" s="121">
        <v>250</v>
      </c>
      <c r="I147" s="121">
        <v>1994</v>
      </c>
      <c r="J147" s="121">
        <v>63</v>
      </c>
      <c r="K147" s="121">
        <v>8</v>
      </c>
      <c r="L147" s="6"/>
      <c r="M147" s="121">
        <v>43</v>
      </c>
      <c r="N147" s="121">
        <v>1897</v>
      </c>
      <c r="O147" s="121">
        <v>165</v>
      </c>
      <c r="P147" s="121">
        <v>31</v>
      </c>
      <c r="Q147" s="70"/>
    </row>
    <row r="148" spans="1:17">
      <c r="A148">
        <f t="shared" si="2"/>
        <v>7</v>
      </c>
      <c r="B148" s="221" t="s">
        <v>70</v>
      </c>
      <c r="C148" s="221">
        <v>2019</v>
      </c>
      <c r="D148" s="121">
        <v>2143</v>
      </c>
      <c r="E148" s="121">
        <v>3332</v>
      </c>
      <c r="F148" s="121">
        <v>424</v>
      </c>
      <c r="G148" s="121">
        <v>35</v>
      </c>
      <c r="H148" s="121">
        <v>207</v>
      </c>
      <c r="I148" s="121">
        <v>1985</v>
      </c>
      <c r="J148" s="121">
        <v>88</v>
      </c>
      <c r="K148" s="121">
        <v>0</v>
      </c>
      <c r="L148" s="6"/>
      <c r="M148" s="121">
        <v>24</v>
      </c>
      <c r="N148" s="121">
        <v>1911</v>
      </c>
      <c r="O148" s="121">
        <v>161</v>
      </c>
      <c r="P148" s="121">
        <v>31</v>
      </c>
      <c r="Q148" s="70"/>
    </row>
    <row r="149" spans="1:17">
      <c r="A149">
        <f t="shared" si="2"/>
        <v>7</v>
      </c>
      <c r="B149" s="221" t="s">
        <v>70</v>
      </c>
      <c r="C149" s="221">
        <v>2020</v>
      </c>
      <c r="D149" s="121">
        <v>1934</v>
      </c>
      <c r="E149" s="121">
        <v>2561</v>
      </c>
      <c r="F149" s="121">
        <v>302</v>
      </c>
      <c r="G149" s="121">
        <v>20</v>
      </c>
      <c r="H149" s="121">
        <v>177</v>
      </c>
      <c r="I149" s="121">
        <v>1770</v>
      </c>
      <c r="J149" s="121">
        <v>81</v>
      </c>
      <c r="K149" s="121">
        <v>2</v>
      </c>
      <c r="L149" s="6"/>
      <c r="M149" s="121">
        <v>12</v>
      </c>
      <c r="N149" s="121">
        <v>1713</v>
      </c>
      <c r="O149" s="121">
        <v>172</v>
      </c>
      <c r="P149" s="121">
        <v>21</v>
      </c>
      <c r="Q149" s="70"/>
    </row>
    <row r="150" spans="1:17">
      <c r="A150">
        <f t="shared" si="2"/>
        <v>8</v>
      </c>
    </row>
    <row r="151" spans="1:17">
      <c r="A151">
        <f t="shared" si="2"/>
        <v>8</v>
      </c>
    </row>
    <row r="152" spans="1:17">
      <c r="A152">
        <f t="shared" si="2"/>
        <v>8</v>
      </c>
    </row>
    <row r="153" spans="1:17">
      <c r="A153">
        <f t="shared" si="2"/>
        <v>8</v>
      </c>
    </row>
    <row r="154" spans="1:17">
      <c r="A154">
        <f t="shared" si="2"/>
        <v>8</v>
      </c>
    </row>
    <row r="155" spans="1:17">
      <c r="A155">
        <f t="shared" si="2"/>
        <v>8</v>
      </c>
    </row>
    <row r="156" spans="1:17">
      <c r="A156">
        <f t="shared" si="2"/>
        <v>8</v>
      </c>
    </row>
    <row r="157" spans="1:17">
      <c r="A157">
        <f t="shared" si="2"/>
        <v>8</v>
      </c>
    </row>
    <row r="158" spans="1:17">
      <c r="A158">
        <f t="shared" si="2"/>
        <v>8</v>
      </c>
    </row>
    <row r="159" spans="1:17">
      <c r="A159">
        <f t="shared" si="2"/>
        <v>8</v>
      </c>
    </row>
    <row r="160" spans="1:17">
      <c r="A160">
        <f t="shared" si="2"/>
        <v>8</v>
      </c>
    </row>
    <row r="161" spans="1:1">
      <c r="A161">
        <f t="shared" si="2"/>
        <v>8</v>
      </c>
    </row>
    <row r="162" spans="1:1">
      <c r="A162">
        <f t="shared" si="2"/>
        <v>8</v>
      </c>
    </row>
    <row r="163" spans="1:1">
      <c r="A163">
        <f t="shared" si="2"/>
        <v>8</v>
      </c>
    </row>
    <row r="164" spans="1:1">
      <c r="A164">
        <f t="shared" si="2"/>
        <v>8</v>
      </c>
    </row>
    <row r="165" spans="1:1">
      <c r="A165">
        <f t="shared" si="2"/>
        <v>8</v>
      </c>
    </row>
    <row r="166" spans="1:1">
      <c r="A166">
        <f t="shared" si="2"/>
        <v>8</v>
      </c>
    </row>
    <row r="167" spans="1:1">
      <c r="A167">
        <f t="shared" si="2"/>
        <v>8</v>
      </c>
    </row>
    <row r="168" spans="1:1">
      <c r="A168">
        <f t="shared" si="2"/>
        <v>8</v>
      </c>
    </row>
    <row r="169" spans="1:1">
      <c r="A169">
        <f t="shared" si="2"/>
        <v>8</v>
      </c>
    </row>
    <row r="170" spans="1:1">
      <c r="A170">
        <f t="shared" si="2"/>
        <v>8</v>
      </c>
    </row>
    <row r="171" spans="1:1">
      <c r="A171">
        <f t="shared" si="2"/>
        <v>8</v>
      </c>
    </row>
    <row r="172" spans="1:1">
      <c r="A172">
        <f t="shared" si="2"/>
        <v>8</v>
      </c>
    </row>
    <row r="173" spans="1:1">
      <c r="A173">
        <f t="shared" si="2"/>
        <v>8</v>
      </c>
    </row>
    <row r="174" spans="1:1">
      <c r="A174">
        <f t="shared" si="2"/>
        <v>8</v>
      </c>
    </row>
    <row r="175" spans="1:1">
      <c r="A175">
        <f t="shared" si="2"/>
        <v>8</v>
      </c>
    </row>
    <row r="176" spans="1:1">
      <c r="A176">
        <f t="shared" si="2"/>
        <v>8</v>
      </c>
    </row>
    <row r="177" spans="1:1">
      <c r="A177">
        <f t="shared" si="2"/>
        <v>8</v>
      </c>
    </row>
    <row r="178" spans="1:1">
      <c r="A178">
        <f t="shared" si="2"/>
        <v>8</v>
      </c>
    </row>
    <row r="179" spans="1:1">
      <c r="A179">
        <f t="shared" si="2"/>
        <v>8</v>
      </c>
    </row>
    <row r="180" spans="1:1">
      <c r="A180">
        <f t="shared" si="2"/>
        <v>8</v>
      </c>
    </row>
    <row r="181" spans="1:1">
      <c r="A181">
        <f t="shared" si="2"/>
        <v>8</v>
      </c>
    </row>
    <row r="182" spans="1:1">
      <c r="A182">
        <f t="shared" si="2"/>
        <v>8</v>
      </c>
    </row>
    <row r="183" spans="1:1">
      <c r="A183">
        <f t="shared" si="2"/>
        <v>8</v>
      </c>
    </row>
    <row r="184" spans="1:1">
      <c r="A184">
        <f t="shared" si="2"/>
        <v>8</v>
      </c>
    </row>
    <row r="185" spans="1:1">
      <c r="A185">
        <f t="shared" si="2"/>
        <v>8</v>
      </c>
    </row>
    <row r="186" spans="1:1">
      <c r="A186">
        <f t="shared" si="2"/>
        <v>8</v>
      </c>
    </row>
    <row r="187" spans="1:1">
      <c r="A187">
        <f t="shared" si="2"/>
        <v>8</v>
      </c>
    </row>
    <row r="188" spans="1:1">
      <c r="A188">
        <f t="shared" si="2"/>
        <v>8</v>
      </c>
    </row>
    <row r="189" spans="1:1">
      <c r="A189">
        <f t="shared" si="2"/>
        <v>8</v>
      </c>
    </row>
    <row r="190" spans="1:1">
      <c r="A190">
        <f t="shared" si="2"/>
        <v>8</v>
      </c>
    </row>
    <row r="191" spans="1:1">
      <c r="A191">
        <f t="shared" si="2"/>
        <v>8</v>
      </c>
    </row>
    <row r="192" spans="1:1">
      <c r="A192">
        <f t="shared" si="2"/>
        <v>8</v>
      </c>
    </row>
    <row r="193" spans="1:1">
      <c r="A193">
        <f t="shared" si="2"/>
        <v>8</v>
      </c>
    </row>
    <row r="194" spans="1:1">
      <c r="A194">
        <f t="shared" si="2"/>
        <v>8</v>
      </c>
    </row>
    <row r="195" spans="1:1">
      <c r="A195">
        <f t="shared" si="2"/>
        <v>8</v>
      </c>
    </row>
    <row r="196" spans="1:1">
      <c r="A196">
        <f t="shared" ref="A196:A259" si="3">IF(B196=B195, A195, A195+1)</f>
        <v>8</v>
      </c>
    </row>
    <row r="197" spans="1:1">
      <c r="A197">
        <f t="shared" si="3"/>
        <v>8</v>
      </c>
    </row>
    <row r="198" spans="1:1">
      <c r="A198">
        <f t="shared" si="3"/>
        <v>8</v>
      </c>
    </row>
    <row r="199" spans="1:1">
      <c r="A199">
        <f t="shared" si="3"/>
        <v>8</v>
      </c>
    </row>
    <row r="200" spans="1:1">
      <c r="A200">
        <f t="shared" si="3"/>
        <v>8</v>
      </c>
    </row>
    <row r="201" spans="1:1">
      <c r="A201">
        <f t="shared" si="3"/>
        <v>8</v>
      </c>
    </row>
    <row r="202" spans="1:1">
      <c r="A202">
        <f t="shared" si="3"/>
        <v>8</v>
      </c>
    </row>
    <row r="203" spans="1:1">
      <c r="A203">
        <f t="shared" si="3"/>
        <v>8</v>
      </c>
    </row>
    <row r="204" spans="1:1">
      <c r="A204">
        <f t="shared" si="3"/>
        <v>8</v>
      </c>
    </row>
    <row r="205" spans="1:1">
      <c r="A205">
        <f t="shared" si="3"/>
        <v>8</v>
      </c>
    </row>
    <row r="206" spans="1:1">
      <c r="A206">
        <f t="shared" si="3"/>
        <v>8</v>
      </c>
    </row>
    <row r="207" spans="1:1">
      <c r="A207">
        <f t="shared" si="3"/>
        <v>8</v>
      </c>
    </row>
    <row r="208" spans="1:1">
      <c r="A208">
        <f t="shared" si="3"/>
        <v>8</v>
      </c>
    </row>
    <row r="209" spans="1:1">
      <c r="A209">
        <f t="shared" si="3"/>
        <v>8</v>
      </c>
    </row>
    <row r="210" spans="1:1">
      <c r="A210">
        <f t="shared" si="3"/>
        <v>8</v>
      </c>
    </row>
    <row r="211" spans="1:1">
      <c r="A211">
        <f t="shared" si="3"/>
        <v>8</v>
      </c>
    </row>
    <row r="212" spans="1:1">
      <c r="A212">
        <f t="shared" si="3"/>
        <v>8</v>
      </c>
    </row>
    <row r="213" spans="1:1">
      <c r="A213">
        <f t="shared" si="3"/>
        <v>8</v>
      </c>
    </row>
    <row r="214" spans="1:1">
      <c r="A214">
        <f t="shared" si="3"/>
        <v>8</v>
      </c>
    </row>
    <row r="215" spans="1:1">
      <c r="A215">
        <f t="shared" si="3"/>
        <v>8</v>
      </c>
    </row>
    <row r="216" spans="1:1">
      <c r="A216">
        <f t="shared" si="3"/>
        <v>8</v>
      </c>
    </row>
    <row r="217" spans="1:1">
      <c r="A217">
        <f t="shared" si="3"/>
        <v>8</v>
      </c>
    </row>
    <row r="218" spans="1:1">
      <c r="A218">
        <f t="shared" si="3"/>
        <v>8</v>
      </c>
    </row>
    <row r="219" spans="1:1">
      <c r="A219">
        <f t="shared" si="3"/>
        <v>8</v>
      </c>
    </row>
    <row r="220" spans="1:1">
      <c r="A220">
        <f t="shared" si="3"/>
        <v>8</v>
      </c>
    </row>
    <row r="221" spans="1:1">
      <c r="A221">
        <f t="shared" si="3"/>
        <v>8</v>
      </c>
    </row>
    <row r="222" spans="1:1">
      <c r="A222">
        <f t="shared" si="3"/>
        <v>8</v>
      </c>
    </row>
    <row r="223" spans="1:1">
      <c r="A223">
        <f t="shared" si="3"/>
        <v>8</v>
      </c>
    </row>
    <row r="224" spans="1:1">
      <c r="A224">
        <f t="shared" si="3"/>
        <v>8</v>
      </c>
    </row>
    <row r="225" spans="1:1">
      <c r="A225">
        <f t="shared" si="3"/>
        <v>8</v>
      </c>
    </row>
    <row r="226" spans="1:1">
      <c r="A226">
        <f t="shared" si="3"/>
        <v>8</v>
      </c>
    </row>
    <row r="227" spans="1:1">
      <c r="A227">
        <f t="shared" si="3"/>
        <v>8</v>
      </c>
    </row>
    <row r="228" spans="1:1">
      <c r="A228">
        <f t="shared" si="3"/>
        <v>8</v>
      </c>
    </row>
    <row r="229" spans="1:1">
      <c r="A229">
        <f t="shared" si="3"/>
        <v>8</v>
      </c>
    </row>
    <row r="230" spans="1:1">
      <c r="A230">
        <f t="shared" si="3"/>
        <v>8</v>
      </c>
    </row>
    <row r="231" spans="1:1">
      <c r="A231">
        <f t="shared" si="3"/>
        <v>8</v>
      </c>
    </row>
    <row r="232" spans="1:1">
      <c r="A232">
        <f t="shared" si="3"/>
        <v>8</v>
      </c>
    </row>
    <row r="233" spans="1:1">
      <c r="A233">
        <f t="shared" si="3"/>
        <v>8</v>
      </c>
    </row>
    <row r="234" spans="1:1">
      <c r="A234">
        <f t="shared" si="3"/>
        <v>8</v>
      </c>
    </row>
    <row r="235" spans="1:1">
      <c r="A235">
        <f t="shared" si="3"/>
        <v>8</v>
      </c>
    </row>
    <row r="236" spans="1:1">
      <c r="A236">
        <f t="shared" si="3"/>
        <v>8</v>
      </c>
    </row>
    <row r="237" spans="1:1">
      <c r="A237">
        <f t="shared" si="3"/>
        <v>8</v>
      </c>
    </row>
    <row r="238" spans="1:1">
      <c r="A238">
        <f t="shared" si="3"/>
        <v>8</v>
      </c>
    </row>
    <row r="239" spans="1:1">
      <c r="A239">
        <f t="shared" si="3"/>
        <v>8</v>
      </c>
    </row>
    <row r="240" spans="1:1">
      <c r="A240">
        <f t="shared" si="3"/>
        <v>8</v>
      </c>
    </row>
    <row r="241" spans="1:1">
      <c r="A241">
        <f t="shared" si="3"/>
        <v>8</v>
      </c>
    </row>
    <row r="242" spans="1:1">
      <c r="A242">
        <f t="shared" si="3"/>
        <v>8</v>
      </c>
    </row>
    <row r="243" spans="1:1">
      <c r="A243">
        <f t="shared" si="3"/>
        <v>8</v>
      </c>
    </row>
    <row r="244" spans="1:1">
      <c r="A244">
        <f t="shared" si="3"/>
        <v>8</v>
      </c>
    </row>
    <row r="245" spans="1:1">
      <c r="A245">
        <f t="shared" si="3"/>
        <v>8</v>
      </c>
    </row>
    <row r="246" spans="1:1">
      <c r="A246">
        <f t="shared" si="3"/>
        <v>8</v>
      </c>
    </row>
    <row r="247" spans="1:1">
      <c r="A247">
        <f t="shared" si="3"/>
        <v>8</v>
      </c>
    </row>
    <row r="248" spans="1:1">
      <c r="A248">
        <f t="shared" si="3"/>
        <v>8</v>
      </c>
    </row>
    <row r="249" spans="1:1">
      <c r="A249">
        <f t="shared" si="3"/>
        <v>8</v>
      </c>
    </row>
    <row r="250" spans="1:1">
      <c r="A250">
        <f t="shared" si="3"/>
        <v>8</v>
      </c>
    </row>
    <row r="251" spans="1:1">
      <c r="A251">
        <f t="shared" si="3"/>
        <v>8</v>
      </c>
    </row>
    <row r="252" spans="1:1">
      <c r="A252">
        <f t="shared" si="3"/>
        <v>8</v>
      </c>
    </row>
    <row r="253" spans="1:1">
      <c r="A253">
        <f t="shared" si="3"/>
        <v>8</v>
      </c>
    </row>
    <row r="254" spans="1:1">
      <c r="A254">
        <f t="shared" si="3"/>
        <v>8</v>
      </c>
    </row>
    <row r="255" spans="1:1">
      <c r="A255">
        <f t="shared" si="3"/>
        <v>8</v>
      </c>
    </row>
    <row r="256" spans="1:1">
      <c r="A256">
        <f t="shared" si="3"/>
        <v>8</v>
      </c>
    </row>
    <row r="257" spans="1:1">
      <c r="A257">
        <f t="shared" si="3"/>
        <v>8</v>
      </c>
    </row>
    <row r="258" spans="1:1">
      <c r="A258">
        <f t="shared" si="3"/>
        <v>8</v>
      </c>
    </row>
    <row r="259" spans="1:1">
      <c r="A259">
        <f t="shared" si="3"/>
        <v>8</v>
      </c>
    </row>
    <row r="260" spans="1:1">
      <c r="A260">
        <f t="shared" ref="A260:A323" si="4">IF(B260=B259, A259, A259+1)</f>
        <v>8</v>
      </c>
    </row>
    <row r="261" spans="1:1">
      <c r="A261">
        <f t="shared" si="4"/>
        <v>8</v>
      </c>
    </row>
    <row r="262" spans="1:1">
      <c r="A262">
        <f t="shared" si="4"/>
        <v>8</v>
      </c>
    </row>
    <row r="263" spans="1:1">
      <c r="A263">
        <f t="shared" si="4"/>
        <v>8</v>
      </c>
    </row>
    <row r="264" spans="1:1">
      <c r="A264">
        <f t="shared" si="4"/>
        <v>8</v>
      </c>
    </row>
    <row r="265" spans="1:1">
      <c r="A265">
        <f t="shared" si="4"/>
        <v>8</v>
      </c>
    </row>
    <row r="266" spans="1:1">
      <c r="A266">
        <f t="shared" si="4"/>
        <v>8</v>
      </c>
    </row>
    <row r="267" spans="1:1">
      <c r="A267">
        <f t="shared" si="4"/>
        <v>8</v>
      </c>
    </row>
    <row r="268" spans="1:1">
      <c r="A268">
        <f t="shared" si="4"/>
        <v>8</v>
      </c>
    </row>
    <row r="269" spans="1:1">
      <c r="A269">
        <f t="shared" si="4"/>
        <v>8</v>
      </c>
    </row>
    <row r="270" spans="1:1">
      <c r="A270">
        <f t="shared" si="4"/>
        <v>8</v>
      </c>
    </row>
    <row r="271" spans="1:1">
      <c r="A271">
        <f t="shared" si="4"/>
        <v>8</v>
      </c>
    </row>
    <row r="272" spans="1:1">
      <c r="A272">
        <f t="shared" si="4"/>
        <v>8</v>
      </c>
    </row>
    <row r="273" spans="1:1">
      <c r="A273">
        <f t="shared" si="4"/>
        <v>8</v>
      </c>
    </row>
    <row r="274" spans="1:1">
      <c r="A274">
        <f t="shared" si="4"/>
        <v>8</v>
      </c>
    </row>
    <row r="275" spans="1:1">
      <c r="A275">
        <f t="shared" si="4"/>
        <v>8</v>
      </c>
    </row>
    <row r="276" spans="1:1">
      <c r="A276">
        <f t="shared" si="4"/>
        <v>8</v>
      </c>
    </row>
    <row r="277" spans="1:1">
      <c r="A277">
        <f t="shared" si="4"/>
        <v>8</v>
      </c>
    </row>
    <row r="278" spans="1:1">
      <c r="A278">
        <f t="shared" si="4"/>
        <v>8</v>
      </c>
    </row>
    <row r="279" spans="1:1">
      <c r="A279">
        <f t="shared" si="4"/>
        <v>8</v>
      </c>
    </row>
    <row r="280" spans="1:1">
      <c r="A280">
        <f t="shared" si="4"/>
        <v>8</v>
      </c>
    </row>
    <row r="281" spans="1:1">
      <c r="A281">
        <f t="shared" si="4"/>
        <v>8</v>
      </c>
    </row>
    <row r="282" spans="1:1">
      <c r="A282">
        <f t="shared" si="4"/>
        <v>8</v>
      </c>
    </row>
    <row r="283" spans="1:1">
      <c r="A283">
        <f t="shared" si="4"/>
        <v>8</v>
      </c>
    </row>
    <row r="284" spans="1:1">
      <c r="A284">
        <f t="shared" si="4"/>
        <v>8</v>
      </c>
    </row>
    <row r="285" spans="1:1">
      <c r="A285">
        <f t="shared" si="4"/>
        <v>8</v>
      </c>
    </row>
    <row r="286" spans="1:1">
      <c r="A286">
        <f t="shared" si="4"/>
        <v>8</v>
      </c>
    </row>
    <row r="287" spans="1:1">
      <c r="A287">
        <f t="shared" si="4"/>
        <v>8</v>
      </c>
    </row>
    <row r="288" spans="1:1">
      <c r="A288">
        <f t="shared" si="4"/>
        <v>8</v>
      </c>
    </row>
    <row r="289" spans="1:1">
      <c r="A289">
        <f t="shared" si="4"/>
        <v>8</v>
      </c>
    </row>
    <row r="290" spans="1:1">
      <c r="A290">
        <f t="shared" si="4"/>
        <v>8</v>
      </c>
    </row>
    <row r="291" spans="1:1">
      <c r="A291">
        <f t="shared" si="4"/>
        <v>8</v>
      </c>
    </row>
    <row r="292" spans="1:1">
      <c r="A292">
        <f t="shared" si="4"/>
        <v>8</v>
      </c>
    </row>
    <row r="293" spans="1:1">
      <c r="A293">
        <f t="shared" si="4"/>
        <v>8</v>
      </c>
    </row>
    <row r="294" spans="1:1">
      <c r="A294">
        <f t="shared" si="4"/>
        <v>8</v>
      </c>
    </row>
    <row r="295" spans="1:1">
      <c r="A295">
        <f t="shared" si="4"/>
        <v>8</v>
      </c>
    </row>
    <row r="296" spans="1:1">
      <c r="A296">
        <f t="shared" si="4"/>
        <v>8</v>
      </c>
    </row>
    <row r="297" spans="1:1">
      <c r="A297">
        <f t="shared" si="4"/>
        <v>8</v>
      </c>
    </row>
    <row r="298" spans="1:1">
      <c r="A298">
        <f t="shared" si="4"/>
        <v>8</v>
      </c>
    </row>
    <row r="299" spans="1:1">
      <c r="A299">
        <f t="shared" si="4"/>
        <v>8</v>
      </c>
    </row>
    <row r="300" spans="1:1">
      <c r="A300">
        <f t="shared" si="4"/>
        <v>8</v>
      </c>
    </row>
    <row r="301" spans="1:1">
      <c r="A301">
        <f t="shared" si="4"/>
        <v>8</v>
      </c>
    </row>
    <row r="302" spans="1:1">
      <c r="A302">
        <f t="shared" si="4"/>
        <v>8</v>
      </c>
    </row>
    <row r="303" spans="1:1">
      <c r="A303">
        <f t="shared" si="4"/>
        <v>8</v>
      </c>
    </row>
    <row r="304" spans="1:1">
      <c r="A304">
        <f t="shared" si="4"/>
        <v>8</v>
      </c>
    </row>
    <row r="305" spans="1:1">
      <c r="A305">
        <f t="shared" si="4"/>
        <v>8</v>
      </c>
    </row>
    <row r="306" spans="1:1">
      <c r="A306">
        <f t="shared" si="4"/>
        <v>8</v>
      </c>
    </row>
    <row r="307" spans="1:1">
      <c r="A307">
        <f t="shared" si="4"/>
        <v>8</v>
      </c>
    </row>
    <row r="308" spans="1:1">
      <c r="A308">
        <f t="shared" si="4"/>
        <v>8</v>
      </c>
    </row>
    <row r="309" spans="1:1">
      <c r="A309">
        <f t="shared" si="4"/>
        <v>8</v>
      </c>
    </row>
    <row r="310" spans="1:1">
      <c r="A310">
        <f t="shared" si="4"/>
        <v>8</v>
      </c>
    </row>
    <row r="311" spans="1:1">
      <c r="A311">
        <f t="shared" si="4"/>
        <v>8</v>
      </c>
    </row>
    <row r="312" spans="1:1">
      <c r="A312">
        <f t="shared" si="4"/>
        <v>8</v>
      </c>
    </row>
    <row r="313" spans="1:1">
      <c r="A313">
        <f t="shared" si="4"/>
        <v>8</v>
      </c>
    </row>
    <row r="314" spans="1:1">
      <c r="A314">
        <f t="shared" si="4"/>
        <v>8</v>
      </c>
    </row>
    <row r="315" spans="1:1">
      <c r="A315">
        <f t="shared" si="4"/>
        <v>8</v>
      </c>
    </row>
    <row r="316" spans="1:1">
      <c r="A316">
        <f t="shared" si="4"/>
        <v>8</v>
      </c>
    </row>
    <row r="317" spans="1:1">
      <c r="A317">
        <f t="shared" si="4"/>
        <v>8</v>
      </c>
    </row>
    <row r="318" spans="1:1">
      <c r="A318">
        <f t="shared" si="4"/>
        <v>8</v>
      </c>
    </row>
    <row r="319" spans="1:1">
      <c r="A319">
        <f t="shared" si="4"/>
        <v>8</v>
      </c>
    </row>
    <row r="320" spans="1:1">
      <c r="A320">
        <f t="shared" si="4"/>
        <v>8</v>
      </c>
    </row>
    <row r="321" spans="1:1">
      <c r="A321">
        <f t="shared" si="4"/>
        <v>8</v>
      </c>
    </row>
    <row r="322" spans="1:1">
      <c r="A322">
        <f t="shared" si="4"/>
        <v>8</v>
      </c>
    </row>
    <row r="323" spans="1:1">
      <c r="A323">
        <f t="shared" si="4"/>
        <v>8</v>
      </c>
    </row>
    <row r="324" spans="1:1">
      <c r="A324">
        <f t="shared" ref="A324:A387" si="5">IF(B324=B323, A323, A323+1)</f>
        <v>8</v>
      </c>
    </row>
    <row r="325" spans="1:1">
      <c r="A325">
        <f t="shared" si="5"/>
        <v>8</v>
      </c>
    </row>
    <row r="326" spans="1:1">
      <c r="A326">
        <f t="shared" si="5"/>
        <v>8</v>
      </c>
    </row>
    <row r="327" spans="1:1">
      <c r="A327">
        <f t="shared" si="5"/>
        <v>8</v>
      </c>
    </row>
    <row r="328" spans="1:1">
      <c r="A328">
        <f t="shared" si="5"/>
        <v>8</v>
      </c>
    </row>
    <row r="329" spans="1:1">
      <c r="A329">
        <f t="shared" si="5"/>
        <v>8</v>
      </c>
    </row>
    <row r="330" spans="1:1">
      <c r="A330">
        <f t="shared" si="5"/>
        <v>8</v>
      </c>
    </row>
    <row r="331" spans="1:1">
      <c r="A331">
        <f t="shared" si="5"/>
        <v>8</v>
      </c>
    </row>
    <row r="332" spans="1:1">
      <c r="A332">
        <f t="shared" si="5"/>
        <v>8</v>
      </c>
    </row>
    <row r="333" spans="1:1">
      <c r="A333">
        <f t="shared" si="5"/>
        <v>8</v>
      </c>
    </row>
    <row r="334" spans="1:1">
      <c r="A334">
        <f t="shared" si="5"/>
        <v>8</v>
      </c>
    </row>
    <row r="335" spans="1:1">
      <c r="A335">
        <f t="shared" si="5"/>
        <v>8</v>
      </c>
    </row>
    <row r="336" spans="1:1">
      <c r="A336">
        <f t="shared" si="5"/>
        <v>8</v>
      </c>
    </row>
    <row r="337" spans="1:1">
      <c r="A337">
        <f t="shared" si="5"/>
        <v>8</v>
      </c>
    </row>
    <row r="338" spans="1:1">
      <c r="A338">
        <f t="shared" si="5"/>
        <v>8</v>
      </c>
    </row>
    <row r="339" spans="1:1">
      <c r="A339">
        <f t="shared" si="5"/>
        <v>8</v>
      </c>
    </row>
    <row r="340" spans="1:1">
      <c r="A340">
        <f t="shared" si="5"/>
        <v>8</v>
      </c>
    </row>
    <row r="341" spans="1:1">
      <c r="A341">
        <f t="shared" si="5"/>
        <v>8</v>
      </c>
    </row>
    <row r="342" spans="1:1">
      <c r="A342">
        <f t="shared" si="5"/>
        <v>8</v>
      </c>
    </row>
    <row r="343" spans="1:1">
      <c r="A343">
        <f t="shared" si="5"/>
        <v>8</v>
      </c>
    </row>
    <row r="344" spans="1:1">
      <c r="A344">
        <f t="shared" si="5"/>
        <v>8</v>
      </c>
    </row>
    <row r="345" spans="1:1">
      <c r="A345">
        <f t="shared" si="5"/>
        <v>8</v>
      </c>
    </row>
    <row r="346" spans="1:1">
      <c r="A346">
        <f t="shared" si="5"/>
        <v>8</v>
      </c>
    </row>
    <row r="347" spans="1:1">
      <c r="A347">
        <f t="shared" si="5"/>
        <v>8</v>
      </c>
    </row>
    <row r="348" spans="1:1">
      <c r="A348">
        <f t="shared" si="5"/>
        <v>8</v>
      </c>
    </row>
    <row r="349" spans="1:1">
      <c r="A349">
        <f t="shared" si="5"/>
        <v>8</v>
      </c>
    </row>
    <row r="350" spans="1:1">
      <c r="A350">
        <f t="shared" si="5"/>
        <v>8</v>
      </c>
    </row>
    <row r="351" spans="1:1">
      <c r="A351">
        <f t="shared" si="5"/>
        <v>8</v>
      </c>
    </row>
    <row r="352" spans="1:1">
      <c r="A352">
        <f t="shared" si="5"/>
        <v>8</v>
      </c>
    </row>
    <row r="353" spans="1:1">
      <c r="A353">
        <f t="shared" si="5"/>
        <v>8</v>
      </c>
    </row>
    <row r="354" spans="1:1">
      <c r="A354">
        <f t="shared" si="5"/>
        <v>8</v>
      </c>
    </row>
    <row r="355" spans="1:1">
      <c r="A355">
        <f t="shared" si="5"/>
        <v>8</v>
      </c>
    </row>
    <row r="356" spans="1:1">
      <c r="A356">
        <f t="shared" si="5"/>
        <v>8</v>
      </c>
    </row>
    <row r="357" spans="1:1">
      <c r="A357">
        <f t="shared" si="5"/>
        <v>8</v>
      </c>
    </row>
    <row r="358" spans="1:1">
      <c r="A358">
        <f t="shared" si="5"/>
        <v>8</v>
      </c>
    </row>
    <row r="359" spans="1:1">
      <c r="A359">
        <f t="shared" si="5"/>
        <v>8</v>
      </c>
    </row>
    <row r="360" spans="1:1">
      <c r="A360">
        <f t="shared" si="5"/>
        <v>8</v>
      </c>
    </row>
    <row r="361" spans="1:1">
      <c r="A361">
        <f t="shared" si="5"/>
        <v>8</v>
      </c>
    </row>
    <row r="362" spans="1:1">
      <c r="A362">
        <f t="shared" si="5"/>
        <v>8</v>
      </c>
    </row>
    <row r="363" spans="1:1">
      <c r="A363">
        <f t="shared" si="5"/>
        <v>8</v>
      </c>
    </row>
    <row r="364" spans="1:1">
      <c r="A364">
        <f t="shared" si="5"/>
        <v>8</v>
      </c>
    </row>
    <row r="365" spans="1:1">
      <c r="A365">
        <f t="shared" si="5"/>
        <v>8</v>
      </c>
    </row>
    <row r="366" spans="1:1">
      <c r="A366">
        <f t="shared" si="5"/>
        <v>8</v>
      </c>
    </row>
    <row r="367" spans="1:1">
      <c r="A367">
        <f t="shared" si="5"/>
        <v>8</v>
      </c>
    </row>
    <row r="368" spans="1:1">
      <c r="A368">
        <f t="shared" si="5"/>
        <v>8</v>
      </c>
    </row>
    <row r="369" spans="1:1">
      <c r="A369">
        <f t="shared" si="5"/>
        <v>8</v>
      </c>
    </row>
    <row r="370" spans="1:1">
      <c r="A370">
        <f t="shared" si="5"/>
        <v>8</v>
      </c>
    </row>
    <row r="371" spans="1:1">
      <c r="A371">
        <f t="shared" si="5"/>
        <v>8</v>
      </c>
    </row>
    <row r="372" spans="1:1">
      <c r="A372">
        <f t="shared" si="5"/>
        <v>8</v>
      </c>
    </row>
    <row r="373" spans="1:1">
      <c r="A373">
        <f t="shared" si="5"/>
        <v>8</v>
      </c>
    </row>
    <row r="374" spans="1:1">
      <c r="A374">
        <f t="shared" si="5"/>
        <v>8</v>
      </c>
    </row>
    <row r="375" spans="1:1">
      <c r="A375">
        <f t="shared" si="5"/>
        <v>8</v>
      </c>
    </row>
    <row r="376" spans="1:1">
      <c r="A376">
        <f t="shared" si="5"/>
        <v>8</v>
      </c>
    </row>
    <row r="377" spans="1:1">
      <c r="A377">
        <f t="shared" si="5"/>
        <v>8</v>
      </c>
    </row>
    <row r="378" spans="1:1">
      <c r="A378">
        <f t="shared" si="5"/>
        <v>8</v>
      </c>
    </row>
    <row r="379" spans="1:1">
      <c r="A379">
        <f t="shared" si="5"/>
        <v>8</v>
      </c>
    </row>
    <row r="380" spans="1:1">
      <c r="A380">
        <f t="shared" si="5"/>
        <v>8</v>
      </c>
    </row>
    <row r="381" spans="1:1">
      <c r="A381">
        <f t="shared" si="5"/>
        <v>8</v>
      </c>
    </row>
    <row r="382" spans="1:1">
      <c r="A382">
        <f t="shared" si="5"/>
        <v>8</v>
      </c>
    </row>
    <row r="383" spans="1:1">
      <c r="A383">
        <f t="shared" si="5"/>
        <v>8</v>
      </c>
    </row>
    <row r="384" spans="1:1">
      <c r="A384">
        <f t="shared" si="5"/>
        <v>8</v>
      </c>
    </row>
    <row r="385" spans="1:1">
      <c r="A385">
        <f t="shared" si="5"/>
        <v>8</v>
      </c>
    </row>
    <row r="386" spans="1:1">
      <c r="A386">
        <f t="shared" si="5"/>
        <v>8</v>
      </c>
    </row>
    <row r="387" spans="1:1">
      <c r="A387">
        <f t="shared" si="5"/>
        <v>8</v>
      </c>
    </row>
    <row r="388" spans="1:1">
      <c r="A388">
        <f t="shared" ref="A388:A451" si="6">IF(B388=B387, A387, A387+1)</f>
        <v>8</v>
      </c>
    </row>
    <row r="389" spans="1:1">
      <c r="A389">
        <f t="shared" si="6"/>
        <v>8</v>
      </c>
    </row>
    <row r="390" spans="1:1">
      <c r="A390">
        <f t="shared" si="6"/>
        <v>8</v>
      </c>
    </row>
    <row r="391" spans="1:1">
      <c r="A391">
        <f t="shared" si="6"/>
        <v>8</v>
      </c>
    </row>
    <row r="392" spans="1:1">
      <c r="A392">
        <f t="shared" si="6"/>
        <v>8</v>
      </c>
    </row>
    <row r="393" spans="1:1">
      <c r="A393">
        <f t="shared" si="6"/>
        <v>8</v>
      </c>
    </row>
    <row r="394" spans="1:1">
      <c r="A394">
        <f t="shared" si="6"/>
        <v>8</v>
      </c>
    </row>
    <row r="395" spans="1:1">
      <c r="A395">
        <f t="shared" si="6"/>
        <v>8</v>
      </c>
    </row>
    <row r="396" spans="1:1">
      <c r="A396">
        <f t="shared" si="6"/>
        <v>8</v>
      </c>
    </row>
    <row r="397" spans="1:1">
      <c r="A397">
        <f t="shared" si="6"/>
        <v>8</v>
      </c>
    </row>
    <row r="398" spans="1:1">
      <c r="A398">
        <f t="shared" si="6"/>
        <v>8</v>
      </c>
    </row>
    <row r="399" spans="1:1">
      <c r="A399">
        <f t="shared" si="6"/>
        <v>8</v>
      </c>
    </row>
    <row r="400" spans="1:1">
      <c r="A400">
        <f t="shared" si="6"/>
        <v>8</v>
      </c>
    </row>
    <row r="401" spans="1:1">
      <c r="A401">
        <f t="shared" si="6"/>
        <v>8</v>
      </c>
    </row>
    <row r="402" spans="1:1">
      <c r="A402">
        <f t="shared" si="6"/>
        <v>8</v>
      </c>
    </row>
    <row r="403" spans="1:1">
      <c r="A403">
        <f t="shared" si="6"/>
        <v>8</v>
      </c>
    </row>
    <row r="404" spans="1:1">
      <c r="A404">
        <f t="shared" si="6"/>
        <v>8</v>
      </c>
    </row>
    <row r="405" spans="1:1">
      <c r="A405">
        <f t="shared" si="6"/>
        <v>8</v>
      </c>
    </row>
    <row r="406" spans="1:1">
      <c r="A406">
        <f t="shared" si="6"/>
        <v>8</v>
      </c>
    </row>
    <row r="407" spans="1:1">
      <c r="A407">
        <f t="shared" si="6"/>
        <v>8</v>
      </c>
    </row>
    <row r="408" spans="1:1">
      <c r="A408">
        <f t="shared" si="6"/>
        <v>8</v>
      </c>
    </row>
    <row r="409" spans="1:1">
      <c r="A409">
        <f t="shared" si="6"/>
        <v>8</v>
      </c>
    </row>
    <row r="410" spans="1:1">
      <c r="A410">
        <f t="shared" si="6"/>
        <v>8</v>
      </c>
    </row>
    <row r="411" spans="1:1">
      <c r="A411">
        <f t="shared" si="6"/>
        <v>8</v>
      </c>
    </row>
    <row r="412" spans="1:1">
      <c r="A412">
        <f t="shared" si="6"/>
        <v>8</v>
      </c>
    </row>
    <row r="413" spans="1:1">
      <c r="A413">
        <f t="shared" si="6"/>
        <v>8</v>
      </c>
    </row>
    <row r="414" spans="1:1">
      <c r="A414">
        <f t="shared" si="6"/>
        <v>8</v>
      </c>
    </row>
    <row r="415" spans="1:1">
      <c r="A415">
        <f t="shared" si="6"/>
        <v>8</v>
      </c>
    </row>
    <row r="416" spans="1:1">
      <c r="A416">
        <f t="shared" si="6"/>
        <v>8</v>
      </c>
    </row>
    <row r="417" spans="1:1">
      <c r="A417">
        <f t="shared" si="6"/>
        <v>8</v>
      </c>
    </row>
    <row r="418" spans="1:1">
      <c r="A418">
        <f t="shared" si="6"/>
        <v>8</v>
      </c>
    </row>
    <row r="419" spans="1:1">
      <c r="A419">
        <f t="shared" si="6"/>
        <v>8</v>
      </c>
    </row>
    <row r="420" spans="1:1">
      <c r="A420">
        <f t="shared" si="6"/>
        <v>8</v>
      </c>
    </row>
    <row r="421" spans="1:1">
      <c r="A421">
        <f t="shared" si="6"/>
        <v>8</v>
      </c>
    </row>
    <row r="422" spans="1:1">
      <c r="A422">
        <f t="shared" si="6"/>
        <v>8</v>
      </c>
    </row>
    <row r="423" spans="1:1">
      <c r="A423">
        <f t="shared" si="6"/>
        <v>8</v>
      </c>
    </row>
    <row r="424" spans="1:1">
      <c r="A424">
        <f t="shared" si="6"/>
        <v>8</v>
      </c>
    </row>
    <row r="425" spans="1:1">
      <c r="A425">
        <f t="shared" si="6"/>
        <v>8</v>
      </c>
    </row>
    <row r="426" spans="1:1">
      <c r="A426">
        <f t="shared" si="6"/>
        <v>8</v>
      </c>
    </row>
    <row r="427" spans="1:1">
      <c r="A427">
        <f t="shared" si="6"/>
        <v>8</v>
      </c>
    </row>
    <row r="428" spans="1:1">
      <c r="A428">
        <f t="shared" si="6"/>
        <v>8</v>
      </c>
    </row>
    <row r="429" spans="1:1">
      <c r="A429">
        <f t="shared" si="6"/>
        <v>8</v>
      </c>
    </row>
    <row r="430" spans="1:1">
      <c r="A430">
        <f t="shared" si="6"/>
        <v>8</v>
      </c>
    </row>
    <row r="431" spans="1:1">
      <c r="A431">
        <f t="shared" si="6"/>
        <v>8</v>
      </c>
    </row>
    <row r="432" spans="1:1">
      <c r="A432">
        <f t="shared" si="6"/>
        <v>8</v>
      </c>
    </row>
    <row r="433" spans="1:1">
      <c r="A433">
        <f t="shared" si="6"/>
        <v>8</v>
      </c>
    </row>
    <row r="434" spans="1:1">
      <c r="A434">
        <f t="shared" si="6"/>
        <v>8</v>
      </c>
    </row>
    <row r="435" spans="1:1">
      <c r="A435">
        <f t="shared" si="6"/>
        <v>8</v>
      </c>
    </row>
    <row r="436" spans="1:1">
      <c r="A436">
        <f t="shared" si="6"/>
        <v>8</v>
      </c>
    </row>
    <row r="437" spans="1:1">
      <c r="A437">
        <f t="shared" si="6"/>
        <v>8</v>
      </c>
    </row>
    <row r="438" spans="1:1">
      <c r="A438">
        <f t="shared" si="6"/>
        <v>8</v>
      </c>
    </row>
    <row r="439" spans="1:1">
      <c r="A439">
        <f t="shared" si="6"/>
        <v>8</v>
      </c>
    </row>
    <row r="440" spans="1:1">
      <c r="A440">
        <f t="shared" si="6"/>
        <v>8</v>
      </c>
    </row>
    <row r="441" spans="1:1">
      <c r="A441">
        <f t="shared" si="6"/>
        <v>8</v>
      </c>
    </row>
    <row r="442" spans="1:1">
      <c r="A442">
        <f t="shared" si="6"/>
        <v>8</v>
      </c>
    </row>
    <row r="443" spans="1:1">
      <c r="A443">
        <f t="shared" si="6"/>
        <v>8</v>
      </c>
    </row>
    <row r="444" spans="1:1">
      <c r="A444">
        <f t="shared" si="6"/>
        <v>8</v>
      </c>
    </row>
    <row r="445" spans="1:1">
      <c r="A445">
        <f t="shared" si="6"/>
        <v>8</v>
      </c>
    </row>
    <row r="446" spans="1:1">
      <c r="A446">
        <f t="shared" si="6"/>
        <v>8</v>
      </c>
    </row>
    <row r="447" spans="1:1">
      <c r="A447">
        <f t="shared" si="6"/>
        <v>8</v>
      </c>
    </row>
    <row r="448" spans="1:1">
      <c r="A448">
        <f t="shared" si="6"/>
        <v>8</v>
      </c>
    </row>
    <row r="449" spans="1:1">
      <c r="A449">
        <f t="shared" si="6"/>
        <v>8</v>
      </c>
    </row>
    <row r="450" spans="1:1">
      <c r="A450">
        <f t="shared" si="6"/>
        <v>8</v>
      </c>
    </row>
    <row r="451" spans="1:1">
      <c r="A451">
        <f t="shared" si="6"/>
        <v>8</v>
      </c>
    </row>
    <row r="452" spans="1:1">
      <c r="A452">
        <f t="shared" ref="A452:A515" si="7">IF(B452=B451, A451, A451+1)</f>
        <v>8</v>
      </c>
    </row>
    <row r="453" spans="1:1">
      <c r="A453">
        <f t="shared" si="7"/>
        <v>8</v>
      </c>
    </row>
    <row r="454" spans="1:1">
      <c r="A454">
        <f t="shared" si="7"/>
        <v>8</v>
      </c>
    </row>
    <row r="455" spans="1:1">
      <c r="A455">
        <f t="shared" si="7"/>
        <v>8</v>
      </c>
    </row>
    <row r="456" spans="1:1">
      <c r="A456">
        <f t="shared" si="7"/>
        <v>8</v>
      </c>
    </row>
    <row r="457" spans="1:1">
      <c r="A457">
        <f t="shared" si="7"/>
        <v>8</v>
      </c>
    </row>
    <row r="458" spans="1:1">
      <c r="A458">
        <f t="shared" si="7"/>
        <v>8</v>
      </c>
    </row>
    <row r="459" spans="1:1">
      <c r="A459">
        <f t="shared" si="7"/>
        <v>8</v>
      </c>
    </row>
    <row r="460" spans="1:1">
      <c r="A460">
        <f t="shared" si="7"/>
        <v>8</v>
      </c>
    </row>
    <row r="461" spans="1:1">
      <c r="A461">
        <f t="shared" si="7"/>
        <v>8</v>
      </c>
    </row>
    <row r="462" spans="1:1">
      <c r="A462">
        <f t="shared" si="7"/>
        <v>8</v>
      </c>
    </row>
    <row r="463" spans="1:1">
      <c r="A463">
        <f t="shared" si="7"/>
        <v>8</v>
      </c>
    </row>
    <row r="464" spans="1:1">
      <c r="A464">
        <f t="shared" si="7"/>
        <v>8</v>
      </c>
    </row>
    <row r="465" spans="1:1">
      <c r="A465">
        <f t="shared" si="7"/>
        <v>8</v>
      </c>
    </row>
    <row r="466" spans="1:1">
      <c r="A466">
        <f t="shared" si="7"/>
        <v>8</v>
      </c>
    </row>
    <row r="467" spans="1:1">
      <c r="A467">
        <f t="shared" si="7"/>
        <v>8</v>
      </c>
    </row>
    <row r="468" spans="1:1">
      <c r="A468">
        <f t="shared" si="7"/>
        <v>8</v>
      </c>
    </row>
    <row r="469" spans="1:1">
      <c r="A469">
        <f t="shared" si="7"/>
        <v>8</v>
      </c>
    </row>
    <row r="470" spans="1:1">
      <c r="A470">
        <f t="shared" si="7"/>
        <v>8</v>
      </c>
    </row>
    <row r="471" spans="1:1">
      <c r="A471">
        <f t="shared" si="7"/>
        <v>8</v>
      </c>
    </row>
    <row r="472" spans="1:1">
      <c r="A472">
        <f t="shared" si="7"/>
        <v>8</v>
      </c>
    </row>
    <row r="473" spans="1:1">
      <c r="A473">
        <f t="shared" si="7"/>
        <v>8</v>
      </c>
    </row>
    <row r="474" spans="1:1">
      <c r="A474">
        <f t="shared" si="7"/>
        <v>8</v>
      </c>
    </row>
    <row r="475" spans="1:1">
      <c r="A475">
        <f t="shared" si="7"/>
        <v>8</v>
      </c>
    </row>
    <row r="476" spans="1:1">
      <c r="A476">
        <f t="shared" si="7"/>
        <v>8</v>
      </c>
    </row>
    <row r="477" spans="1:1">
      <c r="A477">
        <f t="shared" si="7"/>
        <v>8</v>
      </c>
    </row>
    <row r="478" spans="1:1">
      <c r="A478">
        <f t="shared" si="7"/>
        <v>8</v>
      </c>
    </row>
    <row r="479" spans="1:1">
      <c r="A479">
        <f t="shared" si="7"/>
        <v>8</v>
      </c>
    </row>
    <row r="480" spans="1:1">
      <c r="A480">
        <f t="shared" si="7"/>
        <v>8</v>
      </c>
    </row>
    <row r="481" spans="1:1">
      <c r="A481">
        <f t="shared" si="7"/>
        <v>8</v>
      </c>
    </row>
    <row r="482" spans="1:1">
      <c r="A482">
        <f t="shared" si="7"/>
        <v>8</v>
      </c>
    </row>
    <row r="483" spans="1:1">
      <c r="A483">
        <f t="shared" si="7"/>
        <v>8</v>
      </c>
    </row>
    <row r="484" spans="1:1">
      <c r="A484">
        <f t="shared" si="7"/>
        <v>8</v>
      </c>
    </row>
    <row r="485" spans="1:1">
      <c r="A485">
        <f t="shared" si="7"/>
        <v>8</v>
      </c>
    </row>
    <row r="486" spans="1:1">
      <c r="A486">
        <f t="shared" si="7"/>
        <v>8</v>
      </c>
    </row>
    <row r="487" spans="1:1">
      <c r="A487">
        <f t="shared" si="7"/>
        <v>8</v>
      </c>
    </row>
    <row r="488" spans="1:1">
      <c r="A488">
        <f t="shared" si="7"/>
        <v>8</v>
      </c>
    </row>
    <row r="489" spans="1:1">
      <c r="A489">
        <f t="shared" si="7"/>
        <v>8</v>
      </c>
    </row>
    <row r="490" spans="1:1">
      <c r="A490">
        <f t="shared" si="7"/>
        <v>8</v>
      </c>
    </row>
    <row r="491" spans="1:1">
      <c r="A491">
        <f t="shared" si="7"/>
        <v>8</v>
      </c>
    </row>
    <row r="492" spans="1:1">
      <c r="A492">
        <f t="shared" si="7"/>
        <v>8</v>
      </c>
    </row>
    <row r="493" spans="1:1">
      <c r="A493">
        <f t="shared" si="7"/>
        <v>8</v>
      </c>
    </row>
    <row r="494" spans="1:1">
      <c r="A494">
        <f t="shared" si="7"/>
        <v>8</v>
      </c>
    </row>
    <row r="495" spans="1:1">
      <c r="A495">
        <f t="shared" si="7"/>
        <v>8</v>
      </c>
    </row>
    <row r="496" spans="1:1">
      <c r="A496">
        <f t="shared" si="7"/>
        <v>8</v>
      </c>
    </row>
    <row r="497" spans="1:1">
      <c r="A497">
        <f t="shared" si="7"/>
        <v>8</v>
      </c>
    </row>
    <row r="498" spans="1:1">
      <c r="A498">
        <f t="shared" si="7"/>
        <v>8</v>
      </c>
    </row>
    <row r="499" spans="1:1">
      <c r="A499">
        <f t="shared" si="7"/>
        <v>8</v>
      </c>
    </row>
    <row r="500" spans="1:1">
      <c r="A500">
        <f t="shared" si="7"/>
        <v>8</v>
      </c>
    </row>
    <row r="501" spans="1:1">
      <c r="A501">
        <f t="shared" si="7"/>
        <v>8</v>
      </c>
    </row>
    <row r="502" spans="1:1">
      <c r="A502">
        <f t="shared" si="7"/>
        <v>8</v>
      </c>
    </row>
    <row r="503" spans="1:1">
      <c r="A503">
        <f t="shared" si="7"/>
        <v>8</v>
      </c>
    </row>
    <row r="504" spans="1:1">
      <c r="A504">
        <f t="shared" si="7"/>
        <v>8</v>
      </c>
    </row>
    <row r="505" spans="1:1">
      <c r="A505">
        <f t="shared" si="7"/>
        <v>8</v>
      </c>
    </row>
    <row r="506" spans="1:1">
      <c r="A506">
        <f t="shared" si="7"/>
        <v>8</v>
      </c>
    </row>
    <row r="507" spans="1:1">
      <c r="A507">
        <f t="shared" si="7"/>
        <v>8</v>
      </c>
    </row>
    <row r="508" spans="1:1">
      <c r="A508">
        <f t="shared" si="7"/>
        <v>8</v>
      </c>
    </row>
    <row r="509" spans="1:1">
      <c r="A509">
        <f t="shared" si="7"/>
        <v>8</v>
      </c>
    </row>
    <row r="510" spans="1:1">
      <c r="A510">
        <f t="shared" si="7"/>
        <v>8</v>
      </c>
    </row>
    <row r="511" spans="1:1">
      <c r="A511">
        <f t="shared" si="7"/>
        <v>8</v>
      </c>
    </row>
    <row r="512" spans="1:1">
      <c r="A512">
        <f t="shared" si="7"/>
        <v>8</v>
      </c>
    </row>
    <row r="513" spans="1:1">
      <c r="A513">
        <f t="shared" si="7"/>
        <v>8</v>
      </c>
    </row>
    <row r="514" spans="1:1">
      <c r="A514">
        <f t="shared" si="7"/>
        <v>8</v>
      </c>
    </row>
    <row r="515" spans="1:1">
      <c r="A515">
        <f t="shared" si="7"/>
        <v>8</v>
      </c>
    </row>
    <row r="516" spans="1:1">
      <c r="A516">
        <f t="shared" ref="A516:A579" si="8">IF(B516=B515, A515, A515+1)</f>
        <v>8</v>
      </c>
    </row>
    <row r="517" spans="1:1">
      <c r="A517">
        <f t="shared" si="8"/>
        <v>8</v>
      </c>
    </row>
    <row r="518" spans="1:1">
      <c r="A518">
        <f t="shared" si="8"/>
        <v>8</v>
      </c>
    </row>
    <row r="519" spans="1:1">
      <c r="A519">
        <f t="shared" si="8"/>
        <v>8</v>
      </c>
    </row>
    <row r="520" spans="1:1">
      <c r="A520">
        <f t="shared" si="8"/>
        <v>8</v>
      </c>
    </row>
    <row r="521" spans="1:1">
      <c r="A521">
        <f t="shared" si="8"/>
        <v>8</v>
      </c>
    </row>
    <row r="522" spans="1:1">
      <c r="A522">
        <f t="shared" si="8"/>
        <v>8</v>
      </c>
    </row>
    <row r="523" spans="1:1">
      <c r="A523">
        <f t="shared" si="8"/>
        <v>8</v>
      </c>
    </row>
    <row r="524" spans="1:1">
      <c r="A524">
        <f t="shared" si="8"/>
        <v>8</v>
      </c>
    </row>
    <row r="525" spans="1:1">
      <c r="A525">
        <f t="shared" si="8"/>
        <v>8</v>
      </c>
    </row>
    <row r="526" spans="1:1">
      <c r="A526">
        <f t="shared" si="8"/>
        <v>8</v>
      </c>
    </row>
    <row r="527" spans="1:1">
      <c r="A527">
        <f t="shared" si="8"/>
        <v>8</v>
      </c>
    </row>
    <row r="528" spans="1:1">
      <c r="A528">
        <f t="shared" si="8"/>
        <v>8</v>
      </c>
    </row>
    <row r="529" spans="1:1">
      <c r="A529">
        <f t="shared" si="8"/>
        <v>8</v>
      </c>
    </row>
    <row r="530" spans="1:1">
      <c r="A530">
        <f t="shared" si="8"/>
        <v>8</v>
      </c>
    </row>
    <row r="531" spans="1:1">
      <c r="A531">
        <f t="shared" si="8"/>
        <v>8</v>
      </c>
    </row>
    <row r="532" spans="1:1">
      <c r="A532">
        <f t="shared" si="8"/>
        <v>8</v>
      </c>
    </row>
    <row r="533" spans="1:1">
      <c r="A533">
        <f t="shared" si="8"/>
        <v>8</v>
      </c>
    </row>
    <row r="534" spans="1:1">
      <c r="A534">
        <f t="shared" si="8"/>
        <v>8</v>
      </c>
    </row>
    <row r="535" spans="1:1">
      <c r="A535">
        <f t="shared" si="8"/>
        <v>8</v>
      </c>
    </row>
    <row r="536" spans="1:1">
      <c r="A536">
        <f t="shared" si="8"/>
        <v>8</v>
      </c>
    </row>
    <row r="537" spans="1:1">
      <c r="A537">
        <f t="shared" si="8"/>
        <v>8</v>
      </c>
    </row>
    <row r="538" spans="1:1">
      <c r="A538">
        <f t="shared" si="8"/>
        <v>8</v>
      </c>
    </row>
    <row r="539" spans="1:1">
      <c r="A539">
        <f t="shared" si="8"/>
        <v>8</v>
      </c>
    </row>
    <row r="540" spans="1:1">
      <c r="A540">
        <f t="shared" si="8"/>
        <v>8</v>
      </c>
    </row>
    <row r="541" spans="1:1">
      <c r="A541">
        <f t="shared" si="8"/>
        <v>8</v>
      </c>
    </row>
    <row r="542" spans="1:1">
      <c r="A542">
        <f t="shared" si="8"/>
        <v>8</v>
      </c>
    </row>
    <row r="543" spans="1:1">
      <c r="A543">
        <f t="shared" si="8"/>
        <v>8</v>
      </c>
    </row>
    <row r="544" spans="1:1">
      <c r="A544">
        <f t="shared" si="8"/>
        <v>8</v>
      </c>
    </row>
    <row r="545" spans="1:1">
      <c r="A545">
        <f t="shared" si="8"/>
        <v>8</v>
      </c>
    </row>
    <row r="546" spans="1:1">
      <c r="A546">
        <f t="shared" si="8"/>
        <v>8</v>
      </c>
    </row>
    <row r="547" spans="1:1">
      <c r="A547">
        <f t="shared" si="8"/>
        <v>8</v>
      </c>
    </row>
    <row r="548" spans="1:1">
      <c r="A548">
        <f t="shared" si="8"/>
        <v>8</v>
      </c>
    </row>
    <row r="549" spans="1:1">
      <c r="A549">
        <f t="shared" si="8"/>
        <v>8</v>
      </c>
    </row>
    <row r="550" spans="1:1">
      <c r="A550">
        <f t="shared" si="8"/>
        <v>8</v>
      </c>
    </row>
    <row r="551" spans="1:1">
      <c r="A551">
        <f t="shared" si="8"/>
        <v>8</v>
      </c>
    </row>
    <row r="552" spans="1:1">
      <c r="A552">
        <f t="shared" si="8"/>
        <v>8</v>
      </c>
    </row>
    <row r="553" spans="1:1">
      <c r="A553">
        <f t="shared" si="8"/>
        <v>8</v>
      </c>
    </row>
    <row r="554" spans="1:1">
      <c r="A554">
        <f t="shared" si="8"/>
        <v>8</v>
      </c>
    </row>
    <row r="555" spans="1:1">
      <c r="A555">
        <f t="shared" si="8"/>
        <v>8</v>
      </c>
    </row>
    <row r="556" spans="1:1">
      <c r="A556">
        <f t="shared" si="8"/>
        <v>8</v>
      </c>
    </row>
    <row r="557" spans="1:1">
      <c r="A557">
        <f t="shared" si="8"/>
        <v>8</v>
      </c>
    </row>
    <row r="558" spans="1:1">
      <c r="A558">
        <f t="shared" si="8"/>
        <v>8</v>
      </c>
    </row>
    <row r="559" spans="1:1">
      <c r="A559">
        <f t="shared" si="8"/>
        <v>8</v>
      </c>
    </row>
    <row r="560" spans="1:1">
      <c r="A560">
        <f t="shared" si="8"/>
        <v>8</v>
      </c>
    </row>
    <row r="561" spans="1:1">
      <c r="A561">
        <f t="shared" si="8"/>
        <v>8</v>
      </c>
    </row>
    <row r="562" spans="1:1">
      <c r="A562">
        <f t="shared" si="8"/>
        <v>8</v>
      </c>
    </row>
    <row r="563" spans="1:1">
      <c r="A563">
        <f t="shared" si="8"/>
        <v>8</v>
      </c>
    </row>
    <row r="564" spans="1:1">
      <c r="A564">
        <f t="shared" si="8"/>
        <v>8</v>
      </c>
    </row>
    <row r="565" spans="1:1">
      <c r="A565">
        <f t="shared" si="8"/>
        <v>8</v>
      </c>
    </row>
    <row r="566" spans="1:1">
      <c r="A566">
        <f t="shared" si="8"/>
        <v>8</v>
      </c>
    </row>
    <row r="567" spans="1:1">
      <c r="A567">
        <f t="shared" si="8"/>
        <v>8</v>
      </c>
    </row>
    <row r="568" spans="1:1">
      <c r="A568">
        <f t="shared" si="8"/>
        <v>8</v>
      </c>
    </row>
    <row r="569" spans="1:1">
      <c r="A569">
        <f t="shared" si="8"/>
        <v>8</v>
      </c>
    </row>
    <row r="570" spans="1:1">
      <c r="A570">
        <f t="shared" si="8"/>
        <v>8</v>
      </c>
    </row>
    <row r="571" spans="1:1">
      <c r="A571">
        <f t="shared" si="8"/>
        <v>8</v>
      </c>
    </row>
    <row r="572" spans="1:1">
      <c r="A572">
        <f t="shared" si="8"/>
        <v>8</v>
      </c>
    </row>
    <row r="573" spans="1:1">
      <c r="A573">
        <f t="shared" si="8"/>
        <v>8</v>
      </c>
    </row>
    <row r="574" spans="1:1">
      <c r="A574">
        <f t="shared" si="8"/>
        <v>8</v>
      </c>
    </row>
    <row r="575" spans="1:1">
      <c r="A575">
        <f t="shared" si="8"/>
        <v>8</v>
      </c>
    </row>
    <row r="576" spans="1:1">
      <c r="A576">
        <f t="shared" si="8"/>
        <v>8</v>
      </c>
    </row>
    <row r="577" spans="1:1">
      <c r="A577">
        <f t="shared" si="8"/>
        <v>8</v>
      </c>
    </row>
    <row r="578" spans="1:1">
      <c r="A578">
        <f t="shared" si="8"/>
        <v>8</v>
      </c>
    </row>
    <row r="579" spans="1:1">
      <c r="A579">
        <f t="shared" si="8"/>
        <v>8</v>
      </c>
    </row>
    <row r="580" spans="1:1">
      <c r="A580">
        <f t="shared" ref="A580:A595" si="9">IF(B580=B579, A579, A579+1)</f>
        <v>8</v>
      </c>
    </row>
    <row r="581" spans="1:1">
      <c r="A581">
        <f t="shared" si="9"/>
        <v>8</v>
      </c>
    </row>
    <row r="582" spans="1:1">
      <c r="A582">
        <f t="shared" si="9"/>
        <v>8</v>
      </c>
    </row>
    <row r="583" spans="1:1">
      <c r="A583">
        <f t="shared" si="9"/>
        <v>8</v>
      </c>
    </row>
    <row r="584" spans="1:1">
      <c r="A584">
        <f t="shared" si="9"/>
        <v>8</v>
      </c>
    </row>
    <row r="585" spans="1:1">
      <c r="A585">
        <f t="shared" si="9"/>
        <v>8</v>
      </c>
    </row>
    <row r="586" spans="1:1">
      <c r="A586">
        <f t="shared" si="9"/>
        <v>8</v>
      </c>
    </row>
    <row r="587" spans="1:1">
      <c r="A587">
        <f t="shared" si="9"/>
        <v>8</v>
      </c>
    </row>
    <row r="588" spans="1:1">
      <c r="A588">
        <f t="shared" si="9"/>
        <v>8</v>
      </c>
    </row>
    <row r="589" spans="1:1">
      <c r="A589">
        <f t="shared" si="9"/>
        <v>8</v>
      </c>
    </row>
    <row r="590" spans="1:1">
      <c r="A590">
        <f t="shared" si="9"/>
        <v>8</v>
      </c>
    </row>
    <row r="591" spans="1:1">
      <c r="A591">
        <f t="shared" si="9"/>
        <v>8</v>
      </c>
    </row>
    <row r="592" spans="1:1">
      <c r="A592">
        <f t="shared" si="9"/>
        <v>8</v>
      </c>
    </row>
    <row r="593" spans="1:1">
      <c r="A593">
        <f t="shared" si="9"/>
        <v>8</v>
      </c>
    </row>
    <row r="594" spans="1:1">
      <c r="A594">
        <f t="shared" si="9"/>
        <v>8</v>
      </c>
    </row>
    <row r="595" spans="1:1">
      <c r="A595">
        <f t="shared" si="9"/>
        <v>8</v>
      </c>
    </row>
  </sheetData>
  <mergeCells count="1">
    <mergeCell ref="R1:S1"/>
  </mergeCells>
  <phoneticPr fontId="6" type="noConversion"/>
  <conditionalFormatting sqref="B3:K142 M3:P149">
    <cfRule type="expression" dxfId="2" priority="2">
      <formula>ISODD($A3)</formula>
    </cfRule>
  </conditionalFormatting>
  <conditionalFormatting sqref="B143:K149">
    <cfRule type="expression" dxfId="1" priority="1">
      <formula>ISODD($A143)</formula>
    </cfRule>
  </conditionalFormatting>
  <hyperlinks>
    <hyperlink ref="R1:S1" location="Contents!A1" display="Back to Contents"/>
  </hyperlinks>
  <pageMargins left="0.7" right="0.7" top="0.75" bottom="0.75" header="0.3" footer="0.3"/>
  <pageSetup paperSize="9" orientation="landscape" horizontalDpi="4294967292" verticalDpi="4294967292"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R23"/>
  <sheetViews>
    <sheetView workbookViewId="0">
      <pane ySplit="2" topLeftCell="A3" activePane="bottomLeft" state="frozen"/>
      <selection pane="bottomLeft" activeCell="P26" sqref="P26"/>
    </sheetView>
  </sheetViews>
  <sheetFormatPr defaultRowHeight="13.2"/>
  <cols>
    <col min="6" max="6" width="7.44140625" customWidth="1"/>
    <col min="7" max="7" width="7.5546875" customWidth="1"/>
    <col min="10" max="10" width="5.6640625" customWidth="1"/>
  </cols>
  <sheetData>
    <row r="1" spans="1:18" ht="22.5" customHeight="1">
      <c r="B1" s="18" t="s">
        <v>619</v>
      </c>
      <c r="C1" s="16"/>
      <c r="D1" s="16"/>
      <c r="E1" s="16"/>
      <c r="F1" s="16"/>
      <c r="G1" s="16"/>
      <c r="H1" s="16"/>
      <c r="I1" s="16"/>
      <c r="K1" s="18" t="s">
        <v>618</v>
      </c>
      <c r="L1" s="56"/>
      <c r="M1" s="56"/>
      <c r="N1" s="56"/>
      <c r="O1" s="56"/>
      <c r="P1" s="56"/>
      <c r="Q1" s="362" t="s">
        <v>255</v>
      </c>
      <c r="R1" s="362"/>
    </row>
    <row r="2" spans="1:18" ht="20.399999999999999">
      <c r="A2" s="109" t="s">
        <v>218</v>
      </c>
      <c r="B2" s="115" t="s">
        <v>352</v>
      </c>
      <c r="C2" s="138" t="s">
        <v>353</v>
      </c>
      <c r="D2" s="115" t="s">
        <v>350</v>
      </c>
      <c r="E2" s="115" t="s">
        <v>351</v>
      </c>
      <c r="F2" s="115" t="s">
        <v>487</v>
      </c>
      <c r="G2" s="115" t="s">
        <v>488</v>
      </c>
      <c r="H2" s="115" t="s">
        <v>489</v>
      </c>
      <c r="I2" s="115" t="s">
        <v>663</v>
      </c>
      <c r="K2" s="115" t="s">
        <v>352</v>
      </c>
      <c r="L2" s="138" t="s">
        <v>353</v>
      </c>
      <c r="M2" s="115" t="s">
        <v>350</v>
      </c>
      <c r="N2" s="115" t="s">
        <v>351</v>
      </c>
      <c r="O2" s="117" t="s">
        <v>487</v>
      </c>
      <c r="P2" s="117" t="s">
        <v>488</v>
      </c>
      <c r="Q2" s="115" t="s">
        <v>489</v>
      </c>
      <c r="R2" s="115" t="s">
        <v>663</v>
      </c>
    </row>
    <row r="3" spans="1:18" ht="18.75" customHeight="1">
      <c r="A3" s="82">
        <v>2000</v>
      </c>
      <c r="B3" s="82">
        <v>59032</v>
      </c>
      <c r="C3" s="82">
        <v>3516</v>
      </c>
      <c r="D3" s="82">
        <v>2004</v>
      </c>
      <c r="E3" s="82">
        <v>12404</v>
      </c>
      <c r="F3" s="82">
        <v>8</v>
      </c>
      <c r="G3" s="82" t="s">
        <v>490</v>
      </c>
      <c r="H3" s="82">
        <v>132</v>
      </c>
      <c r="I3" s="82">
        <v>4</v>
      </c>
      <c r="K3" s="70">
        <v>94280</v>
      </c>
      <c r="L3" s="70">
        <v>1648</v>
      </c>
      <c r="M3" s="70">
        <v>11608</v>
      </c>
      <c r="N3" s="70">
        <v>2360</v>
      </c>
      <c r="O3" s="70" t="s">
        <v>490</v>
      </c>
      <c r="P3" s="70" t="s">
        <v>490</v>
      </c>
      <c r="Q3" s="70" t="s">
        <v>490</v>
      </c>
      <c r="R3" s="70">
        <v>8</v>
      </c>
    </row>
    <row r="4" spans="1:18">
      <c r="A4" s="82">
        <v>2001</v>
      </c>
      <c r="B4" s="82">
        <v>66884</v>
      </c>
      <c r="C4" s="82">
        <v>4676</v>
      </c>
      <c r="D4" s="82">
        <v>2532</v>
      </c>
      <c r="E4" s="82">
        <v>13096</v>
      </c>
      <c r="F4" s="82" t="s">
        <v>490</v>
      </c>
      <c r="G4" s="82" t="s">
        <v>490</v>
      </c>
      <c r="H4" s="82">
        <v>204</v>
      </c>
      <c r="I4" s="82">
        <v>8</v>
      </c>
      <c r="K4" s="70">
        <v>124224</v>
      </c>
      <c r="L4" s="70">
        <v>1896</v>
      </c>
      <c r="M4" s="70">
        <v>13328</v>
      </c>
      <c r="N4" s="70">
        <v>3140</v>
      </c>
      <c r="O4" s="70" t="s">
        <v>490</v>
      </c>
      <c r="P4" s="70" t="s">
        <v>490</v>
      </c>
      <c r="Q4" s="70">
        <v>8</v>
      </c>
      <c r="R4" s="70">
        <v>4</v>
      </c>
    </row>
    <row r="5" spans="1:18">
      <c r="A5" s="82">
        <v>2002</v>
      </c>
      <c r="B5" s="82">
        <v>68172</v>
      </c>
      <c r="C5" s="82">
        <v>4668</v>
      </c>
      <c r="D5" s="82">
        <v>2580</v>
      </c>
      <c r="E5" s="82">
        <v>11460</v>
      </c>
      <c r="F5" s="82" t="s">
        <v>490</v>
      </c>
      <c r="G5" s="82" t="s">
        <v>490</v>
      </c>
      <c r="H5" s="82">
        <v>44</v>
      </c>
      <c r="I5" s="82">
        <v>4</v>
      </c>
      <c r="K5" s="70">
        <v>117640</v>
      </c>
      <c r="L5" s="70">
        <v>2436</v>
      </c>
      <c r="M5" s="70">
        <v>22448</v>
      </c>
      <c r="N5" s="70">
        <v>4608</v>
      </c>
      <c r="O5" s="70" t="s">
        <v>490</v>
      </c>
      <c r="P5" s="70" t="s">
        <v>490</v>
      </c>
      <c r="Q5" s="70">
        <v>8</v>
      </c>
      <c r="R5" s="70">
        <v>4</v>
      </c>
    </row>
    <row r="6" spans="1:18">
      <c r="A6" s="82">
        <v>2003</v>
      </c>
      <c r="B6" s="82">
        <v>77376</v>
      </c>
      <c r="C6" s="82">
        <v>5404</v>
      </c>
      <c r="D6" s="82">
        <v>2196</v>
      </c>
      <c r="E6" s="82">
        <v>12288</v>
      </c>
      <c r="F6" s="82" t="s">
        <v>490</v>
      </c>
      <c r="G6" s="82" t="s">
        <v>490</v>
      </c>
      <c r="H6" s="82">
        <v>144</v>
      </c>
      <c r="I6" s="82">
        <v>4</v>
      </c>
      <c r="K6" s="70">
        <v>135676</v>
      </c>
      <c r="L6" s="70">
        <v>1840</v>
      </c>
      <c r="M6" s="70">
        <v>21424</v>
      </c>
      <c r="N6" s="70">
        <v>7552</v>
      </c>
      <c r="O6" s="70" t="s">
        <v>490</v>
      </c>
      <c r="P6" s="70" t="s">
        <v>490</v>
      </c>
      <c r="Q6" s="70" t="s">
        <v>490</v>
      </c>
      <c r="R6" s="70">
        <v>8</v>
      </c>
    </row>
    <row r="7" spans="1:18">
      <c r="A7" s="82">
        <v>2004</v>
      </c>
      <c r="B7" s="82">
        <v>79004</v>
      </c>
      <c r="C7" s="82">
        <v>5512</v>
      </c>
      <c r="D7" s="82">
        <v>2892</v>
      </c>
      <c r="E7" s="82">
        <v>13248</v>
      </c>
      <c r="F7" s="82" t="s">
        <v>490</v>
      </c>
      <c r="G7" s="82" t="s">
        <v>490</v>
      </c>
      <c r="H7" s="82">
        <v>72</v>
      </c>
      <c r="I7" s="82" t="s">
        <v>490</v>
      </c>
      <c r="K7" s="70">
        <v>128336</v>
      </c>
      <c r="L7" s="70">
        <v>2196</v>
      </c>
      <c r="M7" s="70">
        <v>18324</v>
      </c>
      <c r="N7" s="70">
        <v>6284</v>
      </c>
      <c r="O7" s="70" t="s">
        <v>490</v>
      </c>
      <c r="P7" s="70" t="s">
        <v>490</v>
      </c>
      <c r="Q7" s="70" t="s">
        <v>490</v>
      </c>
      <c r="R7" s="70" t="s">
        <v>490</v>
      </c>
    </row>
    <row r="8" spans="1:18">
      <c r="A8" s="82">
        <v>2005</v>
      </c>
      <c r="B8" s="82">
        <v>76260</v>
      </c>
      <c r="C8" s="82">
        <v>4648</v>
      </c>
      <c r="D8" s="82">
        <v>3684</v>
      </c>
      <c r="E8" s="82">
        <v>14156</v>
      </c>
      <c r="F8" s="82" t="s">
        <v>490</v>
      </c>
      <c r="G8" s="82" t="s">
        <v>490</v>
      </c>
      <c r="H8" s="82">
        <v>168</v>
      </c>
      <c r="I8" s="82">
        <v>16</v>
      </c>
      <c r="K8" s="70">
        <v>132120</v>
      </c>
      <c r="L8" s="70">
        <v>2252</v>
      </c>
      <c r="M8" s="70">
        <v>17436</v>
      </c>
      <c r="N8" s="70">
        <v>6148</v>
      </c>
      <c r="O8" s="70" t="s">
        <v>490</v>
      </c>
      <c r="P8" s="70" t="s">
        <v>490</v>
      </c>
      <c r="Q8" s="70">
        <v>4</v>
      </c>
      <c r="R8" s="70">
        <v>12</v>
      </c>
    </row>
    <row r="9" spans="1:18">
      <c r="A9" s="82">
        <v>2006</v>
      </c>
      <c r="B9" s="82">
        <v>74936</v>
      </c>
      <c r="C9" s="82">
        <v>3348</v>
      </c>
      <c r="D9" s="82">
        <v>5656</v>
      </c>
      <c r="E9" s="82">
        <v>14156</v>
      </c>
      <c r="F9" s="82" t="s">
        <v>490</v>
      </c>
      <c r="G9" s="82" t="s">
        <v>490</v>
      </c>
      <c r="H9" s="82">
        <v>136</v>
      </c>
      <c r="I9" s="82">
        <v>40</v>
      </c>
      <c r="K9" s="70">
        <v>107804</v>
      </c>
      <c r="L9" s="70">
        <v>2136</v>
      </c>
      <c r="M9" s="70">
        <v>8984</v>
      </c>
      <c r="N9" s="70">
        <v>5420</v>
      </c>
      <c r="O9" s="70" t="s">
        <v>490</v>
      </c>
      <c r="P9" s="70" t="s">
        <v>490</v>
      </c>
      <c r="Q9" s="70">
        <v>8</v>
      </c>
      <c r="R9" s="70">
        <v>4</v>
      </c>
    </row>
    <row r="10" spans="1:18">
      <c r="A10" s="82">
        <v>2007</v>
      </c>
      <c r="B10" s="82">
        <v>75232</v>
      </c>
      <c r="C10" s="82">
        <v>4408</v>
      </c>
      <c r="D10" s="82">
        <v>7712</v>
      </c>
      <c r="E10" s="82">
        <v>16376</v>
      </c>
      <c r="F10" s="82" t="s">
        <v>490</v>
      </c>
      <c r="G10" s="82" t="s">
        <v>490</v>
      </c>
      <c r="H10" s="82">
        <v>160</v>
      </c>
      <c r="I10" s="82">
        <v>16</v>
      </c>
      <c r="K10" s="70">
        <v>111956</v>
      </c>
      <c r="L10" s="70">
        <v>3560</v>
      </c>
      <c r="M10" s="70">
        <v>7840</v>
      </c>
      <c r="N10" s="70">
        <v>4996</v>
      </c>
      <c r="O10" s="70" t="s">
        <v>490</v>
      </c>
      <c r="P10" s="70" t="s">
        <v>490</v>
      </c>
      <c r="Q10" s="70">
        <v>8</v>
      </c>
      <c r="R10" s="70" t="s">
        <v>490</v>
      </c>
    </row>
    <row r="11" spans="1:18">
      <c r="A11" s="82">
        <v>2008</v>
      </c>
      <c r="B11" s="82">
        <v>64772</v>
      </c>
      <c r="C11" s="82">
        <v>2448</v>
      </c>
      <c r="D11" s="82">
        <v>7848</v>
      </c>
      <c r="E11" s="82">
        <v>14488</v>
      </c>
      <c r="F11" s="82">
        <v>4</v>
      </c>
      <c r="G11" s="82" t="s">
        <v>490</v>
      </c>
      <c r="H11" s="82">
        <v>52</v>
      </c>
      <c r="I11" s="82" t="s">
        <v>490</v>
      </c>
      <c r="K11" s="70">
        <v>77744</v>
      </c>
      <c r="L11" s="70">
        <v>2468</v>
      </c>
      <c r="M11" s="70">
        <v>2000</v>
      </c>
      <c r="N11" s="70">
        <v>1508</v>
      </c>
      <c r="O11" s="70" t="s">
        <v>490</v>
      </c>
      <c r="P11" s="70" t="s">
        <v>490</v>
      </c>
      <c r="Q11" s="70" t="s">
        <v>490</v>
      </c>
      <c r="R11" s="70">
        <v>8</v>
      </c>
    </row>
    <row r="12" spans="1:18">
      <c r="A12" s="82">
        <v>2009</v>
      </c>
      <c r="B12" s="82">
        <v>51192</v>
      </c>
      <c r="C12" s="82">
        <v>1832</v>
      </c>
      <c r="D12" s="82">
        <v>8072</v>
      </c>
      <c r="E12" s="82">
        <v>10596</v>
      </c>
      <c r="F12" s="82" t="s">
        <v>490</v>
      </c>
      <c r="G12" s="82">
        <v>4</v>
      </c>
      <c r="H12" s="82">
        <v>20</v>
      </c>
      <c r="I12" s="82">
        <v>4</v>
      </c>
      <c r="K12" s="70">
        <v>84592</v>
      </c>
      <c r="L12" s="70">
        <v>1924</v>
      </c>
      <c r="M12" s="70">
        <v>1164</v>
      </c>
      <c r="N12" s="70">
        <v>1076</v>
      </c>
      <c r="O12" s="70" t="s">
        <v>490</v>
      </c>
      <c r="P12" s="70" t="s">
        <v>490</v>
      </c>
      <c r="Q12" s="70">
        <v>12</v>
      </c>
      <c r="R12" s="70" t="s">
        <v>490</v>
      </c>
    </row>
    <row r="13" spans="1:18">
      <c r="A13" s="82">
        <v>2010</v>
      </c>
      <c r="B13" s="82">
        <v>59668</v>
      </c>
      <c r="C13" s="82">
        <v>2300</v>
      </c>
      <c r="D13" s="82">
        <v>7860</v>
      </c>
      <c r="E13" s="82">
        <v>13012</v>
      </c>
      <c r="F13" s="82">
        <v>12</v>
      </c>
      <c r="G13" s="82" t="s">
        <v>490</v>
      </c>
      <c r="H13" s="82">
        <v>24</v>
      </c>
      <c r="I13" s="82">
        <v>4</v>
      </c>
      <c r="K13" s="70">
        <v>93160</v>
      </c>
      <c r="L13" s="70">
        <v>2504</v>
      </c>
      <c r="M13" s="70">
        <v>964</v>
      </c>
      <c r="N13" s="70">
        <v>536</v>
      </c>
      <c r="O13" s="70" t="s">
        <v>490</v>
      </c>
      <c r="P13" s="70" t="s">
        <v>490</v>
      </c>
      <c r="Q13" s="70" t="s">
        <v>490</v>
      </c>
      <c r="R13" s="70" t="s">
        <v>490</v>
      </c>
    </row>
    <row r="14" spans="1:18">
      <c r="A14" s="82">
        <v>2011</v>
      </c>
      <c r="B14" s="82">
        <v>58244</v>
      </c>
      <c r="C14" s="82">
        <v>2088</v>
      </c>
      <c r="D14" s="82">
        <v>9716</v>
      </c>
      <c r="E14" s="82">
        <v>13832</v>
      </c>
      <c r="F14" s="82">
        <v>16</v>
      </c>
      <c r="G14" s="82">
        <v>8</v>
      </c>
      <c r="H14" s="82">
        <v>8</v>
      </c>
      <c r="I14" s="82" t="s">
        <v>490</v>
      </c>
      <c r="K14" s="70">
        <v>84888</v>
      </c>
      <c r="L14" s="70">
        <v>2704</v>
      </c>
      <c r="M14" s="70">
        <v>1616</v>
      </c>
      <c r="N14" s="70">
        <v>684</v>
      </c>
      <c r="O14" s="70" t="s">
        <v>490</v>
      </c>
      <c r="P14" s="70" t="s">
        <v>490</v>
      </c>
      <c r="Q14" s="70">
        <v>4</v>
      </c>
      <c r="R14" s="70">
        <v>8</v>
      </c>
    </row>
    <row r="15" spans="1:18">
      <c r="A15" s="82">
        <v>2012</v>
      </c>
      <c r="B15" s="82">
        <v>68976</v>
      </c>
      <c r="C15" s="82">
        <v>2176</v>
      </c>
      <c r="D15" s="82">
        <v>13244</v>
      </c>
      <c r="E15" s="82">
        <v>18460</v>
      </c>
      <c r="F15" s="82">
        <v>20</v>
      </c>
      <c r="G15" s="82" t="s">
        <v>490</v>
      </c>
      <c r="H15" s="82">
        <v>28</v>
      </c>
      <c r="I15" s="82" t="s">
        <v>490</v>
      </c>
      <c r="K15" s="70">
        <v>86028</v>
      </c>
      <c r="L15" s="70">
        <v>2328</v>
      </c>
      <c r="M15" s="70">
        <v>2332</v>
      </c>
      <c r="N15" s="70">
        <v>1112</v>
      </c>
      <c r="O15" s="70" t="s">
        <v>490</v>
      </c>
      <c r="P15" s="70" t="s">
        <v>490</v>
      </c>
      <c r="Q15" s="70" t="s">
        <v>490</v>
      </c>
      <c r="R15" s="70" t="s">
        <v>490</v>
      </c>
    </row>
    <row r="16" spans="1:18">
      <c r="A16" s="82">
        <v>2013</v>
      </c>
      <c r="B16" s="82">
        <v>77092</v>
      </c>
      <c r="C16" s="82">
        <v>2284</v>
      </c>
      <c r="D16" s="82">
        <v>12636</v>
      </c>
      <c r="E16" s="82">
        <v>25920</v>
      </c>
      <c r="F16" s="82">
        <v>4</v>
      </c>
      <c r="G16" s="82" t="s">
        <v>490</v>
      </c>
      <c r="H16" s="82">
        <v>56</v>
      </c>
      <c r="I16" s="82" t="s">
        <v>490</v>
      </c>
      <c r="K16" s="70">
        <v>110472</v>
      </c>
      <c r="L16" s="70">
        <v>3672</v>
      </c>
      <c r="M16" s="70">
        <v>2532</v>
      </c>
      <c r="N16" s="70">
        <v>2652</v>
      </c>
      <c r="O16" s="70">
        <v>56</v>
      </c>
      <c r="P16" s="70" t="s">
        <v>490</v>
      </c>
      <c r="Q16" s="70">
        <v>4</v>
      </c>
      <c r="R16" s="70">
        <v>4</v>
      </c>
    </row>
    <row r="17" spans="1:18">
      <c r="A17" s="82">
        <v>2014</v>
      </c>
      <c r="B17" s="82">
        <v>84580</v>
      </c>
      <c r="C17" s="82">
        <v>1952</v>
      </c>
      <c r="D17" s="82">
        <v>12920</v>
      </c>
      <c r="E17" s="82">
        <v>29976</v>
      </c>
      <c r="F17" s="82">
        <v>28</v>
      </c>
      <c r="G17" s="82" t="s">
        <v>490</v>
      </c>
      <c r="H17" s="82">
        <v>36</v>
      </c>
      <c r="I17" s="82">
        <v>4</v>
      </c>
      <c r="K17" s="70">
        <v>141044</v>
      </c>
      <c r="L17" s="70">
        <v>4592</v>
      </c>
      <c r="M17" s="70">
        <v>2296</v>
      </c>
      <c r="N17" s="70">
        <v>2980</v>
      </c>
      <c r="O17" s="70">
        <v>124</v>
      </c>
      <c r="P17" s="70" t="s">
        <v>490</v>
      </c>
      <c r="Q17" s="70">
        <v>24</v>
      </c>
      <c r="R17" s="70">
        <v>12</v>
      </c>
    </row>
    <row r="18" spans="1:18">
      <c r="A18" s="82">
        <v>2015</v>
      </c>
      <c r="B18" s="82">
        <v>86532</v>
      </c>
      <c r="C18" s="82">
        <v>2036</v>
      </c>
      <c r="D18" s="82">
        <v>15684</v>
      </c>
      <c r="E18" s="82">
        <v>32240</v>
      </c>
      <c r="F18" s="82">
        <v>56</v>
      </c>
      <c r="G18" s="82" t="s">
        <v>490</v>
      </c>
      <c r="H18" s="82">
        <v>8</v>
      </c>
      <c r="I18" s="82" t="s">
        <v>490</v>
      </c>
      <c r="K18" s="70">
        <v>142500</v>
      </c>
      <c r="L18" s="70">
        <v>4944</v>
      </c>
      <c r="M18" s="70">
        <v>2052</v>
      </c>
      <c r="N18" s="70">
        <v>2828</v>
      </c>
      <c r="O18" s="70">
        <v>316</v>
      </c>
      <c r="P18" s="70">
        <v>8</v>
      </c>
      <c r="Q18" s="70">
        <v>8</v>
      </c>
      <c r="R18" s="70">
        <v>8</v>
      </c>
    </row>
    <row r="19" spans="1:18">
      <c r="A19" s="82">
        <v>2016</v>
      </c>
      <c r="B19" s="82">
        <v>98868</v>
      </c>
      <c r="C19" s="82">
        <v>1732</v>
      </c>
      <c r="D19" s="82">
        <v>18560</v>
      </c>
      <c r="E19" s="82">
        <v>37916</v>
      </c>
      <c r="F19" s="82">
        <v>84</v>
      </c>
      <c r="G19" s="82">
        <v>728</v>
      </c>
      <c r="H19" s="82" t="s">
        <v>490</v>
      </c>
      <c r="I19" s="82" t="s">
        <v>490</v>
      </c>
      <c r="K19" s="70">
        <v>153192</v>
      </c>
      <c r="L19" s="70">
        <v>6976</v>
      </c>
      <c r="M19" s="70">
        <v>3744</v>
      </c>
      <c r="N19" s="70">
        <v>4116</v>
      </c>
      <c r="O19" s="70">
        <v>936</v>
      </c>
      <c r="P19" s="70">
        <v>44</v>
      </c>
      <c r="Q19" s="70">
        <v>20</v>
      </c>
      <c r="R19" s="70">
        <v>16</v>
      </c>
    </row>
    <row r="20" spans="1:18">
      <c r="A20" s="82">
        <v>2017</v>
      </c>
      <c r="B20" s="82">
        <v>103716</v>
      </c>
      <c r="C20" s="82">
        <v>1272</v>
      </c>
      <c r="D20" s="82">
        <v>16492</v>
      </c>
      <c r="E20" s="82">
        <v>42156</v>
      </c>
      <c r="F20" s="82">
        <v>988</v>
      </c>
      <c r="G20" s="82">
        <v>84</v>
      </c>
      <c r="H20" s="82" t="s">
        <v>490</v>
      </c>
      <c r="I20" s="82">
        <v>8</v>
      </c>
      <c r="K20" s="70">
        <v>167748</v>
      </c>
      <c r="L20" s="70">
        <v>6940</v>
      </c>
      <c r="M20" s="70">
        <v>4636</v>
      </c>
      <c r="N20" s="70">
        <v>4560</v>
      </c>
      <c r="O20" s="70">
        <v>3028</v>
      </c>
      <c r="P20" s="70">
        <v>128</v>
      </c>
      <c r="Q20" s="70">
        <v>8</v>
      </c>
      <c r="R20" s="70" t="s">
        <v>490</v>
      </c>
    </row>
    <row r="21" spans="1:18">
      <c r="A21" s="82">
        <v>2018</v>
      </c>
      <c r="B21" s="82">
        <v>102332</v>
      </c>
      <c r="C21" s="82">
        <v>1104</v>
      </c>
      <c r="D21" s="82">
        <v>15736</v>
      </c>
      <c r="E21" s="82">
        <v>46560</v>
      </c>
      <c r="F21" s="82">
        <v>624</v>
      </c>
      <c r="G21" s="82">
        <v>52</v>
      </c>
      <c r="H21" s="82" t="s">
        <v>490</v>
      </c>
      <c r="I21" s="82">
        <v>4</v>
      </c>
      <c r="K21" s="70">
        <v>132916</v>
      </c>
      <c r="L21" s="70">
        <v>5688</v>
      </c>
      <c r="M21" s="70">
        <v>3332</v>
      </c>
      <c r="N21" s="70">
        <v>4412</v>
      </c>
      <c r="O21" s="70">
        <v>4208</v>
      </c>
      <c r="P21" s="70">
        <v>28</v>
      </c>
      <c r="Q21" s="70">
        <v>12</v>
      </c>
      <c r="R21" s="70">
        <v>8</v>
      </c>
    </row>
    <row r="22" spans="1:18">
      <c r="A22" s="82">
        <v>2019</v>
      </c>
      <c r="B22" s="82">
        <v>99648</v>
      </c>
      <c r="C22" s="82">
        <v>1336</v>
      </c>
      <c r="D22" s="82">
        <v>14732</v>
      </c>
      <c r="E22" s="82">
        <v>40176</v>
      </c>
      <c r="F22" s="82">
        <v>1888</v>
      </c>
      <c r="G22" s="82">
        <v>4</v>
      </c>
      <c r="H22" s="82">
        <v>8</v>
      </c>
      <c r="I22" s="82" t="s">
        <v>490</v>
      </c>
      <c r="K22" s="70">
        <v>135644</v>
      </c>
      <c r="L22" s="70">
        <v>5556</v>
      </c>
      <c r="M22" s="70">
        <v>3864</v>
      </c>
      <c r="N22" s="70">
        <v>4236</v>
      </c>
      <c r="O22" s="70">
        <v>3104</v>
      </c>
      <c r="P22" s="70">
        <v>68</v>
      </c>
      <c r="Q22" s="70">
        <v>4</v>
      </c>
      <c r="R22" s="70">
        <v>8</v>
      </c>
    </row>
    <row r="23" spans="1:18">
      <c r="A23" s="321">
        <v>2020</v>
      </c>
      <c r="B23" s="321">
        <v>78704</v>
      </c>
      <c r="C23" s="321">
        <v>1528</v>
      </c>
      <c r="D23" s="321">
        <v>10060</v>
      </c>
      <c r="E23" s="321">
        <v>35876</v>
      </c>
      <c r="F23" s="321">
        <v>1784</v>
      </c>
      <c r="G23" s="321">
        <v>20</v>
      </c>
      <c r="H23" s="321" t="s">
        <v>490</v>
      </c>
      <c r="I23" s="321" t="s">
        <v>490</v>
      </c>
      <c r="K23" s="70">
        <v>111048</v>
      </c>
      <c r="L23" s="70">
        <v>3632</v>
      </c>
      <c r="M23" s="70">
        <v>4224</v>
      </c>
      <c r="N23" s="70">
        <v>2576</v>
      </c>
      <c r="O23" s="70">
        <v>2508</v>
      </c>
      <c r="P23" s="70">
        <v>124</v>
      </c>
      <c r="Q23" s="70">
        <v>4</v>
      </c>
      <c r="R23" s="70">
        <v>8</v>
      </c>
    </row>
  </sheetData>
  <mergeCells count="1">
    <mergeCell ref="Q1:R1"/>
  </mergeCells>
  <hyperlinks>
    <hyperlink ref="Q1:R1" location="Contents!A1" display="Back to Contents"/>
  </hyperlinks>
  <pageMargins left="0.7" right="0.7" top="0.75" bottom="0.75" header="0.3" footer="0.3"/>
  <pageSetup paperSize="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E696"/>
  <sheetViews>
    <sheetView zoomScaleNormal="75" workbookViewId="0">
      <pane xSplit="2" ySplit="2" topLeftCell="C3" activePane="bottomRight" state="frozen"/>
      <selection activeCell="B1" sqref="B1"/>
      <selection pane="topRight" activeCell="C1" sqref="C1"/>
      <selection pane="bottomLeft" activeCell="B3" sqref="B3"/>
      <selection pane="bottomRight" activeCell="Q25" sqref="Q25"/>
    </sheetView>
  </sheetViews>
  <sheetFormatPr defaultColWidth="8.88671875" defaultRowHeight="13.2"/>
  <cols>
    <col min="1" max="1" width="8.88671875" style="37" hidden="1" customWidth="1"/>
    <col min="2" max="3" width="8.88671875" style="37" customWidth="1"/>
    <col min="4" max="10" width="10.33203125" style="37" customWidth="1"/>
    <col min="11" max="29" width="8.88671875" style="37"/>
    <col min="30" max="30" width="10.88671875" style="37" customWidth="1"/>
    <col min="31" max="31" width="12.44140625" style="37" customWidth="1"/>
    <col min="32" max="16384" width="8.88671875" style="37"/>
  </cols>
  <sheetData>
    <row r="1" spans="1:31" ht="26.25" customHeight="1">
      <c r="D1" s="20" t="s">
        <v>73</v>
      </c>
      <c r="E1" s="19"/>
      <c r="F1" s="19"/>
      <c r="G1" s="19"/>
      <c r="H1" s="115"/>
      <c r="I1" s="19"/>
      <c r="J1" s="19"/>
      <c r="K1" s="19"/>
      <c r="L1" s="19"/>
      <c r="M1" s="117"/>
      <c r="N1" s="352" t="s">
        <v>255</v>
      </c>
      <c r="O1" s="352"/>
    </row>
    <row r="2" spans="1:31" ht="20.399999999999999">
      <c r="A2" s="117"/>
      <c r="B2" s="117" t="s">
        <v>250</v>
      </c>
      <c r="C2" s="117" t="s">
        <v>620</v>
      </c>
      <c r="D2" s="115" t="s">
        <v>621</v>
      </c>
      <c r="E2" s="115" t="s">
        <v>622</v>
      </c>
      <c r="F2" s="115" t="s">
        <v>623</v>
      </c>
      <c r="G2" s="115" t="s">
        <v>624</v>
      </c>
      <c r="H2" s="115"/>
      <c r="I2" s="115" t="s">
        <v>625</v>
      </c>
      <c r="J2" s="115" t="s">
        <v>626</v>
      </c>
      <c r="K2" s="115" t="s">
        <v>627</v>
      </c>
      <c r="L2" s="115" t="s">
        <v>628</v>
      </c>
      <c r="M2" s="117"/>
      <c r="N2" s="117"/>
      <c r="O2" s="117"/>
      <c r="P2" s="117"/>
    </row>
    <row r="3" spans="1:31">
      <c r="A3" s="37">
        <f>IF(B3=B2, A2, A2+1)</f>
        <v>1</v>
      </c>
      <c r="B3" s="233" t="s">
        <v>67</v>
      </c>
      <c r="C3" s="233">
        <v>2001</v>
      </c>
      <c r="D3" s="245">
        <v>26.3</v>
      </c>
      <c r="E3" s="331">
        <v>60</v>
      </c>
      <c r="F3" s="245">
        <v>17.583333332999999</v>
      </c>
      <c r="G3" s="331">
        <v>12</v>
      </c>
      <c r="H3" s="246"/>
      <c r="I3" s="245">
        <v>29.761904762</v>
      </c>
      <c r="J3" s="331">
        <v>21</v>
      </c>
      <c r="K3" s="245">
        <v>22.86</v>
      </c>
      <c r="L3" s="331">
        <v>50</v>
      </c>
      <c r="M3" s="128"/>
      <c r="N3" s="128"/>
      <c r="O3" s="128"/>
      <c r="P3" s="128"/>
      <c r="Q3" s="128"/>
    </row>
    <row r="4" spans="1:31">
      <c r="A4" s="37">
        <f t="shared" ref="A4:A67" si="0">IF(B4=B3, A3, A3+1)</f>
        <v>1</v>
      </c>
      <c r="B4" s="233" t="s">
        <v>67</v>
      </c>
      <c r="C4" s="233">
        <v>2002</v>
      </c>
      <c r="D4" s="245">
        <v>27.513157894999999</v>
      </c>
      <c r="E4" s="331">
        <v>76</v>
      </c>
      <c r="F4" s="245">
        <v>15.777777778000001</v>
      </c>
      <c r="G4" s="331">
        <v>18</v>
      </c>
      <c r="H4" s="246"/>
      <c r="I4" s="245">
        <v>29.619047619</v>
      </c>
      <c r="J4" s="331">
        <v>21</v>
      </c>
      <c r="K4" s="245">
        <v>24.125</v>
      </c>
      <c r="L4" s="331">
        <v>72</v>
      </c>
      <c r="N4" s="128"/>
    </row>
    <row r="5" spans="1:31">
      <c r="A5" s="37">
        <f t="shared" si="0"/>
        <v>1</v>
      </c>
      <c r="B5" s="233" t="s">
        <v>67</v>
      </c>
      <c r="C5" s="233">
        <v>2003</v>
      </c>
      <c r="D5" s="245">
        <v>27.423529412000001</v>
      </c>
      <c r="E5" s="331">
        <v>85</v>
      </c>
      <c r="F5" s="245">
        <v>17.772727273000001</v>
      </c>
      <c r="G5" s="331">
        <v>22</v>
      </c>
      <c r="H5" s="246"/>
      <c r="I5" s="245">
        <v>32.5</v>
      </c>
      <c r="J5" s="331">
        <v>24</v>
      </c>
      <c r="K5" s="245">
        <v>23.397590360999999</v>
      </c>
      <c r="L5" s="331">
        <v>83</v>
      </c>
      <c r="N5" s="128"/>
      <c r="W5" s="234" t="s">
        <v>72</v>
      </c>
      <c r="X5" s="235"/>
      <c r="Y5" s="235"/>
      <c r="Z5" s="235"/>
      <c r="AA5" s="235"/>
      <c r="AB5" s="235"/>
      <c r="AC5" s="235"/>
      <c r="AD5" s="235"/>
      <c r="AE5" s="236"/>
    </row>
    <row r="6" spans="1:31">
      <c r="A6" s="37">
        <f t="shared" si="0"/>
        <v>1</v>
      </c>
      <c r="B6" s="233" t="s">
        <v>67</v>
      </c>
      <c r="C6" s="233">
        <v>2004</v>
      </c>
      <c r="D6" s="245">
        <v>28.779411764999999</v>
      </c>
      <c r="E6" s="331">
        <v>68</v>
      </c>
      <c r="F6" s="245">
        <v>18.923076923</v>
      </c>
      <c r="G6" s="331">
        <v>39</v>
      </c>
      <c r="H6" s="246"/>
      <c r="I6" s="245">
        <v>34.533333333000002</v>
      </c>
      <c r="J6" s="331">
        <v>15</v>
      </c>
      <c r="K6" s="245">
        <v>23.663043477999999</v>
      </c>
      <c r="L6" s="331">
        <v>92</v>
      </c>
      <c r="N6" s="128"/>
      <c r="W6" s="237" t="s">
        <v>71</v>
      </c>
      <c r="X6" s="238"/>
      <c r="Y6" s="238"/>
      <c r="Z6" s="238"/>
      <c r="AA6" s="238"/>
      <c r="AB6" s="238"/>
      <c r="AC6" s="238"/>
      <c r="AD6" s="238"/>
      <c r="AE6" s="239"/>
    </row>
    <row r="7" spans="1:31">
      <c r="A7" s="37">
        <f t="shared" si="0"/>
        <v>1</v>
      </c>
      <c r="B7" s="233" t="s">
        <v>67</v>
      </c>
      <c r="C7" s="233">
        <v>2005</v>
      </c>
      <c r="D7" s="245">
        <v>30.657142857</v>
      </c>
      <c r="E7" s="331">
        <v>70</v>
      </c>
      <c r="F7" s="245">
        <v>20.615384615</v>
      </c>
      <c r="G7" s="331">
        <v>39</v>
      </c>
      <c r="H7" s="246"/>
      <c r="I7" s="245">
        <v>37</v>
      </c>
      <c r="J7" s="331">
        <v>15</v>
      </c>
      <c r="K7" s="245">
        <v>25.478723404</v>
      </c>
      <c r="L7" s="331">
        <v>94</v>
      </c>
      <c r="N7" s="128"/>
      <c r="W7" s="240" t="s">
        <v>261</v>
      </c>
      <c r="X7" s="238"/>
      <c r="Y7" s="238"/>
      <c r="Z7" s="238"/>
      <c r="AA7" s="238"/>
      <c r="AB7" s="238"/>
      <c r="AC7" s="238"/>
      <c r="AD7" s="238"/>
      <c r="AE7" s="239"/>
    </row>
    <row r="8" spans="1:31">
      <c r="A8" s="37">
        <f t="shared" si="0"/>
        <v>1</v>
      </c>
      <c r="B8" s="233" t="s">
        <v>67</v>
      </c>
      <c r="C8" s="233">
        <v>2006</v>
      </c>
      <c r="D8" s="245">
        <v>27.987179486999999</v>
      </c>
      <c r="E8" s="331">
        <v>78</v>
      </c>
      <c r="F8" s="245">
        <v>17.899999999999999</v>
      </c>
      <c r="G8" s="331">
        <v>40</v>
      </c>
      <c r="H8" s="246"/>
      <c r="I8" s="245">
        <v>33.913043477999999</v>
      </c>
      <c r="J8" s="331">
        <v>23</v>
      </c>
      <c r="K8" s="245">
        <v>22.329787234000001</v>
      </c>
      <c r="L8" s="331">
        <v>94</v>
      </c>
      <c r="N8" s="128"/>
      <c r="W8" s="237" t="s">
        <v>263</v>
      </c>
      <c r="X8" s="238"/>
      <c r="Y8" s="238"/>
      <c r="Z8" s="238"/>
      <c r="AA8" s="238"/>
      <c r="AB8" s="238"/>
      <c r="AC8" s="238"/>
      <c r="AD8" s="238"/>
      <c r="AE8" s="239"/>
    </row>
    <row r="9" spans="1:31">
      <c r="A9" s="37">
        <f t="shared" si="0"/>
        <v>1</v>
      </c>
      <c r="B9" s="233" t="s">
        <v>67</v>
      </c>
      <c r="C9" s="233">
        <v>2007</v>
      </c>
      <c r="D9" s="245">
        <v>30.623529412</v>
      </c>
      <c r="E9" s="331">
        <v>85</v>
      </c>
      <c r="F9" s="245">
        <v>20.661016949</v>
      </c>
      <c r="G9" s="331">
        <v>59</v>
      </c>
      <c r="H9" s="246"/>
      <c r="I9" s="245">
        <v>34.727272726999999</v>
      </c>
      <c r="J9" s="331">
        <v>22</v>
      </c>
      <c r="K9" s="245">
        <v>25.117647058999999</v>
      </c>
      <c r="L9" s="331">
        <v>119</v>
      </c>
      <c r="N9" s="128"/>
      <c r="W9" s="237" t="s">
        <v>264</v>
      </c>
      <c r="X9" s="238"/>
      <c r="Y9" s="238"/>
      <c r="Z9" s="238"/>
      <c r="AA9" s="238"/>
      <c r="AB9" s="238"/>
      <c r="AC9" s="238"/>
      <c r="AD9" s="238"/>
      <c r="AE9" s="239"/>
    </row>
    <row r="10" spans="1:31">
      <c r="A10" s="37">
        <f t="shared" si="0"/>
        <v>1</v>
      </c>
      <c r="B10" s="233" t="s">
        <v>67</v>
      </c>
      <c r="C10" s="233">
        <v>2008</v>
      </c>
      <c r="D10" s="245">
        <v>28.108108108</v>
      </c>
      <c r="E10" s="331">
        <v>111</v>
      </c>
      <c r="F10" s="245">
        <v>22.268292682999999</v>
      </c>
      <c r="G10" s="331">
        <v>41</v>
      </c>
      <c r="H10" s="246"/>
      <c r="I10" s="245">
        <v>33.133333333000003</v>
      </c>
      <c r="J10" s="331">
        <v>15</v>
      </c>
      <c r="K10" s="245">
        <v>26.045871559999998</v>
      </c>
      <c r="L10" s="331">
        <v>109</v>
      </c>
      <c r="N10" s="128"/>
      <c r="W10" s="241" t="s">
        <v>4</v>
      </c>
      <c r="X10" s="242"/>
      <c r="Y10" s="242"/>
      <c r="Z10" s="242"/>
      <c r="AA10" s="242"/>
      <c r="AB10" s="242"/>
      <c r="AC10" s="242"/>
      <c r="AD10" s="242"/>
      <c r="AE10" s="243"/>
    </row>
    <row r="11" spans="1:31">
      <c r="A11" s="37">
        <f t="shared" si="0"/>
        <v>1</v>
      </c>
      <c r="B11" s="233" t="s">
        <v>67</v>
      </c>
      <c r="C11" s="233">
        <v>2009</v>
      </c>
      <c r="D11" s="245">
        <v>27.504424779000001</v>
      </c>
      <c r="E11" s="331">
        <v>113</v>
      </c>
      <c r="F11" s="245">
        <v>21.282608696</v>
      </c>
      <c r="G11" s="331">
        <v>46</v>
      </c>
      <c r="H11" s="246"/>
      <c r="I11" s="245">
        <v>27.333333332999999</v>
      </c>
      <c r="J11" s="331">
        <v>12</v>
      </c>
      <c r="K11" s="245">
        <v>25.629032257999999</v>
      </c>
      <c r="L11" s="331">
        <v>124</v>
      </c>
      <c r="N11" s="128"/>
    </row>
    <row r="12" spans="1:31">
      <c r="A12" s="37">
        <f t="shared" si="0"/>
        <v>1</v>
      </c>
      <c r="B12" s="233" t="s">
        <v>67</v>
      </c>
      <c r="C12" s="233">
        <v>2010</v>
      </c>
      <c r="D12" s="245">
        <v>30.009433961999999</v>
      </c>
      <c r="E12" s="331">
        <v>106</v>
      </c>
      <c r="F12" s="245">
        <v>22.290322581000002</v>
      </c>
      <c r="G12" s="331">
        <v>62</v>
      </c>
      <c r="H12" s="246"/>
      <c r="I12" s="245">
        <v>37</v>
      </c>
      <c r="J12" s="331">
        <v>21</v>
      </c>
      <c r="K12" s="245">
        <v>25.755102041000001</v>
      </c>
      <c r="L12" s="331">
        <v>147</v>
      </c>
      <c r="N12" s="128"/>
    </row>
    <row r="13" spans="1:31">
      <c r="A13" s="37">
        <f t="shared" si="0"/>
        <v>1</v>
      </c>
      <c r="B13" s="233" t="s">
        <v>67</v>
      </c>
      <c r="C13" s="233">
        <v>2011</v>
      </c>
      <c r="D13" s="245">
        <v>28.393548386999999</v>
      </c>
      <c r="E13" s="331">
        <v>155</v>
      </c>
      <c r="F13" s="245">
        <v>23.177215189999998</v>
      </c>
      <c r="G13" s="331">
        <v>79</v>
      </c>
      <c r="H13" s="246"/>
      <c r="I13" s="245">
        <v>33.520000000000003</v>
      </c>
      <c r="J13" s="331">
        <v>25</v>
      </c>
      <c r="K13" s="245">
        <v>25.788461538</v>
      </c>
      <c r="L13" s="331">
        <v>208</v>
      </c>
      <c r="N13" s="128"/>
    </row>
    <row r="14" spans="1:31">
      <c r="A14" s="37">
        <f t="shared" si="0"/>
        <v>1</v>
      </c>
      <c r="B14" s="233" t="s">
        <v>67</v>
      </c>
      <c r="C14" s="233">
        <v>2012</v>
      </c>
      <c r="D14" s="245">
        <v>24.144444444000001</v>
      </c>
      <c r="E14" s="331">
        <v>180</v>
      </c>
      <c r="F14" s="245">
        <v>24.734375</v>
      </c>
      <c r="G14" s="331">
        <v>64</v>
      </c>
      <c r="H14" s="246"/>
      <c r="I14" s="245">
        <v>30.466666666999998</v>
      </c>
      <c r="J14" s="331">
        <v>15</v>
      </c>
      <c r="K14" s="245">
        <v>24.092920354</v>
      </c>
      <c r="L14" s="331">
        <v>226</v>
      </c>
      <c r="N14" s="128"/>
    </row>
    <row r="15" spans="1:31">
      <c r="A15" s="37">
        <f t="shared" si="0"/>
        <v>1</v>
      </c>
      <c r="B15" s="233" t="s">
        <v>67</v>
      </c>
      <c r="C15" s="233">
        <v>2013</v>
      </c>
      <c r="D15" s="245">
        <v>26.794392522999999</v>
      </c>
      <c r="E15" s="331">
        <v>107</v>
      </c>
      <c r="F15" s="245">
        <v>23.126436781999999</v>
      </c>
      <c r="G15" s="331">
        <v>87</v>
      </c>
      <c r="H15" s="246"/>
      <c r="I15" s="245">
        <v>35.083333332999999</v>
      </c>
      <c r="J15" s="331">
        <v>12</v>
      </c>
      <c r="K15" s="245">
        <v>24.494505494999999</v>
      </c>
      <c r="L15" s="331">
        <v>182</v>
      </c>
      <c r="N15" s="128"/>
    </row>
    <row r="16" spans="1:31">
      <c r="A16" s="37">
        <f t="shared" si="0"/>
        <v>1</v>
      </c>
      <c r="B16" s="233" t="s">
        <v>67</v>
      </c>
      <c r="C16" s="233">
        <v>2014</v>
      </c>
      <c r="D16" s="245">
        <v>25.828828828999999</v>
      </c>
      <c r="E16" s="331">
        <v>111</v>
      </c>
      <c r="F16" s="245">
        <v>24.602564102999999</v>
      </c>
      <c r="G16" s="331">
        <v>78</v>
      </c>
      <c r="H16" s="246"/>
      <c r="I16" s="245">
        <v>39.555555556000002</v>
      </c>
      <c r="J16" s="331">
        <v>9</v>
      </c>
      <c r="K16" s="245">
        <v>24.611111111</v>
      </c>
      <c r="L16" s="331">
        <v>180</v>
      </c>
      <c r="N16" s="128"/>
    </row>
    <row r="17" spans="1:14">
      <c r="A17" s="37">
        <f t="shared" si="0"/>
        <v>1</v>
      </c>
      <c r="B17" s="233" t="s">
        <v>67</v>
      </c>
      <c r="C17" s="233">
        <v>2015</v>
      </c>
      <c r="D17" s="245">
        <v>26.645833332999999</v>
      </c>
      <c r="E17" s="331">
        <v>96</v>
      </c>
      <c r="F17" s="245">
        <v>26.506024096000001</v>
      </c>
      <c r="G17" s="331">
        <v>83</v>
      </c>
      <c r="H17" s="246"/>
      <c r="I17" s="245">
        <v>40.200000000000003</v>
      </c>
      <c r="J17" s="331">
        <v>5</v>
      </c>
      <c r="K17" s="245">
        <v>26.242774566000001</v>
      </c>
      <c r="L17" s="331">
        <v>173</v>
      </c>
      <c r="N17" s="128"/>
    </row>
    <row r="18" spans="1:14">
      <c r="A18" s="37">
        <f t="shared" si="0"/>
        <v>1</v>
      </c>
      <c r="B18" s="233" t="s">
        <v>67</v>
      </c>
      <c r="C18" s="233">
        <v>2016</v>
      </c>
      <c r="D18" s="245">
        <v>32.835820896000001</v>
      </c>
      <c r="E18" s="331">
        <v>67</v>
      </c>
      <c r="F18" s="245">
        <v>25.931506849000002</v>
      </c>
      <c r="G18" s="331">
        <v>73</v>
      </c>
      <c r="H18" s="246"/>
      <c r="I18" s="245">
        <v>45.333333332999999</v>
      </c>
      <c r="J18" s="331">
        <v>6</v>
      </c>
      <c r="K18" s="245">
        <v>28.514925373000001</v>
      </c>
      <c r="L18" s="331">
        <v>134</v>
      </c>
      <c r="N18" s="128"/>
    </row>
    <row r="19" spans="1:14">
      <c r="A19" s="37">
        <f t="shared" si="0"/>
        <v>1</v>
      </c>
      <c r="B19" s="233" t="s">
        <v>67</v>
      </c>
      <c r="C19" s="233">
        <v>2017</v>
      </c>
      <c r="D19" s="245">
        <v>31.628205128000001</v>
      </c>
      <c r="E19" s="331">
        <v>78</v>
      </c>
      <c r="F19" s="245">
        <v>27.188235293999998</v>
      </c>
      <c r="G19" s="331">
        <v>85</v>
      </c>
      <c r="H19" s="246"/>
      <c r="I19" s="245">
        <v>43.9</v>
      </c>
      <c r="J19" s="331">
        <v>10</v>
      </c>
      <c r="K19" s="245">
        <v>28.359477124000001</v>
      </c>
      <c r="L19" s="331">
        <v>153</v>
      </c>
      <c r="N19" s="128"/>
    </row>
    <row r="20" spans="1:14">
      <c r="A20" s="37">
        <f t="shared" si="0"/>
        <v>1</v>
      </c>
      <c r="B20" s="233" t="s">
        <v>67</v>
      </c>
      <c r="C20" s="233">
        <v>2018</v>
      </c>
      <c r="D20" s="245">
        <v>30.073170732000001</v>
      </c>
      <c r="E20" s="331">
        <v>82</v>
      </c>
      <c r="F20" s="245">
        <v>28.277108433999999</v>
      </c>
      <c r="G20" s="331">
        <v>83</v>
      </c>
      <c r="H20" s="246"/>
      <c r="I20" s="245">
        <v>40.181818182000001</v>
      </c>
      <c r="J20" s="331">
        <v>11</v>
      </c>
      <c r="K20" s="245">
        <v>28.562091503000001</v>
      </c>
      <c r="L20" s="331">
        <v>153</v>
      </c>
      <c r="N20" s="128"/>
    </row>
    <row r="21" spans="1:14">
      <c r="A21" s="37">
        <f t="shared" si="0"/>
        <v>1</v>
      </c>
      <c r="B21" s="233" t="s">
        <v>67</v>
      </c>
      <c r="C21" s="233">
        <v>2019</v>
      </c>
      <c r="D21" s="245">
        <v>26.617647058999999</v>
      </c>
      <c r="E21" s="331">
        <v>68</v>
      </c>
      <c r="F21" s="245">
        <v>28.945054944999999</v>
      </c>
      <c r="G21" s="331">
        <v>91</v>
      </c>
      <c r="H21" s="246"/>
      <c r="I21" s="245">
        <v>45</v>
      </c>
      <c r="J21" s="331">
        <v>3</v>
      </c>
      <c r="K21" s="245">
        <v>27.793548387000001</v>
      </c>
      <c r="L21" s="331">
        <v>155</v>
      </c>
      <c r="N21" s="128"/>
    </row>
    <row r="22" spans="1:14">
      <c r="A22" s="37">
        <f t="shared" si="0"/>
        <v>1</v>
      </c>
      <c r="B22" s="233" t="s">
        <v>67</v>
      </c>
      <c r="C22" s="233">
        <v>2020</v>
      </c>
      <c r="D22" s="245">
        <v>18.068965516999999</v>
      </c>
      <c r="E22" s="331">
        <v>87</v>
      </c>
      <c r="F22" s="245">
        <v>26.240384615</v>
      </c>
      <c r="G22" s="331">
        <v>104</v>
      </c>
      <c r="H22" s="246"/>
      <c r="I22" s="245">
        <v>21</v>
      </c>
      <c r="J22" s="331">
        <v>3</v>
      </c>
      <c r="K22" s="245">
        <v>22.604278075</v>
      </c>
      <c r="L22" s="331">
        <v>187</v>
      </c>
      <c r="N22" s="128"/>
    </row>
    <row r="23" spans="1:14">
      <c r="A23" s="37">
        <f t="shared" si="0"/>
        <v>2</v>
      </c>
      <c r="B23" s="233" t="s">
        <v>86</v>
      </c>
      <c r="C23" s="233">
        <v>2001</v>
      </c>
      <c r="D23" s="245">
        <v>18.737192449999998</v>
      </c>
      <c r="E23" s="331">
        <v>11868</v>
      </c>
      <c r="F23" s="245">
        <v>16.003784294999999</v>
      </c>
      <c r="G23" s="331">
        <v>5285</v>
      </c>
      <c r="H23" s="246"/>
      <c r="I23" s="245">
        <v>19.068212715000001</v>
      </c>
      <c r="J23" s="331">
        <v>12505</v>
      </c>
      <c r="K23" s="245">
        <v>14.738597245999999</v>
      </c>
      <c r="L23" s="331">
        <v>4648</v>
      </c>
      <c r="N23" s="128"/>
    </row>
    <row r="24" spans="1:14">
      <c r="A24" s="37">
        <f t="shared" si="0"/>
        <v>2</v>
      </c>
      <c r="B24" s="233" t="s">
        <v>86</v>
      </c>
      <c r="C24" s="233">
        <v>2002</v>
      </c>
      <c r="D24" s="245">
        <v>18.713663400000002</v>
      </c>
      <c r="E24" s="331">
        <v>11937</v>
      </c>
      <c r="F24" s="245">
        <v>16.485774499000001</v>
      </c>
      <c r="G24" s="331">
        <v>5694</v>
      </c>
      <c r="H24" s="246"/>
      <c r="I24" s="245">
        <v>19.289863279999999</v>
      </c>
      <c r="J24" s="331">
        <v>12361</v>
      </c>
      <c r="K24" s="245">
        <v>14.952932245</v>
      </c>
      <c r="L24" s="331">
        <v>5269</v>
      </c>
      <c r="N24" s="128"/>
    </row>
    <row r="25" spans="1:14">
      <c r="A25" s="37">
        <f t="shared" si="0"/>
        <v>2</v>
      </c>
      <c r="B25" s="233" t="s">
        <v>86</v>
      </c>
      <c r="C25" s="233">
        <v>2003</v>
      </c>
      <c r="D25" s="245">
        <v>19.203249935999999</v>
      </c>
      <c r="E25" s="331">
        <v>11631</v>
      </c>
      <c r="F25" s="245">
        <v>16.921204145000001</v>
      </c>
      <c r="G25" s="331">
        <v>6079</v>
      </c>
      <c r="H25" s="246"/>
      <c r="I25" s="245">
        <v>19.730070636000001</v>
      </c>
      <c r="J25" s="331">
        <v>11892</v>
      </c>
      <c r="K25" s="245">
        <v>15.741619391</v>
      </c>
      <c r="L25" s="331">
        <v>5817</v>
      </c>
      <c r="N25" s="128"/>
    </row>
    <row r="26" spans="1:14">
      <c r="A26" s="37">
        <f t="shared" si="0"/>
        <v>2</v>
      </c>
      <c r="B26" s="233" t="s">
        <v>86</v>
      </c>
      <c r="C26" s="233">
        <v>2004</v>
      </c>
      <c r="D26" s="245">
        <v>19.352753598</v>
      </c>
      <c r="E26" s="331">
        <v>11603</v>
      </c>
      <c r="F26" s="245">
        <v>17.572854290999999</v>
      </c>
      <c r="G26" s="331">
        <v>6513</v>
      </c>
      <c r="H26" s="246"/>
      <c r="I26" s="245">
        <v>20.288734776999998</v>
      </c>
      <c r="J26" s="331">
        <v>11824</v>
      </c>
      <c r="K26" s="245">
        <v>15.751430387999999</v>
      </c>
      <c r="L26" s="331">
        <v>6292</v>
      </c>
      <c r="N26" s="128"/>
    </row>
    <row r="27" spans="1:14">
      <c r="A27" s="37">
        <f t="shared" si="0"/>
        <v>2</v>
      </c>
      <c r="B27" s="233" t="s">
        <v>86</v>
      </c>
      <c r="C27" s="233">
        <v>2005</v>
      </c>
      <c r="D27" s="245">
        <v>19.317739975999999</v>
      </c>
      <c r="E27" s="331">
        <v>11522</v>
      </c>
      <c r="F27" s="245">
        <v>17.830099857</v>
      </c>
      <c r="G27" s="331">
        <v>7010</v>
      </c>
      <c r="H27" s="246"/>
      <c r="I27" s="245">
        <v>20.391931838000001</v>
      </c>
      <c r="J27" s="331">
        <v>11502</v>
      </c>
      <c r="K27" s="245">
        <v>16.076813655999999</v>
      </c>
      <c r="L27" s="331">
        <v>7030</v>
      </c>
      <c r="N27" s="128"/>
    </row>
    <row r="28" spans="1:14">
      <c r="A28" s="37">
        <f t="shared" si="0"/>
        <v>2</v>
      </c>
      <c r="B28" s="233" t="s">
        <v>86</v>
      </c>
      <c r="C28" s="233">
        <v>2006</v>
      </c>
      <c r="D28" s="245">
        <v>19.282678323999999</v>
      </c>
      <c r="E28" s="331">
        <v>11552</v>
      </c>
      <c r="F28" s="245">
        <v>18.272776646000001</v>
      </c>
      <c r="G28" s="331">
        <v>7365</v>
      </c>
      <c r="H28" s="246"/>
      <c r="I28" s="245">
        <v>20.589848986</v>
      </c>
      <c r="J28" s="331">
        <v>11191</v>
      </c>
      <c r="K28" s="245">
        <v>16.426546725000001</v>
      </c>
      <c r="L28" s="331">
        <v>7726</v>
      </c>
      <c r="N28" s="128"/>
    </row>
    <row r="29" spans="1:14">
      <c r="A29" s="37">
        <f t="shared" si="0"/>
        <v>2</v>
      </c>
      <c r="B29" s="233" t="s">
        <v>86</v>
      </c>
      <c r="C29" s="233">
        <v>2007</v>
      </c>
      <c r="D29" s="245">
        <v>19.350522588</v>
      </c>
      <c r="E29" s="331">
        <v>11577</v>
      </c>
      <c r="F29" s="245">
        <v>18.762702554000001</v>
      </c>
      <c r="G29" s="331">
        <v>7282</v>
      </c>
      <c r="H29" s="246"/>
      <c r="I29" s="245">
        <v>20.980522478000001</v>
      </c>
      <c r="J29" s="331">
        <v>10833</v>
      </c>
      <c r="K29" s="245">
        <v>16.616448598000002</v>
      </c>
      <c r="L29" s="331">
        <v>8025</v>
      </c>
      <c r="N29" s="128"/>
    </row>
    <row r="30" spans="1:14">
      <c r="A30" s="37">
        <f t="shared" si="0"/>
        <v>2</v>
      </c>
      <c r="B30" s="233" t="s">
        <v>86</v>
      </c>
      <c r="C30" s="233">
        <v>2008</v>
      </c>
      <c r="D30" s="245">
        <v>19.059513831</v>
      </c>
      <c r="E30" s="331">
        <v>11930</v>
      </c>
      <c r="F30" s="245">
        <v>19.153676566000001</v>
      </c>
      <c r="G30" s="331">
        <v>7711</v>
      </c>
      <c r="H30" s="246"/>
      <c r="I30" s="245">
        <v>21.161219628000001</v>
      </c>
      <c r="J30" s="331">
        <v>10495</v>
      </c>
      <c r="K30" s="245">
        <v>16.727203149000001</v>
      </c>
      <c r="L30" s="331">
        <v>9146</v>
      </c>
      <c r="N30" s="128"/>
    </row>
    <row r="31" spans="1:14">
      <c r="A31" s="37">
        <f t="shared" si="0"/>
        <v>2</v>
      </c>
      <c r="B31" s="233" t="s">
        <v>86</v>
      </c>
      <c r="C31" s="233">
        <v>2009</v>
      </c>
      <c r="D31" s="245">
        <v>19.050082705000001</v>
      </c>
      <c r="E31" s="331">
        <v>10882</v>
      </c>
      <c r="F31" s="245">
        <v>19.513373725000001</v>
      </c>
      <c r="G31" s="331">
        <v>6767</v>
      </c>
      <c r="H31" s="246"/>
      <c r="I31" s="245">
        <v>21.526152138</v>
      </c>
      <c r="J31" s="331">
        <v>9005</v>
      </c>
      <c r="K31" s="245">
        <v>16.833294770999998</v>
      </c>
      <c r="L31" s="331">
        <v>8644</v>
      </c>
      <c r="N31" s="128"/>
    </row>
    <row r="32" spans="1:14">
      <c r="A32" s="37">
        <f t="shared" si="0"/>
        <v>2</v>
      </c>
      <c r="B32" s="233" t="s">
        <v>86</v>
      </c>
      <c r="C32" s="233">
        <v>2010</v>
      </c>
      <c r="D32" s="245">
        <v>19.330048831999999</v>
      </c>
      <c r="E32" s="331">
        <v>11468</v>
      </c>
      <c r="F32" s="245">
        <v>20.171803569000001</v>
      </c>
      <c r="G32" s="331">
        <v>6781</v>
      </c>
      <c r="H32" s="246"/>
      <c r="I32" s="245">
        <v>22.283394328</v>
      </c>
      <c r="J32" s="331">
        <v>8744</v>
      </c>
      <c r="K32" s="245">
        <v>17.213677012000002</v>
      </c>
      <c r="L32" s="331">
        <v>9505</v>
      </c>
      <c r="N32" s="128"/>
    </row>
    <row r="33" spans="1:14">
      <c r="A33" s="37">
        <f t="shared" si="0"/>
        <v>2</v>
      </c>
      <c r="B33" s="233" t="s">
        <v>86</v>
      </c>
      <c r="C33" s="233">
        <v>2011</v>
      </c>
      <c r="D33" s="245">
        <v>19.20461117</v>
      </c>
      <c r="E33" s="331">
        <v>13142</v>
      </c>
      <c r="F33" s="245">
        <v>20.666003712999998</v>
      </c>
      <c r="G33" s="331">
        <v>7542</v>
      </c>
      <c r="H33" s="246"/>
      <c r="I33" s="245">
        <v>22.412800000000001</v>
      </c>
      <c r="J33" s="331">
        <v>9375</v>
      </c>
      <c r="K33" s="245">
        <v>17.519674595000001</v>
      </c>
      <c r="L33" s="331">
        <v>11309</v>
      </c>
      <c r="N33" s="128"/>
    </row>
    <row r="34" spans="1:14">
      <c r="A34" s="37">
        <f t="shared" si="0"/>
        <v>2</v>
      </c>
      <c r="B34" s="233" t="s">
        <v>86</v>
      </c>
      <c r="C34" s="233">
        <v>2012</v>
      </c>
      <c r="D34" s="245">
        <v>19.329276670999999</v>
      </c>
      <c r="E34" s="331">
        <v>10189</v>
      </c>
      <c r="F34" s="245">
        <v>20.999829147</v>
      </c>
      <c r="G34" s="331">
        <v>5853</v>
      </c>
      <c r="H34" s="246"/>
      <c r="I34" s="245">
        <v>22.875973549000001</v>
      </c>
      <c r="J34" s="331">
        <v>6805</v>
      </c>
      <c r="K34" s="245">
        <v>17.774926923999999</v>
      </c>
      <c r="L34" s="331">
        <v>9237</v>
      </c>
      <c r="N34" s="128"/>
    </row>
    <row r="35" spans="1:14">
      <c r="A35" s="37">
        <f t="shared" si="0"/>
        <v>2</v>
      </c>
      <c r="B35" s="233" t="s">
        <v>86</v>
      </c>
      <c r="C35" s="233">
        <v>2013</v>
      </c>
      <c r="D35" s="245">
        <v>19.159785692</v>
      </c>
      <c r="E35" s="331">
        <v>9519</v>
      </c>
      <c r="F35" s="245">
        <v>21.402594887999999</v>
      </c>
      <c r="G35" s="331">
        <v>5164</v>
      </c>
      <c r="H35" s="246"/>
      <c r="I35" s="245">
        <v>23.001313197999998</v>
      </c>
      <c r="J35" s="331">
        <v>6092</v>
      </c>
      <c r="K35" s="245">
        <v>17.781464664000001</v>
      </c>
      <c r="L35" s="331">
        <v>8589</v>
      </c>
      <c r="N35" s="128"/>
    </row>
    <row r="36" spans="1:14">
      <c r="A36" s="37">
        <f t="shared" si="0"/>
        <v>2</v>
      </c>
      <c r="B36" s="233" t="s">
        <v>86</v>
      </c>
      <c r="C36" s="233">
        <v>2014</v>
      </c>
      <c r="D36" s="245">
        <v>19.235695567</v>
      </c>
      <c r="E36" s="331">
        <v>9158</v>
      </c>
      <c r="F36" s="245">
        <v>21.567664670999999</v>
      </c>
      <c r="G36" s="331">
        <v>5010</v>
      </c>
      <c r="H36" s="246"/>
      <c r="I36" s="245">
        <v>23.208090002999999</v>
      </c>
      <c r="J36" s="331">
        <v>5822</v>
      </c>
      <c r="K36" s="245">
        <v>17.863630916999998</v>
      </c>
      <c r="L36" s="331">
        <v>8345</v>
      </c>
      <c r="N36" s="128"/>
    </row>
    <row r="37" spans="1:14">
      <c r="A37" s="37">
        <f t="shared" si="0"/>
        <v>2</v>
      </c>
      <c r="B37" s="233" t="s">
        <v>86</v>
      </c>
      <c r="C37" s="233">
        <v>2015</v>
      </c>
      <c r="D37" s="245">
        <v>19.145620474000001</v>
      </c>
      <c r="E37" s="331">
        <v>10081</v>
      </c>
      <c r="F37" s="245">
        <v>22.041875376</v>
      </c>
      <c r="G37" s="331">
        <v>4991</v>
      </c>
      <c r="H37" s="246"/>
      <c r="I37" s="245">
        <v>23.438390195</v>
      </c>
      <c r="J37" s="331">
        <v>6038</v>
      </c>
      <c r="K37" s="245">
        <v>17.876577374</v>
      </c>
      <c r="L37" s="331">
        <v>9034</v>
      </c>
      <c r="N37" s="128"/>
    </row>
    <row r="38" spans="1:14">
      <c r="A38" s="37">
        <f t="shared" si="0"/>
        <v>2</v>
      </c>
      <c r="B38" s="233" t="s">
        <v>86</v>
      </c>
      <c r="C38" s="233">
        <v>2016</v>
      </c>
      <c r="D38" s="245">
        <v>19.190573129000001</v>
      </c>
      <c r="E38" s="331">
        <v>9579</v>
      </c>
      <c r="F38" s="245">
        <v>22.360964263</v>
      </c>
      <c r="G38" s="331">
        <v>4729</v>
      </c>
      <c r="H38" s="246"/>
      <c r="I38" s="245">
        <v>23.721229449999999</v>
      </c>
      <c r="J38" s="331">
        <v>5596</v>
      </c>
      <c r="K38" s="245">
        <v>18.003156927999999</v>
      </c>
      <c r="L38" s="331">
        <v>8711</v>
      </c>
      <c r="M38" s="244"/>
      <c r="N38" s="128"/>
    </row>
    <row r="39" spans="1:14">
      <c r="A39" s="37">
        <f t="shared" si="0"/>
        <v>2</v>
      </c>
      <c r="B39" s="233" t="s">
        <v>86</v>
      </c>
      <c r="C39" s="233">
        <v>2017</v>
      </c>
      <c r="D39" s="245">
        <v>18.837967142</v>
      </c>
      <c r="E39" s="331">
        <v>11078</v>
      </c>
      <c r="F39" s="245">
        <v>22.276518063000001</v>
      </c>
      <c r="G39" s="331">
        <v>5204</v>
      </c>
      <c r="H39" s="246"/>
      <c r="I39" s="245">
        <v>23.499674585000001</v>
      </c>
      <c r="J39" s="331">
        <v>6146</v>
      </c>
      <c r="K39" s="245">
        <v>17.779652654</v>
      </c>
      <c r="L39" s="331">
        <v>10134</v>
      </c>
      <c r="M39" s="244"/>
      <c r="N39" s="128"/>
    </row>
    <row r="40" spans="1:14">
      <c r="A40" s="37">
        <f t="shared" si="0"/>
        <v>2</v>
      </c>
      <c r="B40" s="233" t="s">
        <v>86</v>
      </c>
      <c r="C40" s="233">
        <v>2018</v>
      </c>
      <c r="D40" s="245">
        <v>18.810889150000001</v>
      </c>
      <c r="E40" s="331">
        <v>12765</v>
      </c>
      <c r="F40" s="245">
        <v>22.425242718</v>
      </c>
      <c r="G40" s="331">
        <v>5665</v>
      </c>
      <c r="H40" s="246"/>
      <c r="I40" s="245">
        <v>23.697344599000001</v>
      </c>
      <c r="J40" s="331">
        <v>6628</v>
      </c>
      <c r="K40" s="245">
        <v>17.809596472999999</v>
      </c>
      <c r="L40" s="331">
        <v>11796</v>
      </c>
      <c r="M40" s="244"/>
      <c r="N40" s="128"/>
    </row>
    <row r="41" spans="1:14">
      <c r="A41" s="37">
        <f t="shared" si="0"/>
        <v>2</v>
      </c>
      <c r="B41" s="233" t="s">
        <v>86</v>
      </c>
      <c r="C41" s="233">
        <v>2019</v>
      </c>
      <c r="D41" s="245">
        <v>18.751332973</v>
      </c>
      <c r="E41" s="331">
        <v>12941</v>
      </c>
      <c r="F41" s="245">
        <v>22.551520416999999</v>
      </c>
      <c r="G41" s="331">
        <v>5755</v>
      </c>
      <c r="H41" s="246"/>
      <c r="I41" s="245">
        <v>23.508332035999999</v>
      </c>
      <c r="J41" s="331">
        <v>6421</v>
      </c>
      <c r="K41" s="245">
        <v>18.051674952999999</v>
      </c>
      <c r="L41" s="331">
        <v>12269</v>
      </c>
      <c r="M41" s="244"/>
      <c r="N41" s="128"/>
    </row>
    <row r="42" spans="1:14">
      <c r="A42" s="37">
        <f t="shared" si="0"/>
        <v>2</v>
      </c>
      <c r="B42" s="233" t="s">
        <v>86</v>
      </c>
      <c r="C42" s="233">
        <v>2020</v>
      </c>
      <c r="D42" s="245">
        <v>15.097008984</v>
      </c>
      <c r="E42" s="331">
        <v>17586</v>
      </c>
      <c r="F42" s="245">
        <v>20.965506073</v>
      </c>
      <c r="G42" s="331">
        <v>6175</v>
      </c>
      <c r="H42" s="246"/>
      <c r="I42" s="245">
        <v>21.532579982000001</v>
      </c>
      <c r="J42" s="331">
        <v>6814</v>
      </c>
      <c r="K42" s="245">
        <v>14.655604110000001</v>
      </c>
      <c r="L42" s="331">
        <v>16934</v>
      </c>
      <c r="M42" s="244"/>
      <c r="N42" s="128"/>
    </row>
    <row r="43" spans="1:14">
      <c r="A43" s="37">
        <f t="shared" si="0"/>
        <v>3</v>
      </c>
      <c r="B43" s="233" t="s">
        <v>87</v>
      </c>
      <c r="C43" s="233">
        <v>2001</v>
      </c>
      <c r="D43" s="245">
        <v>18.132970820000001</v>
      </c>
      <c r="E43" s="331">
        <v>80089</v>
      </c>
      <c r="F43" s="245">
        <v>15.145627718</v>
      </c>
      <c r="G43" s="331">
        <v>43467</v>
      </c>
      <c r="H43" s="246"/>
      <c r="I43" s="245">
        <v>17.252136535999998</v>
      </c>
      <c r="J43" s="331">
        <v>118533</v>
      </c>
      <c r="K43" s="245">
        <v>13.058565737</v>
      </c>
      <c r="L43" s="331">
        <v>5020</v>
      </c>
      <c r="M43" s="244"/>
      <c r="N43" s="128"/>
    </row>
    <row r="44" spans="1:14">
      <c r="A44" s="37">
        <f t="shared" si="0"/>
        <v>3</v>
      </c>
      <c r="B44" s="233" t="s">
        <v>87</v>
      </c>
      <c r="C44" s="233">
        <v>2002</v>
      </c>
      <c r="D44" s="245">
        <v>18.298066961</v>
      </c>
      <c r="E44" s="331">
        <v>76253</v>
      </c>
      <c r="F44" s="245">
        <v>15.280490564999999</v>
      </c>
      <c r="G44" s="331">
        <v>48597</v>
      </c>
      <c r="H44" s="246"/>
      <c r="I44" s="245">
        <v>17.293690442999999</v>
      </c>
      <c r="J44" s="331">
        <v>118899</v>
      </c>
      <c r="K44" s="245">
        <v>13.721250841</v>
      </c>
      <c r="L44" s="331">
        <v>5948</v>
      </c>
      <c r="M44" s="244"/>
      <c r="N44" s="128"/>
    </row>
    <row r="45" spans="1:14">
      <c r="A45" s="37">
        <f t="shared" si="0"/>
        <v>3</v>
      </c>
      <c r="B45" s="233" t="s">
        <v>87</v>
      </c>
      <c r="C45" s="233">
        <v>2003</v>
      </c>
      <c r="D45" s="245">
        <v>18.329855691999999</v>
      </c>
      <c r="E45" s="331">
        <v>73038</v>
      </c>
      <c r="F45" s="245">
        <v>15.403058824</v>
      </c>
      <c r="G45" s="331">
        <v>55250</v>
      </c>
      <c r="H45" s="246"/>
      <c r="I45" s="245">
        <v>17.240938783000001</v>
      </c>
      <c r="J45" s="331">
        <v>121093</v>
      </c>
      <c r="K45" s="245">
        <v>14.182513204999999</v>
      </c>
      <c r="L45" s="331">
        <v>7194</v>
      </c>
      <c r="M45" s="244"/>
      <c r="N45" s="128"/>
    </row>
    <row r="46" spans="1:14">
      <c r="A46" s="37">
        <f t="shared" si="0"/>
        <v>3</v>
      </c>
      <c r="B46" s="233" t="s">
        <v>87</v>
      </c>
      <c r="C46" s="233">
        <v>2004</v>
      </c>
      <c r="D46" s="245">
        <v>18.431550354999999</v>
      </c>
      <c r="E46" s="331">
        <v>72893</v>
      </c>
      <c r="F46" s="245">
        <v>15.571956122</v>
      </c>
      <c r="G46" s="331">
        <v>64178</v>
      </c>
      <c r="H46" s="246"/>
      <c r="I46" s="245">
        <v>17.235700128000001</v>
      </c>
      <c r="J46" s="331">
        <v>128655</v>
      </c>
      <c r="K46" s="245">
        <v>14.905763518000001</v>
      </c>
      <c r="L46" s="331">
        <v>8415</v>
      </c>
      <c r="M46" s="244"/>
      <c r="N46" s="128"/>
    </row>
    <row r="47" spans="1:14">
      <c r="A47" s="37">
        <f t="shared" si="0"/>
        <v>3</v>
      </c>
      <c r="B47" s="233" t="s">
        <v>87</v>
      </c>
      <c r="C47" s="233">
        <v>2005</v>
      </c>
      <c r="D47" s="245">
        <v>18.356750119000001</v>
      </c>
      <c r="E47" s="331">
        <v>71658</v>
      </c>
      <c r="F47" s="245">
        <v>15.617203468</v>
      </c>
      <c r="G47" s="331">
        <v>74857</v>
      </c>
      <c r="H47" s="246"/>
      <c r="I47" s="245">
        <v>17.084514781999999</v>
      </c>
      <c r="J47" s="331">
        <v>136485</v>
      </c>
      <c r="K47" s="245">
        <v>15.222255458999999</v>
      </c>
      <c r="L47" s="331">
        <v>10029</v>
      </c>
      <c r="M47" s="244"/>
      <c r="N47" s="128"/>
    </row>
    <row r="48" spans="1:14">
      <c r="A48" s="37">
        <f t="shared" si="0"/>
        <v>3</v>
      </c>
      <c r="B48" s="233" t="s">
        <v>87</v>
      </c>
      <c r="C48" s="233">
        <v>2006</v>
      </c>
      <c r="D48" s="245">
        <v>18.381324059000001</v>
      </c>
      <c r="E48" s="331">
        <v>68864</v>
      </c>
      <c r="F48" s="245">
        <v>15.771940334</v>
      </c>
      <c r="G48" s="331">
        <v>83465</v>
      </c>
      <c r="H48" s="246"/>
      <c r="I48" s="245">
        <v>17.055510972</v>
      </c>
      <c r="J48" s="331">
        <v>140810</v>
      </c>
      <c r="K48" s="245">
        <v>15.680125032999999</v>
      </c>
      <c r="L48" s="331">
        <v>11517</v>
      </c>
      <c r="M48" s="244"/>
      <c r="N48" s="128"/>
    </row>
    <row r="49" spans="1:14">
      <c r="A49" s="37">
        <f t="shared" si="0"/>
        <v>3</v>
      </c>
      <c r="B49" s="233" t="s">
        <v>87</v>
      </c>
      <c r="C49" s="233">
        <v>2007</v>
      </c>
      <c r="D49" s="245">
        <v>18.397884482999999</v>
      </c>
      <c r="E49" s="331">
        <v>66934</v>
      </c>
      <c r="F49" s="245">
        <v>16.057722930000001</v>
      </c>
      <c r="G49" s="331">
        <v>90432</v>
      </c>
      <c r="H49" s="246"/>
      <c r="I49" s="245">
        <v>17.121829457</v>
      </c>
      <c r="J49" s="331">
        <v>145125</v>
      </c>
      <c r="K49" s="245">
        <v>16.23649808</v>
      </c>
      <c r="L49" s="331">
        <v>12239</v>
      </c>
      <c r="M49" s="244"/>
      <c r="N49" s="128"/>
    </row>
    <row r="50" spans="1:14">
      <c r="A50" s="37">
        <f t="shared" si="0"/>
        <v>3</v>
      </c>
      <c r="B50" s="233" t="s">
        <v>87</v>
      </c>
      <c r="C50" s="233">
        <v>2008</v>
      </c>
      <c r="D50" s="245">
        <v>18.374877772000001</v>
      </c>
      <c r="E50" s="331">
        <v>64429</v>
      </c>
      <c r="F50" s="245">
        <v>16.443954713</v>
      </c>
      <c r="G50" s="331">
        <v>94156</v>
      </c>
      <c r="H50" s="246"/>
      <c r="I50" s="245">
        <v>17.26014636</v>
      </c>
      <c r="J50" s="331">
        <v>145668</v>
      </c>
      <c r="K50" s="245">
        <v>16.870867849</v>
      </c>
      <c r="L50" s="331">
        <v>12917</v>
      </c>
      <c r="M50" s="244"/>
      <c r="N50" s="128"/>
    </row>
    <row r="51" spans="1:14">
      <c r="A51" s="37">
        <f t="shared" si="0"/>
        <v>3</v>
      </c>
      <c r="B51" s="233" t="s">
        <v>87</v>
      </c>
      <c r="C51" s="233">
        <v>2009</v>
      </c>
      <c r="D51" s="245">
        <v>18.489673962000001</v>
      </c>
      <c r="E51" s="331">
        <v>55055</v>
      </c>
      <c r="F51" s="245">
        <v>16.859804241999999</v>
      </c>
      <c r="G51" s="331">
        <v>85616</v>
      </c>
      <c r="H51" s="246"/>
      <c r="I51" s="245">
        <v>17.513468627999998</v>
      </c>
      <c r="J51" s="331">
        <v>128855</v>
      </c>
      <c r="K51" s="245">
        <v>17.326477060999999</v>
      </c>
      <c r="L51" s="331">
        <v>11814</v>
      </c>
      <c r="M51" s="244"/>
      <c r="N51" s="128"/>
    </row>
    <row r="52" spans="1:14">
      <c r="A52" s="37">
        <f t="shared" si="0"/>
        <v>3</v>
      </c>
      <c r="B52" s="233" t="s">
        <v>87</v>
      </c>
      <c r="C52" s="233">
        <v>2010</v>
      </c>
      <c r="D52" s="245">
        <v>18.816697016999999</v>
      </c>
      <c r="E52" s="331">
        <v>53267</v>
      </c>
      <c r="F52" s="245">
        <v>17.311439089</v>
      </c>
      <c r="G52" s="331">
        <v>86659</v>
      </c>
      <c r="H52" s="246"/>
      <c r="I52" s="245">
        <v>17.873594253</v>
      </c>
      <c r="J52" s="331">
        <v>127779</v>
      </c>
      <c r="K52" s="245">
        <v>17.998765126999999</v>
      </c>
      <c r="L52" s="331">
        <v>12147</v>
      </c>
      <c r="M52" s="244"/>
      <c r="N52" s="128"/>
    </row>
    <row r="53" spans="1:14">
      <c r="A53" s="37">
        <f t="shared" si="0"/>
        <v>3</v>
      </c>
      <c r="B53" s="233" t="s">
        <v>87</v>
      </c>
      <c r="C53" s="233">
        <v>2011</v>
      </c>
      <c r="D53" s="245">
        <v>18.763237699000001</v>
      </c>
      <c r="E53" s="331">
        <v>58696</v>
      </c>
      <c r="F53" s="245">
        <v>17.784123681000001</v>
      </c>
      <c r="G53" s="331">
        <v>103330</v>
      </c>
      <c r="H53" s="246"/>
      <c r="I53" s="245">
        <v>18.095264078</v>
      </c>
      <c r="J53" s="331">
        <v>147532</v>
      </c>
      <c r="K53" s="245">
        <v>18.582171933000001</v>
      </c>
      <c r="L53" s="331">
        <v>14494</v>
      </c>
      <c r="M53" s="244"/>
      <c r="N53" s="128"/>
    </row>
    <row r="54" spans="1:14">
      <c r="A54" s="37">
        <f t="shared" si="0"/>
        <v>3</v>
      </c>
      <c r="B54" s="233" t="s">
        <v>87</v>
      </c>
      <c r="C54" s="233">
        <v>2012</v>
      </c>
      <c r="D54" s="245">
        <v>19.049244581</v>
      </c>
      <c r="E54" s="331">
        <v>45670</v>
      </c>
      <c r="F54" s="245">
        <v>18.319092319999999</v>
      </c>
      <c r="G54" s="331">
        <v>81174</v>
      </c>
      <c r="H54" s="246"/>
      <c r="I54" s="245">
        <v>18.520347429000001</v>
      </c>
      <c r="J54" s="331">
        <v>115592</v>
      </c>
      <c r="K54" s="245">
        <v>19.216463686000001</v>
      </c>
      <c r="L54" s="331">
        <v>11249</v>
      </c>
      <c r="M54" s="244"/>
      <c r="N54" s="128"/>
    </row>
    <row r="55" spans="1:14">
      <c r="A55" s="37">
        <f t="shared" si="0"/>
        <v>3</v>
      </c>
      <c r="B55" s="233" t="s">
        <v>87</v>
      </c>
      <c r="C55" s="233">
        <v>2013</v>
      </c>
      <c r="D55" s="245">
        <v>18.873605588</v>
      </c>
      <c r="E55" s="331">
        <v>46525</v>
      </c>
      <c r="F55" s="245">
        <v>18.720739148</v>
      </c>
      <c r="G55" s="331">
        <v>86045</v>
      </c>
      <c r="H55" s="246"/>
      <c r="I55" s="245">
        <v>18.692747121</v>
      </c>
      <c r="J55" s="331">
        <v>121924</v>
      </c>
      <c r="K55" s="245">
        <v>19.711038045999999</v>
      </c>
      <c r="L55" s="331">
        <v>10645</v>
      </c>
      <c r="M55" s="244"/>
      <c r="N55" s="128"/>
    </row>
    <row r="56" spans="1:14">
      <c r="A56" s="37">
        <f t="shared" si="0"/>
        <v>3</v>
      </c>
      <c r="B56" s="233" t="s">
        <v>87</v>
      </c>
      <c r="C56" s="233">
        <v>2014</v>
      </c>
      <c r="D56" s="245">
        <v>19.075169668000001</v>
      </c>
      <c r="E56" s="331">
        <v>48477</v>
      </c>
      <c r="F56" s="245">
        <v>19.067809076</v>
      </c>
      <c r="G56" s="331">
        <v>91094</v>
      </c>
      <c r="H56" s="246"/>
      <c r="I56" s="245">
        <v>18.984110275999999</v>
      </c>
      <c r="J56" s="331">
        <v>129203</v>
      </c>
      <c r="K56" s="245">
        <v>20.14525463</v>
      </c>
      <c r="L56" s="331">
        <v>10368</v>
      </c>
      <c r="M56" s="244"/>
      <c r="N56" s="128"/>
    </row>
    <row r="57" spans="1:14">
      <c r="A57" s="37">
        <f t="shared" si="0"/>
        <v>3</v>
      </c>
      <c r="B57" s="233" t="s">
        <v>87</v>
      </c>
      <c r="C57" s="233">
        <v>2015</v>
      </c>
      <c r="D57" s="245">
        <v>19.307759923999999</v>
      </c>
      <c r="E57" s="331">
        <v>52900</v>
      </c>
      <c r="F57" s="245">
        <v>19.407720822999998</v>
      </c>
      <c r="G57" s="331">
        <v>98733</v>
      </c>
      <c r="H57" s="246"/>
      <c r="I57" s="245">
        <v>19.274606124999998</v>
      </c>
      <c r="J57" s="331">
        <v>141479</v>
      </c>
      <c r="K57" s="245">
        <v>20.742783962000001</v>
      </c>
      <c r="L57" s="331">
        <v>10151</v>
      </c>
      <c r="M57" s="244"/>
      <c r="N57" s="128"/>
    </row>
    <row r="58" spans="1:14">
      <c r="A58" s="37">
        <f t="shared" si="0"/>
        <v>3</v>
      </c>
      <c r="B58" s="233" t="s">
        <v>87</v>
      </c>
      <c r="C58" s="233">
        <v>2016</v>
      </c>
      <c r="D58" s="245">
        <v>19.345889196000002</v>
      </c>
      <c r="E58" s="331">
        <v>50720</v>
      </c>
      <c r="F58" s="245">
        <v>19.674149155999999</v>
      </c>
      <c r="G58" s="331">
        <v>97227</v>
      </c>
      <c r="H58" s="246"/>
      <c r="I58" s="245">
        <v>19.459934463</v>
      </c>
      <c r="J58" s="331">
        <v>138548</v>
      </c>
      <c r="K58" s="245">
        <v>21.079782700999999</v>
      </c>
      <c r="L58" s="331">
        <v>9388</v>
      </c>
      <c r="N58" s="128"/>
    </row>
    <row r="59" spans="1:14">
      <c r="A59" s="37">
        <f t="shared" si="0"/>
        <v>3</v>
      </c>
      <c r="B59" s="233" t="s">
        <v>87</v>
      </c>
      <c r="C59" s="233">
        <v>2017</v>
      </c>
      <c r="D59" s="245">
        <v>19.256519371</v>
      </c>
      <c r="E59" s="331">
        <v>58748</v>
      </c>
      <c r="F59" s="245">
        <v>19.783160301999999</v>
      </c>
      <c r="G59" s="331">
        <v>111926</v>
      </c>
      <c r="H59" s="246"/>
      <c r="I59" s="245">
        <v>19.510721684</v>
      </c>
      <c r="J59" s="331">
        <v>160749</v>
      </c>
      <c r="K59" s="245">
        <v>21.105874041</v>
      </c>
      <c r="L59" s="331">
        <v>9908</v>
      </c>
      <c r="M59" s="244"/>
      <c r="N59" s="128"/>
    </row>
    <row r="60" spans="1:14">
      <c r="A60" s="37">
        <f t="shared" si="0"/>
        <v>3</v>
      </c>
      <c r="B60" s="233" t="s">
        <v>87</v>
      </c>
      <c r="C60" s="233">
        <v>2018</v>
      </c>
      <c r="D60" s="245">
        <v>19.165073821</v>
      </c>
      <c r="E60" s="331">
        <v>62990</v>
      </c>
      <c r="F60" s="245">
        <v>19.973235473999999</v>
      </c>
      <c r="G60" s="331">
        <v>122625</v>
      </c>
      <c r="H60" s="246"/>
      <c r="I60" s="245">
        <v>19.594682122999998</v>
      </c>
      <c r="J60" s="331">
        <v>174769</v>
      </c>
      <c r="K60" s="245">
        <v>21.423802477999999</v>
      </c>
      <c r="L60" s="331">
        <v>10814</v>
      </c>
      <c r="M60" s="244"/>
      <c r="N60" s="128"/>
    </row>
    <row r="61" spans="1:14">
      <c r="A61" s="37">
        <f t="shared" si="0"/>
        <v>3</v>
      </c>
      <c r="B61" s="233" t="s">
        <v>87</v>
      </c>
      <c r="C61" s="233">
        <v>2019</v>
      </c>
      <c r="D61" s="245">
        <v>19.040087149000001</v>
      </c>
      <c r="E61" s="331">
        <v>62651</v>
      </c>
      <c r="F61" s="245">
        <v>20.139528369000001</v>
      </c>
      <c r="G61" s="331">
        <v>121366</v>
      </c>
      <c r="H61" s="246"/>
      <c r="I61" s="245">
        <v>19.656108428</v>
      </c>
      <c r="J61" s="331">
        <v>173277</v>
      </c>
      <c r="K61" s="245">
        <v>21.612338513000001</v>
      </c>
      <c r="L61" s="331">
        <v>10682</v>
      </c>
      <c r="M61" s="244"/>
      <c r="N61" s="128"/>
    </row>
    <row r="62" spans="1:14">
      <c r="A62" s="37">
        <f t="shared" si="0"/>
        <v>3</v>
      </c>
      <c r="B62" s="233" t="s">
        <v>87</v>
      </c>
      <c r="C62" s="233">
        <v>2020</v>
      </c>
      <c r="D62" s="245">
        <v>17.326850146999998</v>
      </c>
      <c r="E62" s="331">
        <v>63549</v>
      </c>
      <c r="F62" s="245">
        <v>19.421605120999999</v>
      </c>
      <c r="G62" s="331">
        <v>114982</v>
      </c>
      <c r="H62" s="246"/>
      <c r="I62" s="245">
        <v>18.663309215000002</v>
      </c>
      <c r="J62" s="331">
        <v>167091</v>
      </c>
      <c r="K62" s="245">
        <v>19.0526129</v>
      </c>
      <c r="L62" s="331">
        <v>11271</v>
      </c>
      <c r="M62" s="244"/>
      <c r="N62" s="128"/>
    </row>
    <row r="63" spans="1:14">
      <c r="A63" s="37">
        <f t="shared" si="0"/>
        <v>4</v>
      </c>
      <c r="B63" s="233" t="s">
        <v>68</v>
      </c>
      <c r="C63" s="233">
        <v>2001</v>
      </c>
      <c r="D63" s="245">
        <v>18.210951858000001</v>
      </c>
      <c r="E63" s="331">
        <v>91957</v>
      </c>
      <c r="F63" s="245">
        <v>15.238656876</v>
      </c>
      <c r="G63" s="331">
        <v>48752</v>
      </c>
      <c r="H63" s="246"/>
      <c r="I63" s="245">
        <v>17.425445290999999</v>
      </c>
      <c r="J63" s="331">
        <v>131038</v>
      </c>
      <c r="K63" s="245">
        <v>13.866259826</v>
      </c>
      <c r="L63" s="331">
        <v>9668</v>
      </c>
      <c r="N63" s="128"/>
    </row>
    <row r="64" spans="1:14">
      <c r="A64" s="37">
        <f t="shared" si="0"/>
        <v>4</v>
      </c>
      <c r="B64" s="233" t="s">
        <v>68</v>
      </c>
      <c r="C64" s="233">
        <v>2002</v>
      </c>
      <c r="D64" s="245">
        <v>18.354320218000002</v>
      </c>
      <c r="E64" s="331">
        <v>88190</v>
      </c>
      <c r="F64" s="245">
        <v>15.406899854000001</v>
      </c>
      <c r="G64" s="331">
        <v>54291</v>
      </c>
      <c r="H64" s="246"/>
      <c r="I64" s="245">
        <v>17.481673777000001</v>
      </c>
      <c r="J64" s="331">
        <v>131260</v>
      </c>
      <c r="K64" s="245">
        <v>14.299812784</v>
      </c>
      <c r="L64" s="331">
        <v>11217</v>
      </c>
      <c r="N64" s="128"/>
    </row>
    <row r="65" spans="1:14">
      <c r="A65" s="37">
        <f t="shared" si="0"/>
        <v>4</v>
      </c>
      <c r="B65" s="233" t="s">
        <v>68</v>
      </c>
      <c r="C65" s="233">
        <v>2003</v>
      </c>
      <c r="D65" s="245">
        <v>18.447120121000001</v>
      </c>
      <c r="E65" s="331">
        <v>84257</v>
      </c>
      <c r="F65" s="245">
        <v>15.550299254</v>
      </c>
      <c r="G65" s="331">
        <v>60985</v>
      </c>
      <c r="H65" s="246"/>
      <c r="I65" s="245">
        <v>17.460923389000001</v>
      </c>
      <c r="J65" s="331">
        <v>132317</v>
      </c>
      <c r="K65" s="245">
        <v>14.875029017999999</v>
      </c>
      <c r="L65" s="331">
        <v>12923</v>
      </c>
      <c r="N65" s="128"/>
    </row>
    <row r="66" spans="1:14">
      <c r="A66" s="37">
        <f t="shared" si="0"/>
        <v>4</v>
      </c>
      <c r="B66" s="233" t="s">
        <v>68</v>
      </c>
      <c r="C66" s="233">
        <v>2004</v>
      </c>
      <c r="D66" s="245">
        <v>18.550840144999999</v>
      </c>
      <c r="E66" s="331">
        <v>83438</v>
      </c>
      <c r="F66" s="245">
        <v>15.751178688</v>
      </c>
      <c r="G66" s="331">
        <v>69781</v>
      </c>
      <c r="H66" s="246"/>
      <c r="I66" s="245">
        <v>17.488496673</v>
      </c>
      <c r="J66" s="331">
        <v>138699</v>
      </c>
      <c r="K66" s="245">
        <v>15.24374957</v>
      </c>
      <c r="L66" s="331">
        <v>14519</v>
      </c>
      <c r="N66" s="128"/>
    </row>
    <row r="67" spans="1:14">
      <c r="A67" s="37">
        <f t="shared" si="0"/>
        <v>4</v>
      </c>
      <c r="B67" s="233" t="s">
        <v>68</v>
      </c>
      <c r="C67" s="233">
        <v>2005</v>
      </c>
      <c r="D67" s="245">
        <v>18.479035819</v>
      </c>
      <c r="E67" s="331">
        <v>81520</v>
      </c>
      <c r="F67" s="245">
        <v>15.790623714000001</v>
      </c>
      <c r="G67" s="331">
        <v>80181</v>
      </c>
      <c r="H67" s="246"/>
      <c r="I67" s="245">
        <v>17.328566009999999</v>
      </c>
      <c r="J67" s="331">
        <v>145015</v>
      </c>
      <c r="K67" s="245">
        <v>15.55864549</v>
      </c>
      <c r="L67" s="331">
        <v>16685</v>
      </c>
      <c r="N67" s="128"/>
    </row>
    <row r="68" spans="1:14">
      <c r="A68" s="37">
        <f t="shared" ref="A68:A131" si="1">IF(B68=B67, A67, A67+1)</f>
        <v>4</v>
      </c>
      <c r="B68" s="233" t="s">
        <v>68</v>
      </c>
      <c r="C68" s="233">
        <v>2006</v>
      </c>
      <c r="D68" s="245">
        <v>18.480765797</v>
      </c>
      <c r="E68" s="331">
        <v>78402</v>
      </c>
      <c r="F68" s="245">
        <v>15.95323187</v>
      </c>
      <c r="G68" s="331">
        <v>88308</v>
      </c>
      <c r="H68" s="246"/>
      <c r="I68" s="245">
        <v>17.293625374000001</v>
      </c>
      <c r="J68" s="331">
        <v>147993</v>
      </c>
      <c r="K68" s="245">
        <v>15.941731232</v>
      </c>
      <c r="L68" s="331">
        <v>18715</v>
      </c>
      <c r="N68" s="128"/>
    </row>
    <row r="69" spans="1:14">
      <c r="A69" s="37">
        <f t="shared" si="1"/>
        <v>4</v>
      </c>
      <c r="B69" s="233" t="s">
        <v>68</v>
      </c>
      <c r="C69" s="233">
        <v>2007</v>
      </c>
      <c r="D69" s="245">
        <v>18.498850272999999</v>
      </c>
      <c r="E69" s="331">
        <v>76105</v>
      </c>
      <c r="F69" s="245">
        <v>16.229330791999999</v>
      </c>
      <c r="G69" s="331">
        <v>94440</v>
      </c>
      <c r="H69" s="246"/>
      <c r="I69" s="245">
        <v>17.357996689</v>
      </c>
      <c r="J69" s="331">
        <v>151000</v>
      </c>
      <c r="K69" s="245">
        <v>16.345384299999999</v>
      </c>
      <c r="L69" s="331">
        <v>19542</v>
      </c>
      <c r="N69" s="128"/>
    </row>
    <row r="70" spans="1:14">
      <c r="A70" s="37">
        <f t="shared" si="1"/>
        <v>4</v>
      </c>
      <c r="B70" s="233" t="s">
        <v>68</v>
      </c>
      <c r="C70" s="233">
        <v>2008</v>
      </c>
      <c r="D70" s="245">
        <v>18.426332161000001</v>
      </c>
      <c r="E70" s="331">
        <v>73621</v>
      </c>
      <c r="F70" s="245">
        <v>16.619242621000001</v>
      </c>
      <c r="G70" s="331">
        <v>97679</v>
      </c>
      <c r="H70" s="246"/>
      <c r="I70" s="245">
        <v>17.487899817999999</v>
      </c>
      <c r="J70" s="331">
        <v>150287</v>
      </c>
      <c r="K70" s="245">
        <v>16.737828962999998</v>
      </c>
      <c r="L70" s="331">
        <v>21013</v>
      </c>
      <c r="N70" s="128"/>
    </row>
    <row r="71" spans="1:14">
      <c r="A71" s="37">
        <f t="shared" si="1"/>
        <v>4</v>
      </c>
      <c r="B71" s="233" t="s">
        <v>68</v>
      </c>
      <c r="C71" s="233">
        <v>2009</v>
      </c>
      <c r="D71" s="245">
        <v>18.508459076000001</v>
      </c>
      <c r="E71" s="331">
        <v>63423</v>
      </c>
      <c r="F71" s="245">
        <v>17.019360699</v>
      </c>
      <c r="G71" s="331">
        <v>88065</v>
      </c>
      <c r="H71" s="246"/>
      <c r="I71" s="245">
        <v>17.732020055</v>
      </c>
      <c r="J71" s="331">
        <v>132036</v>
      </c>
      <c r="K71" s="245">
        <v>17.037634960999998</v>
      </c>
      <c r="L71" s="331">
        <v>19450</v>
      </c>
      <c r="N71" s="128"/>
    </row>
    <row r="72" spans="1:14">
      <c r="A72" s="37">
        <f t="shared" si="1"/>
        <v>4</v>
      </c>
      <c r="B72" s="233" t="s">
        <v>68</v>
      </c>
      <c r="C72" s="233">
        <v>2010</v>
      </c>
      <c r="D72" s="245">
        <v>18.813633935999999</v>
      </c>
      <c r="E72" s="331">
        <v>61787</v>
      </c>
      <c r="F72" s="245">
        <v>17.479176580000001</v>
      </c>
      <c r="G72" s="331">
        <v>88266</v>
      </c>
      <c r="H72" s="246"/>
      <c r="I72" s="245">
        <v>18.10082414</v>
      </c>
      <c r="J72" s="331">
        <v>129711</v>
      </c>
      <c r="K72" s="245">
        <v>17.568528168</v>
      </c>
      <c r="L72" s="331">
        <v>20342</v>
      </c>
      <c r="N72" s="128"/>
    </row>
    <row r="73" spans="1:14">
      <c r="A73" s="37">
        <f t="shared" si="1"/>
        <v>4</v>
      </c>
      <c r="B73" s="233" t="s">
        <v>68</v>
      </c>
      <c r="C73" s="233">
        <v>2011</v>
      </c>
      <c r="D73" s="245">
        <v>18.756783655</v>
      </c>
      <c r="E73" s="331">
        <v>68326</v>
      </c>
      <c r="F73" s="245">
        <v>17.936676056</v>
      </c>
      <c r="G73" s="331">
        <v>104376</v>
      </c>
      <c r="H73" s="246"/>
      <c r="I73" s="245">
        <v>18.300531182</v>
      </c>
      <c r="J73" s="331">
        <v>148725</v>
      </c>
      <c r="K73" s="245">
        <v>18.016766066999999</v>
      </c>
      <c r="L73" s="331">
        <v>23977</v>
      </c>
      <c r="N73" s="128"/>
    </row>
    <row r="74" spans="1:14">
      <c r="A74" s="37">
        <f t="shared" si="1"/>
        <v>4</v>
      </c>
      <c r="B74" s="233" t="s">
        <v>68</v>
      </c>
      <c r="C74" s="233">
        <v>2012</v>
      </c>
      <c r="D74" s="245">
        <v>18.983304059000002</v>
      </c>
      <c r="E74" s="331">
        <v>52947</v>
      </c>
      <c r="F74" s="245">
        <v>18.445197851</v>
      </c>
      <c r="G74" s="331">
        <v>81703</v>
      </c>
      <c r="H74" s="246"/>
      <c r="I74" s="245">
        <v>18.693951101</v>
      </c>
      <c r="J74" s="331">
        <v>115707</v>
      </c>
      <c r="K74" s="245">
        <v>18.430630345000001</v>
      </c>
      <c r="L74" s="331">
        <v>18942</v>
      </c>
      <c r="N74" s="128"/>
    </row>
    <row r="75" spans="1:14">
      <c r="A75" s="37">
        <f t="shared" si="1"/>
        <v>4</v>
      </c>
      <c r="B75" s="233" t="s">
        <v>68</v>
      </c>
      <c r="C75" s="233">
        <v>2013</v>
      </c>
      <c r="D75" s="245">
        <v>18.802663919</v>
      </c>
      <c r="E75" s="331">
        <v>52892</v>
      </c>
      <c r="F75" s="245">
        <v>18.796488586999999</v>
      </c>
      <c r="G75" s="331">
        <v>85037</v>
      </c>
      <c r="H75" s="246"/>
      <c r="I75" s="245">
        <v>18.817107319000002</v>
      </c>
      <c r="J75" s="331">
        <v>120352</v>
      </c>
      <c r="K75" s="245">
        <v>18.674840692</v>
      </c>
      <c r="L75" s="331">
        <v>17576</v>
      </c>
      <c r="N75" s="128"/>
    </row>
    <row r="76" spans="1:14">
      <c r="A76" s="37">
        <f t="shared" si="1"/>
        <v>4</v>
      </c>
      <c r="B76" s="233" t="s">
        <v>68</v>
      </c>
      <c r="C76" s="233">
        <v>2014</v>
      </c>
      <c r="D76" s="245">
        <v>19.004999907999998</v>
      </c>
      <c r="E76" s="331">
        <v>54501</v>
      </c>
      <c r="F76" s="245">
        <v>19.124666399999999</v>
      </c>
      <c r="G76" s="331">
        <v>89928</v>
      </c>
      <c r="H76" s="246"/>
      <c r="I76" s="245">
        <v>19.093764476</v>
      </c>
      <c r="J76" s="331">
        <v>127367</v>
      </c>
      <c r="K76" s="245">
        <v>18.972744856999999</v>
      </c>
      <c r="L76" s="331">
        <v>17061</v>
      </c>
      <c r="N76" s="128"/>
    </row>
    <row r="77" spans="1:14">
      <c r="A77" s="37">
        <f t="shared" si="1"/>
        <v>4</v>
      </c>
      <c r="B77" s="233" t="s">
        <v>68</v>
      </c>
      <c r="C77" s="233">
        <v>2015</v>
      </c>
      <c r="D77" s="245">
        <v>19.130745650000001</v>
      </c>
      <c r="E77" s="331">
        <v>59371</v>
      </c>
      <c r="F77" s="245">
        <v>19.442368610999999</v>
      </c>
      <c r="G77" s="331">
        <v>97230</v>
      </c>
      <c r="H77" s="246"/>
      <c r="I77" s="245">
        <v>19.345289644000001</v>
      </c>
      <c r="J77" s="331">
        <v>139257</v>
      </c>
      <c r="K77" s="245">
        <v>19.155469696000001</v>
      </c>
      <c r="L77" s="331">
        <v>17341</v>
      </c>
      <c r="N77" s="128"/>
    </row>
    <row r="78" spans="1:14">
      <c r="A78" s="37">
        <f t="shared" si="1"/>
        <v>4</v>
      </c>
      <c r="B78" s="233" t="s">
        <v>68</v>
      </c>
      <c r="C78" s="233">
        <v>2016</v>
      </c>
      <c r="D78" s="245">
        <v>19.190451988</v>
      </c>
      <c r="E78" s="331">
        <v>57059</v>
      </c>
      <c r="F78" s="245">
        <v>19.691403714</v>
      </c>
      <c r="G78" s="331">
        <v>95518</v>
      </c>
      <c r="H78" s="246"/>
      <c r="I78" s="245">
        <v>19.530230270000001</v>
      </c>
      <c r="J78" s="331">
        <v>136188</v>
      </c>
      <c r="K78" s="245">
        <v>19.297581975</v>
      </c>
      <c r="L78" s="331">
        <v>16377</v>
      </c>
      <c r="N78" s="128"/>
    </row>
    <row r="79" spans="1:14">
      <c r="A79" s="37">
        <f t="shared" si="1"/>
        <v>4</v>
      </c>
      <c r="B79" s="233" t="s">
        <v>68</v>
      </c>
      <c r="C79" s="233">
        <v>2017</v>
      </c>
      <c r="D79" s="245">
        <v>19.035369142</v>
      </c>
      <c r="E79" s="331">
        <v>66018</v>
      </c>
      <c r="F79" s="245">
        <v>19.776323892000001</v>
      </c>
      <c r="G79" s="331">
        <v>110432</v>
      </c>
      <c r="H79" s="246"/>
      <c r="I79" s="245">
        <v>19.541783336999998</v>
      </c>
      <c r="J79" s="331">
        <v>158209</v>
      </c>
      <c r="K79" s="245">
        <v>19.143782241</v>
      </c>
      <c r="L79" s="331">
        <v>18222</v>
      </c>
      <c r="N79" s="128"/>
    </row>
    <row r="80" spans="1:14">
      <c r="A80" s="37">
        <f t="shared" si="1"/>
        <v>4</v>
      </c>
      <c r="B80" s="233" t="s">
        <v>68</v>
      </c>
      <c r="C80" s="233">
        <v>2018</v>
      </c>
      <c r="D80" s="245">
        <v>18.959532986999999</v>
      </c>
      <c r="E80" s="331">
        <v>71861</v>
      </c>
      <c r="F80" s="245">
        <v>19.948018541</v>
      </c>
      <c r="G80" s="331">
        <v>121678</v>
      </c>
      <c r="H80" s="246"/>
      <c r="I80" s="245">
        <v>19.631742084999999</v>
      </c>
      <c r="J80" s="331">
        <v>172925</v>
      </c>
      <c r="K80" s="245">
        <v>19.180064152</v>
      </c>
      <c r="L80" s="331">
        <v>20576</v>
      </c>
      <c r="N80" s="128"/>
    </row>
    <row r="81" spans="1:14">
      <c r="A81" s="37">
        <f t="shared" si="1"/>
        <v>4</v>
      </c>
      <c r="B81" s="233" t="s">
        <v>68</v>
      </c>
      <c r="C81" s="233">
        <v>2019</v>
      </c>
      <c r="D81" s="245">
        <v>18.842486231999999</v>
      </c>
      <c r="E81" s="331">
        <v>71908</v>
      </c>
      <c r="F81" s="245">
        <v>20.112021293000002</v>
      </c>
      <c r="G81" s="331">
        <v>120977</v>
      </c>
      <c r="H81" s="246"/>
      <c r="I81" s="245">
        <v>19.68186764</v>
      </c>
      <c r="J81" s="331">
        <v>171864</v>
      </c>
      <c r="K81" s="245">
        <v>19.328672997000002</v>
      </c>
      <c r="L81" s="331">
        <v>20957</v>
      </c>
      <c r="N81" s="128"/>
    </row>
    <row r="82" spans="1:14">
      <c r="A82" s="37">
        <f t="shared" si="1"/>
        <v>4</v>
      </c>
      <c r="B82" s="233" t="s">
        <v>68</v>
      </c>
      <c r="C82" s="233">
        <v>2020</v>
      </c>
      <c r="D82" s="245">
        <v>16.659131166000002</v>
      </c>
      <c r="E82" s="331">
        <v>78473</v>
      </c>
      <c r="F82" s="245">
        <v>19.36901069</v>
      </c>
      <c r="G82" s="331">
        <v>117021</v>
      </c>
      <c r="H82" s="246"/>
      <c r="I82" s="245">
        <v>18.657922668000001</v>
      </c>
      <c r="J82" s="331">
        <v>168649</v>
      </c>
      <c r="K82" s="245">
        <v>15.982822638</v>
      </c>
      <c r="L82" s="331">
        <v>26663</v>
      </c>
      <c r="N82" s="128"/>
    </row>
    <row r="83" spans="1:14">
      <c r="A83" s="37">
        <f t="shared" si="1"/>
        <v>5</v>
      </c>
      <c r="B83" s="233" t="s">
        <v>69</v>
      </c>
      <c r="C83" s="233">
        <v>2001</v>
      </c>
      <c r="D83" s="245">
        <v>13.865543819999999</v>
      </c>
      <c r="E83" s="331">
        <v>3503</v>
      </c>
      <c r="F83" s="245">
        <v>17.344630072000001</v>
      </c>
      <c r="G83" s="331">
        <v>2095</v>
      </c>
      <c r="H83" s="246"/>
      <c r="I83" s="245">
        <v>15.167559842999999</v>
      </c>
      <c r="J83" s="331">
        <v>5598</v>
      </c>
      <c r="K83" s="245">
        <v>0</v>
      </c>
      <c r="L83" s="331">
        <v>0</v>
      </c>
      <c r="N83" s="128"/>
    </row>
    <row r="84" spans="1:14">
      <c r="A84" s="37">
        <f t="shared" si="1"/>
        <v>5</v>
      </c>
      <c r="B84" s="233" t="s">
        <v>69</v>
      </c>
      <c r="C84" s="233">
        <v>2002</v>
      </c>
      <c r="D84" s="245">
        <v>14.611253607</v>
      </c>
      <c r="E84" s="331">
        <v>3119</v>
      </c>
      <c r="F84" s="245">
        <v>17.881050463000001</v>
      </c>
      <c r="G84" s="331">
        <v>1942</v>
      </c>
      <c r="H84" s="246"/>
      <c r="I84" s="245">
        <v>15.865935586000001</v>
      </c>
      <c r="J84" s="331">
        <v>5061</v>
      </c>
      <c r="K84" s="245">
        <v>0</v>
      </c>
      <c r="L84" s="331">
        <v>0</v>
      </c>
      <c r="N84" s="128"/>
    </row>
    <row r="85" spans="1:14">
      <c r="A85" s="37">
        <f t="shared" si="1"/>
        <v>5</v>
      </c>
      <c r="B85" s="233" t="s">
        <v>69</v>
      </c>
      <c r="C85" s="233">
        <v>2003</v>
      </c>
      <c r="D85" s="245">
        <v>14.528364116000001</v>
      </c>
      <c r="E85" s="331">
        <v>3032</v>
      </c>
      <c r="F85" s="245">
        <v>17.716981132000001</v>
      </c>
      <c r="G85" s="331">
        <v>2014</v>
      </c>
      <c r="H85" s="246"/>
      <c r="I85" s="245">
        <v>15.819011709</v>
      </c>
      <c r="J85" s="331">
        <v>5039</v>
      </c>
      <c r="K85" s="245">
        <v>0</v>
      </c>
      <c r="L85" s="331">
        <v>0</v>
      </c>
      <c r="N85" s="128"/>
    </row>
    <row r="86" spans="1:14">
      <c r="A86" s="37">
        <f t="shared" si="1"/>
        <v>5</v>
      </c>
      <c r="B86" s="233" t="s">
        <v>69</v>
      </c>
      <c r="C86" s="233">
        <v>2004</v>
      </c>
      <c r="D86" s="245">
        <v>14.484192223000001</v>
      </c>
      <c r="E86" s="331">
        <v>3163</v>
      </c>
      <c r="F86" s="245">
        <v>18.493445202</v>
      </c>
      <c r="G86" s="331">
        <v>1907</v>
      </c>
      <c r="H86" s="246"/>
      <c r="I86" s="245">
        <v>15.997928177</v>
      </c>
      <c r="J86" s="331">
        <v>5068</v>
      </c>
      <c r="K86" s="245">
        <v>0</v>
      </c>
      <c r="L86" s="331">
        <v>0</v>
      </c>
      <c r="N86" s="128"/>
    </row>
    <row r="87" spans="1:14">
      <c r="A87" s="37">
        <f t="shared" si="1"/>
        <v>5</v>
      </c>
      <c r="B87" s="233" t="s">
        <v>69</v>
      </c>
      <c r="C87" s="233">
        <v>2005</v>
      </c>
      <c r="D87" s="245">
        <v>12.971216041</v>
      </c>
      <c r="E87" s="331">
        <v>3092</v>
      </c>
      <c r="F87" s="245">
        <v>18.891035963</v>
      </c>
      <c r="G87" s="331">
        <v>1863</v>
      </c>
      <c r="H87" s="246"/>
      <c r="I87" s="245">
        <v>15.251215559</v>
      </c>
      <c r="J87" s="331">
        <v>4936</v>
      </c>
      <c r="K87" s="245">
        <v>0</v>
      </c>
      <c r="L87" s="331">
        <v>0</v>
      </c>
      <c r="N87" s="128"/>
    </row>
    <row r="88" spans="1:14">
      <c r="A88" s="37">
        <f t="shared" si="1"/>
        <v>5</v>
      </c>
      <c r="B88" s="233" t="s">
        <v>69</v>
      </c>
      <c r="C88" s="233">
        <v>2006</v>
      </c>
      <c r="D88" s="245">
        <v>9.7758442898000002</v>
      </c>
      <c r="E88" s="331">
        <v>3879</v>
      </c>
      <c r="F88" s="245">
        <v>18.582264957</v>
      </c>
      <c r="G88" s="331">
        <v>1872</v>
      </c>
      <c r="H88" s="246"/>
      <c r="I88" s="245">
        <v>12.669426530000001</v>
      </c>
      <c r="J88" s="331">
        <v>5737</v>
      </c>
      <c r="K88" s="245">
        <v>0</v>
      </c>
      <c r="L88" s="331">
        <v>0</v>
      </c>
      <c r="N88" s="128"/>
    </row>
    <row r="89" spans="1:14">
      <c r="A89" s="37">
        <f t="shared" si="1"/>
        <v>5</v>
      </c>
      <c r="B89" s="233" t="s">
        <v>69</v>
      </c>
      <c r="C89" s="233">
        <v>2007</v>
      </c>
      <c r="D89" s="245">
        <v>9.6184271754000008</v>
      </c>
      <c r="E89" s="331">
        <v>4298</v>
      </c>
      <c r="F89" s="245">
        <v>18.944841674999999</v>
      </c>
      <c r="G89" s="331">
        <v>1958</v>
      </c>
      <c r="H89" s="246"/>
      <c r="I89" s="245">
        <v>12.602283693</v>
      </c>
      <c r="J89" s="331">
        <v>6218</v>
      </c>
      <c r="K89" s="245">
        <v>0</v>
      </c>
      <c r="L89" s="331">
        <v>0</v>
      </c>
      <c r="N89" s="128"/>
    </row>
    <row r="90" spans="1:14">
      <c r="A90" s="37">
        <f t="shared" si="1"/>
        <v>5</v>
      </c>
      <c r="B90" s="233" t="s">
        <v>69</v>
      </c>
      <c r="C90" s="233">
        <v>2008</v>
      </c>
      <c r="D90" s="245">
        <v>9.1819279754000007</v>
      </c>
      <c r="E90" s="331">
        <v>4554</v>
      </c>
      <c r="F90" s="245">
        <v>18.657960824</v>
      </c>
      <c r="G90" s="331">
        <v>1991</v>
      </c>
      <c r="H90" s="246"/>
      <c r="I90" s="245">
        <v>12.125999385</v>
      </c>
      <c r="J90" s="331">
        <v>6504</v>
      </c>
      <c r="K90" s="245">
        <v>0</v>
      </c>
      <c r="L90" s="331">
        <v>0</v>
      </c>
      <c r="N90" s="128"/>
    </row>
    <row r="91" spans="1:14">
      <c r="A91" s="37">
        <f t="shared" si="1"/>
        <v>5</v>
      </c>
      <c r="B91" s="233" t="s">
        <v>69</v>
      </c>
      <c r="C91" s="233">
        <v>2009</v>
      </c>
      <c r="D91" s="245">
        <v>8.5409707212000008</v>
      </c>
      <c r="E91" s="331">
        <v>5089</v>
      </c>
      <c r="F91" s="245">
        <v>19.228136882000001</v>
      </c>
      <c r="G91" s="331">
        <v>2104</v>
      </c>
      <c r="H91" s="246"/>
      <c r="I91" s="245">
        <v>11.739557051</v>
      </c>
      <c r="J91" s="331">
        <v>7134</v>
      </c>
      <c r="K91" s="245">
        <v>0</v>
      </c>
      <c r="L91" s="331">
        <v>0</v>
      </c>
      <c r="N91" s="128"/>
    </row>
    <row r="92" spans="1:14">
      <c r="A92" s="37">
        <f t="shared" si="1"/>
        <v>5</v>
      </c>
      <c r="B92" s="233" t="s">
        <v>69</v>
      </c>
      <c r="C92" s="233">
        <v>2010</v>
      </c>
      <c r="D92" s="245">
        <v>9.1986947062999995</v>
      </c>
      <c r="E92" s="331">
        <v>5516</v>
      </c>
      <c r="F92" s="245">
        <v>19.46059322</v>
      </c>
      <c r="G92" s="331">
        <v>2360</v>
      </c>
      <c r="H92" s="246"/>
      <c r="I92" s="245">
        <v>12.328266701</v>
      </c>
      <c r="J92" s="331">
        <v>7829</v>
      </c>
      <c r="K92" s="245">
        <v>0</v>
      </c>
      <c r="L92" s="331">
        <v>0</v>
      </c>
      <c r="N92" s="128"/>
    </row>
    <row r="93" spans="1:14">
      <c r="A93" s="37">
        <f t="shared" si="1"/>
        <v>5</v>
      </c>
      <c r="B93" s="233" t="s">
        <v>69</v>
      </c>
      <c r="C93" s="233">
        <v>2011</v>
      </c>
      <c r="D93" s="245">
        <v>8.9417322835000004</v>
      </c>
      <c r="E93" s="331">
        <v>6350</v>
      </c>
      <c r="F93" s="245">
        <v>19.057452791999999</v>
      </c>
      <c r="G93" s="331">
        <v>2489</v>
      </c>
      <c r="H93" s="246"/>
      <c r="I93" s="245">
        <v>11.837031979000001</v>
      </c>
      <c r="J93" s="331">
        <v>8787</v>
      </c>
      <c r="K93" s="245">
        <v>0</v>
      </c>
      <c r="L93" s="331">
        <v>0</v>
      </c>
      <c r="N93" s="128"/>
    </row>
    <row r="94" spans="1:14">
      <c r="A94" s="37">
        <f t="shared" si="1"/>
        <v>5</v>
      </c>
      <c r="B94" s="233" t="s">
        <v>69</v>
      </c>
      <c r="C94" s="233">
        <v>2012</v>
      </c>
      <c r="D94" s="245">
        <v>9.7762221167999996</v>
      </c>
      <c r="E94" s="331">
        <v>4214</v>
      </c>
      <c r="F94" s="245">
        <v>19.94691358</v>
      </c>
      <c r="G94" s="331">
        <v>1620</v>
      </c>
      <c r="H94" s="246"/>
      <c r="I94" s="245">
        <v>12.64286946</v>
      </c>
      <c r="J94" s="331">
        <v>5799</v>
      </c>
      <c r="K94" s="245">
        <v>5</v>
      </c>
      <c r="L94" s="331">
        <v>1</v>
      </c>
      <c r="N94" s="128"/>
    </row>
    <row r="95" spans="1:14">
      <c r="A95" s="37">
        <f t="shared" si="1"/>
        <v>5</v>
      </c>
      <c r="B95" s="233" t="s">
        <v>69</v>
      </c>
      <c r="C95" s="233">
        <v>2013</v>
      </c>
      <c r="D95" s="245">
        <v>9.6200913242000006</v>
      </c>
      <c r="E95" s="331">
        <v>4380</v>
      </c>
      <c r="F95" s="245">
        <v>19.413166144000002</v>
      </c>
      <c r="G95" s="331">
        <v>1595</v>
      </c>
      <c r="H95" s="246"/>
      <c r="I95" s="245">
        <v>12.255626469999999</v>
      </c>
      <c r="J95" s="331">
        <v>5954</v>
      </c>
      <c r="K95" s="245">
        <v>0</v>
      </c>
      <c r="L95" s="331">
        <v>0</v>
      </c>
      <c r="N95" s="128"/>
    </row>
    <row r="96" spans="1:14">
      <c r="A96" s="37">
        <f t="shared" si="1"/>
        <v>5</v>
      </c>
      <c r="B96" s="233" t="s">
        <v>69</v>
      </c>
      <c r="C96" s="233">
        <v>2014</v>
      </c>
      <c r="D96" s="245">
        <v>9.5761990139000002</v>
      </c>
      <c r="E96" s="331">
        <v>4462</v>
      </c>
      <c r="F96" s="245">
        <v>19.100459618999999</v>
      </c>
      <c r="G96" s="331">
        <v>1523</v>
      </c>
      <c r="H96" s="246"/>
      <c r="I96" s="245">
        <v>12.047306397</v>
      </c>
      <c r="J96" s="331">
        <v>5940</v>
      </c>
      <c r="K96" s="245">
        <v>0</v>
      </c>
      <c r="L96" s="331">
        <v>0</v>
      </c>
      <c r="N96" s="128"/>
    </row>
    <row r="97" spans="1:14">
      <c r="A97" s="37">
        <f t="shared" si="1"/>
        <v>5</v>
      </c>
      <c r="B97" s="233" t="s">
        <v>69</v>
      </c>
      <c r="C97" s="233">
        <v>2015</v>
      </c>
      <c r="D97" s="245">
        <v>10.412634946000001</v>
      </c>
      <c r="E97" s="331">
        <v>5002</v>
      </c>
      <c r="F97" s="245">
        <v>19.950997150999999</v>
      </c>
      <c r="G97" s="331">
        <v>1755</v>
      </c>
      <c r="H97" s="246"/>
      <c r="I97" s="245">
        <v>12.90578635</v>
      </c>
      <c r="J97" s="331">
        <v>6740</v>
      </c>
      <c r="K97" s="245">
        <v>7</v>
      </c>
      <c r="L97" s="331">
        <v>1</v>
      </c>
      <c r="N97" s="128"/>
    </row>
    <row r="98" spans="1:14">
      <c r="A98" s="37">
        <f t="shared" si="1"/>
        <v>5</v>
      </c>
      <c r="B98" s="233" t="s">
        <v>69</v>
      </c>
      <c r="C98" s="233">
        <v>2016</v>
      </c>
      <c r="D98" s="245">
        <v>10.491796875</v>
      </c>
      <c r="E98" s="331">
        <v>5120</v>
      </c>
      <c r="F98" s="245">
        <v>21.015641854999998</v>
      </c>
      <c r="G98" s="331">
        <v>1854</v>
      </c>
      <c r="H98" s="246"/>
      <c r="I98" s="245">
        <v>13.308776977999999</v>
      </c>
      <c r="J98" s="331">
        <v>6950</v>
      </c>
      <c r="K98" s="245">
        <v>4</v>
      </c>
      <c r="L98" s="331">
        <v>2</v>
      </c>
      <c r="N98" s="128"/>
    </row>
    <row r="99" spans="1:14">
      <c r="A99" s="37">
        <f t="shared" si="1"/>
        <v>5</v>
      </c>
      <c r="B99" s="233" t="s">
        <v>69</v>
      </c>
      <c r="C99" s="233">
        <v>2017</v>
      </c>
      <c r="D99" s="245">
        <v>10.559463661000001</v>
      </c>
      <c r="E99" s="331">
        <v>5146</v>
      </c>
      <c r="F99" s="245">
        <v>20.116853933000002</v>
      </c>
      <c r="G99" s="331">
        <v>1780</v>
      </c>
      <c r="H99" s="246"/>
      <c r="I99" s="245">
        <v>13.034038238999999</v>
      </c>
      <c r="J99" s="331">
        <v>6904</v>
      </c>
      <c r="K99" s="245">
        <v>5.3333333332999997</v>
      </c>
      <c r="L99" s="331">
        <v>3</v>
      </c>
      <c r="N99" s="128"/>
    </row>
    <row r="100" spans="1:14">
      <c r="A100" s="37">
        <f t="shared" si="1"/>
        <v>5</v>
      </c>
      <c r="B100" s="233" t="s">
        <v>69</v>
      </c>
      <c r="C100" s="233">
        <v>2018</v>
      </c>
      <c r="D100" s="245">
        <v>10.759269507000001</v>
      </c>
      <c r="E100" s="331">
        <v>5421</v>
      </c>
      <c r="F100" s="245">
        <v>19.900808625</v>
      </c>
      <c r="G100" s="331">
        <v>1855</v>
      </c>
      <c r="H100" s="246"/>
      <c r="I100" s="245">
        <v>13.119767924</v>
      </c>
      <c r="J100" s="331">
        <v>7239</v>
      </c>
      <c r="K100" s="245">
        <v>9</v>
      </c>
      <c r="L100" s="331">
        <v>2</v>
      </c>
      <c r="N100" s="128"/>
    </row>
    <row r="101" spans="1:14">
      <c r="A101" s="37">
        <f t="shared" si="1"/>
        <v>5</v>
      </c>
      <c r="B101" s="233" t="s">
        <v>69</v>
      </c>
      <c r="C101" s="233">
        <v>2019</v>
      </c>
      <c r="D101" s="245">
        <v>10.659003051999999</v>
      </c>
      <c r="E101" s="331">
        <v>4915</v>
      </c>
      <c r="F101" s="245">
        <v>19.731208659</v>
      </c>
      <c r="G101" s="331">
        <v>1663</v>
      </c>
      <c r="H101" s="246"/>
      <c r="I101" s="245">
        <v>12.993420046000001</v>
      </c>
      <c r="J101" s="331">
        <v>6535</v>
      </c>
      <c r="K101" s="245">
        <v>14</v>
      </c>
      <c r="L101" s="331">
        <v>2</v>
      </c>
      <c r="N101" s="128"/>
    </row>
    <row r="102" spans="1:14">
      <c r="A102" s="37">
        <f t="shared" si="1"/>
        <v>5</v>
      </c>
      <c r="B102" s="233" t="s">
        <v>69</v>
      </c>
      <c r="C102" s="233">
        <v>2020</v>
      </c>
      <c r="D102" s="245">
        <v>10.021627188</v>
      </c>
      <c r="E102" s="331">
        <v>4855</v>
      </c>
      <c r="F102" s="245">
        <v>19.548992355999999</v>
      </c>
      <c r="G102" s="331">
        <v>1439</v>
      </c>
      <c r="H102" s="246"/>
      <c r="I102" s="245">
        <v>12.279185375000001</v>
      </c>
      <c r="J102" s="331">
        <v>6236</v>
      </c>
      <c r="K102" s="245">
        <v>5</v>
      </c>
      <c r="L102" s="331">
        <v>1</v>
      </c>
      <c r="N102" s="128"/>
    </row>
    <row r="103" spans="1:14">
      <c r="A103" s="37">
        <f t="shared" si="1"/>
        <v>6</v>
      </c>
      <c r="B103" s="233" t="s">
        <v>24</v>
      </c>
      <c r="C103" s="233">
        <v>2001</v>
      </c>
      <c r="D103" s="245">
        <v>17.716535433000001</v>
      </c>
      <c r="E103" s="331">
        <v>635</v>
      </c>
      <c r="F103" s="245">
        <v>21.833333332999999</v>
      </c>
      <c r="G103" s="331">
        <v>372</v>
      </c>
      <c r="H103" s="246"/>
      <c r="I103" s="245">
        <v>30.547619048000001</v>
      </c>
      <c r="J103" s="331">
        <v>126</v>
      </c>
      <c r="K103" s="245">
        <v>17.633979475</v>
      </c>
      <c r="L103" s="331">
        <v>877</v>
      </c>
      <c r="N103" s="128"/>
    </row>
    <row r="104" spans="1:14">
      <c r="A104" s="37">
        <f t="shared" si="1"/>
        <v>6</v>
      </c>
      <c r="B104" s="233" t="s">
        <v>24</v>
      </c>
      <c r="C104" s="233">
        <v>2002</v>
      </c>
      <c r="D104" s="245">
        <v>16.217983651000001</v>
      </c>
      <c r="E104" s="331">
        <v>734</v>
      </c>
      <c r="F104" s="245">
        <v>21.443850266999998</v>
      </c>
      <c r="G104" s="331">
        <v>374</v>
      </c>
      <c r="H104" s="246"/>
      <c r="I104" s="245">
        <v>31.066115702000001</v>
      </c>
      <c r="J104" s="331">
        <v>121</v>
      </c>
      <c r="K104" s="245">
        <v>16.384381339000001</v>
      </c>
      <c r="L104" s="331">
        <v>986</v>
      </c>
      <c r="N104" s="128"/>
    </row>
    <row r="105" spans="1:14">
      <c r="A105" s="37">
        <f t="shared" si="1"/>
        <v>6</v>
      </c>
      <c r="B105" s="233" t="s">
        <v>24</v>
      </c>
      <c r="C105" s="233">
        <v>2003</v>
      </c>
      <c r="D105" s="245">
        <v>15.528751753</v>
      </c>
      <c r="E105" s="331">
        <v>713</v>
      </c>
      <c r="F105" s="245">
        <v>22.876993165999998</v>
      </c>
      <c r="G105" s="331">
        <v>439</v>
      </c>
      <c r="H105" s="246"/>
      <c r="I105" s="245">
        <v>33.421875</v>
      </c>
      <c r="J105" s="331">
        <v>128</v>
      </c>
      <c r="K105" s="245">
        <v>16.449657868999999</v>
      </c>
      <c r="L105" s="331">
        <v>1023</v>
      </c>
      <c r="N105" s="128"/>
    </row>
    <row r="106" spans="1:14">
      <c r="A106" s="37">
        <f t="shared" si="1"/>
        <v>6</v>
      </c>
      <c r="B106" s="233" t="s">
        <v>24</v>
      </c>
      <c r="C106" s="233">
        <v>2004</v>
      </c>
      <c r="D106" s="245">
        <v>14.574803149999999</v>
      </c>
      <c r="E106" s="331">
        <v>762</v>
      </c>
      <c r="F106" s="245">
        <v>22.702819956999999</v>
      </c>
      <c r="G106" s="331">
        <v>461</v>
      </c>
      <c r="H106" s="246"/>
      <c r="I106" s="245">
        <v>31.985714286</v>
      </c>
      <c r="J106" s="331">
        <v>140</v>
      </c>
      <c r="K106" s="245">
        <v>15.791859389000001</v>
      </c>
      <c r="L106" s="331">
        <v>1081</v>
      </c>
      <c r="N106" s="128"/>
    </row>
    <row r="107" spans="1:14">
      <c r="A107" s="37">
        <f t="shared" si="1"/>
        <v>6</v>
      </c>
      <c r="B107" s="233" t="s">
        <v>24</v>
      </c>
      <c r="C107" s="233">
        <v>2005</v>
      </c>
      <c r="D107" s="245">
        <v>14.539458185999999</v>
      </c>
      <c r="E107" s="331">
        <v>849</v>
      </c>
      <c r="F107" s="245">
        <v>21.915662651000002</v>
      </c>
      <c r="G107" s="331">
        <v>498</v>
      </c>
      <c r="H107" s="246"/>
      <c r="I107" s="245">
        <v>34.671999999999997</v>
      </c>
      <c r="J107" s="331">
        <v>125</v>
      </c>
      <c r="K107" s="245">
        <v>15.48608838</v>
      </c>
      <c r="L107" s="331">
        <v>1222</v>
      </c>
      <c r="N107" s="128"/>
    </row>
    <row r="108" spans="1:14">
      <c r="A108" s="37">
        <f t="shared" si="1"/>
        <v>6</v>
      </c>
      <c r="B108" s="233" t="s">
        <v>24</v>
      </c>
      <c r="C108" s="233">
        <v>2006</v>
      </c>
      <c r="D108" s="245">
        <v>14.057553957</v>
      </c>
      <c r="E108" s="331">
        <v>834</v>
      </c>
      <c r="F108" s="245">
        <v>20.896842105000001</v>
      </c>
      <c r="G108" s="331">
        <v>475</v>
      </c>
      <c r="H108" s="246"/>
      <c r="I108" s="245">
        <v>32.514851485000001</v>
      </c>
      <c r="J108" s="331">
        <v>101</v>
      </c>
      <c r="K108" s="245">
        <v>15.199668600000001</v>
      </c>
      <c r="L108" s="331">
        <v>1207</v>
      </c>
      <c r="N108" s="128"/>
    </row>
    <row r="109" spans="1:14">
      <c r="A109" s="37">
        <f t="shared" si="1"/>
        <v>6</v>
      </c>
      <c r="B109" s="233" t="s">
        <v>24</v>
      </c>
      <c r="C109" s="233">
        <v>2007</v>
      </c>
      <c r="D109" s="245">
        <v>13.415770609000001</v>
      </c>
      <c r="E109" s="331">
        <v>837</v>
      </c>
      <c r="F109" s="245">
        <v>22.818652849999999</v>
      </c>
      <c r="G109" s="331">
        <v>386</v>
      </c>
      <c r="H109" s="246"/>
      <c r="I109" s="245">
        <v>35.152380952000001</v>
      </c>
      <c r="J109" s="331">
        <v>105</v>
      </c>
      <c r="K109" s="245">
        <v>14.620751342</v>
      </c>
      <c r="L109" s="331">
        <v>1118</v>
      </c>
      <c r="N109" s="128"/>
    </row>
    <row r="110" spans="1:14">
      <c r="A110" s="37">
        <f t="shared" si="1"/>
        <v>6</v>
      </c>
      <c r="B110" s="233" t="s">
        <v>24</v>
      </c>
      <c r="C110" s="233">
        <v>2008</v>
      </c>
      <c r="D110" s="245">
        <v>14.267813267999999</v>
      </c>
      <c r="E110" s="331">
        <v>814</v>
      </c>
      <c r="F110" s="245">
        <v>22.490566038000001</v>
      </c>
      <c r="G110" s="331">
        <v>424</v>
      </c>
      <c r="H110" s="246"/>
      <c r="I110" s="245">
        <v>33.791304347999997</v>
      </c>
      <c r="J110" s="331">
        <v>115</v>
      </c>
      <c r="K110" s="245">
        <v>15.376114082000001</v>
      </c>
      <c r="L110" s="331">
        <v>1122</v>
      </c>
      <c r="N110" s="128"/>
    </row>
    <row r="111" spans="1:14">
      <c r="A111" s="37">
        <f t="shared" si="1"/>
        <v>6</v>
      </c>
      <c r="B111" s="233" t="s">
        <v>24</v>
      </c>
      <c r="C111" s="233">
        <v>2009</v>
      </c>
      <c r="D111" s="245">
        <v>12.785644051</v>
      </c>
      <c r="E111" s="331">
        <v>1017</v>
      </c>
      <c r="F111" s="245">
        <v>23.559322034000001</v>
      </c>
      <c r="G111" s="331">
        <v>472</v>
      </c>
      <c r="H111" s="246"/>
      <c r="I111" s="245">
        <v>30.565517240999998</v>
      </c>
      <c r="J111" s="331">
        <v>145</v>
      </c>
      <c r="K111" s="245">
        <v>14.653472741</v>
      </c>
      <c r="L111" s="331">
        <v>1339</v>
      </c>
      <c r="N111" s="128"/>
    </row>
    <row r="112" spans="1:14">
      <c r="A112" s="37">
        <f t="shared" si="1"/>
        <v>6</v>
      </c>
      <c r="B112" s="233" t="s">
        <v>24</v>
      </c>
      <c r="C112" s="233">
        <v>2010</v>
      </c>
      <c r="D112" s="245">
        <v>13.358255452</v>
      </c>
      <c r="E112" s="331">
        <v>963</v>
      </c>
      <c r="F112" s="245">
        <v>24.233954450999999</v>
      </c>
      <c r="G112" s="331">
        <v>483</v>
      </c>
      <c r="H112" s="246"/>
      <c r="I112" s="245">
        <v>34.928571429000002</v>
      </c>
      <c r="J112" s="331">
        <v>126</v>
      </c>
      <c r="K112" s="245">
        <v>15.281700835000001</v>
      </c>
      <c r="L112" s="331">
        <v>1317</v>
      </c>
      <c r="N112" s="128"/>
    </row>
    <row r="113" spans="1:14">
      <c r="A113" s="37">
        <f t="shared" si="1"/>
        <v>6</v>
      </c>
      <c r="B113" s="233" t="s">
        <v>24</v>
      </c>
      <c r="C113" s="233">
        <v>2011</v>
      </c>
      <c r="D113" s="245">
        <v>13.556116015000001</v>
      </c>
      <c r="E113" s="331">
        <v>793</v>
      </c>
      <c r="F113" s="245">
        <v>24.802816901</v>
      </c>
      <c r="G113" s="331">
        <v>426</v>
      </c>
      <c r="H113" s="246"/>
      <c r="I113" s="245">
        <v>36.594059406</v>
      </c>
      <c r="J113" s="331">
        <v>101</v>
      </c>
      <c r="K113" s="245">
        <v>15.762757386000001</v>
      </c>
      <c r="L113" s="331">
        <v>1117</v>
      </c>
      <c r="N113" s="128"/>
    </row>
    <row r="114" spans="1:14">
      <c r="A114" s="37">
        <f t="shared" si="1"/>
        <v>6</v>
      </c>
      <c r="B114" s="233" t="s">
        <v>24</v>
      </c>
      <c r="C114" s="233">
        <v>2012</v>
      </c>
      <c r="D114" s="245">
        <v>14.69140625</v>
      </c>
      <c r="E114" s="331">
        <v>768</v>
      </c>
      <c r="F114" s="245">
        <v>24.718918919</v>
      </c>
      <c r="G114" s="331">
        <v>370</v>
      </c>
      <c r="H114" s="246"/>
      <c r="I114" s="245">
        <v>39.089887640000001</v>
      </c>
      <c r="J114" s="331">
        <v>89</v>
      </c>
      <c r="K114" s="245">
        <v>16.142311366000001</v>
      </c>
      <c r="L114" s="331">
        <v>1047</v>
      </c>
      <c r="N114" s="128"/>
    </row>
    <row r="115" spans="1:14">
      <c r="A115" s="37">
        <f t="shared" si="1"/>
        <v>6</v>
      </c>
      <c r="B115" s="233" t="s">
        <v>24</v>
      </c>
      <c r="C115" s="233">
        <v>2013</v>
      </c>
      <c r="D115" s="245">
        <v>13.959568732999999</v>
      </c>
      <c r="E115" s="331">
        <v>742</v>
      </c>
      <c r="F115" s="245">
        <v>24.774647887</v>
      </c>
      <c r="G115" s="331">
        <v>355</v>
      </c>
      <c r="H115" s="246"/>
      <c r="I115" s="245">
        <v>37.575000000000003</v>
      </c>
      <c r="J115" s="331">
        <v>80</v>
      </c>
      <c r="K115" s="245">
        <v>15.855314960999999</v>
      </c>
      <c r="L115" s="331">
        <v>1016</v>
      </c>
      <c r="N115" s="128"/>
    </row>
    <row r="116" spans="1:14">
      <c r="A116" s="37">
        <f t="shared" si="1"/>
        <v>6</v>
      </c>
      <c r="B116" s="233" t="s">
        <v>24</v>
      </c>
      <c r="C116" s="233">
        <v>2014</v>
      </c>
      <c r="D116" s="245">
        <v>13.325284091</v>
      </c>
      <c r="E116" s="331">
        <v>704</v>
      </c>
      <c r="F116" s="245">
        <v>24.371352784999999</v>
      </c>
      <c r="G116" s="331">
        <v>377</v>
      </c>
      <c r="H116" s="246"/>
      <c r="I116" s="245">
        <v>39.738461538000003</v>
      </c>
      <c r="J116" s="331">
        <v>65</v>
      </c>
      <c r="K116" s="245">
        <v>15.743842365000001</v>
      </c>
      <c r="L116" s="331">
        <v>1015</v>
      </c>
      <c r="N116" s="128"/>
    </row>
    <row r="117" spans="1:14">
      <c r="A117" s="37">
        <f t="shared" si="1"/>
        <v>6</v>
      </c>
      <c r="B117" s="233" t="s">
        <v>24</v>
      </c>
      <c r="C117" s="233">
        <v>2015</v>
      </c>
      <c r="D117" s="245">
        <v>12.444196429</v>
      </c>
      <c r="E117" s="331">
        <v>896</v>
      </c>
      <c r="F117" s="245">
        <v>23.897651007</v>
      </c>
      <c r="G117" s="331">
        <v>596</v>
      </c>
      <c r="H117" s="246"/>
      <c r="I117" s="245">
        <v>39.333333332999999</v>
      </c>
      <c r="J117" s="331">
        <v>111</v>
      </c>
      <c r="K117" s="245">
        <v>15.241279069999999</v>
      </c>
      <c r="L117" s="331">
        <v>1376</v>
      </c>
      <c r="N117" s="128"/>
    </row>
    <row r="118" spans="1:14">
      <c r="A118" s="37">
        <f t="shared" si="1"/>
        <v>6</v>
      </c>
      <c r="B118" s="233" t="s">
        <v>24</v>
      </c>
      <c r="C118" s="233">
        <v>2016</v>
      </c>
      <c r="D118" s="245">
        <v>11.988693466999999</v>
      </c>
      <c r="E118" s="331">
        <v>796</v>
      </c>
      <c r="F118" s="245">
        <v>25.7</v>
      </c>
      <c r="G118" s="331">
        <v>560</v>
      </c>
      <c r="H118" s="246"/>
      <c r="I118" s="245">
        <v>38.712871286999999</v>
      </c>
      <c r="J118" s="331">
        <v>101</v>
      </c>
      <c r="K118" s="245">
        <v>15.963288109000001</v>
      </c>
      <c r="L118" s="331">
        <v>1253</v>
      </c>
      <c r="N118" s="128"/>
    </row>
    <row r="119" spans="1:14">
      <c r="A119" s="37">
        <f t="shared" si="1"/>
        <v>6</v>
      </c>
      <c r="B119" s="233" t="s">
        <v>24</v>
      </c>
      <c r="C119" s="233">
        <v>2017</v>
      </c>
      <c r="D119" s="245">
        <v>10.517948718</v>
      </c>
      <c r="E119" s="331">
        <v>975</v>
      </c>
      <c r="F119" s="245">
        <v>25.120529801</v>
      </c>
      <c r="G119" s="331">
        <v>755</v>
      </c>
      <c r="H119" s="246"/>
      <c r="I119" s="245">
        <v>39.747663551000002</v>
      </c>
      <c r="J119" s="331">
        <v>107</v>
      </c>
      <c r="K119" s="245">
        <v>15.414241486</v>
      </c>
      <c r="L119" s="331">
        <v>1615</v>
      </c>
      <c r="N119" s="128"/>
    </row>
    <row r="120" spans="1:14">
      <c r="A120" s="37">
        <f t="shared" si="1"/>
        <v>6</v>
      </c>
      <c r="B120" s="233" t="s">
        <v>24</v>
      </c>
      <c r="C120" s="233">
        <v>2018</v>
      </c>
      <c r="D120" s="245">
        <v>10.438914026999999</v>
      </c>
      <c r="E120" s="331">
        <v>1105</v>
      </c>
      <c r="F120" s="245">
        <v>25.436881188000001</v>
      </c>
      <c r="G120" s="331">
        <v>808</v>
      </c>
      <c r="H120" s="246"/>
      <c r="I120" s="245">
        <v>42.060606061000001</v>
      </c>
      <c r="J120" s="331">
        <v>99</v>
      </c>
      <c r="K120" s="245">
        <v>15.401657459000001</v>
      </c>
      <c r="L120" s="331">
        <v>1810</v>
      </c>
      <c r="N120" s="128"/>
    </row>
    <row r="121" spans="1:14">
      <c r="A121" s="37">
        <f t="shared" si="1"/>
        <v>6</v>
      </c>
      <c r="B121" s="233" t="s">
        <v>24</v>
      </c>
      <c r="C121" s="233">
        <v>2019</v>
      </c>
      <c r="D121" s="245">
        <v>11.408488064</v>
      </c>
      <c r="E121" s="331">
        <v>754</v>
      </c>
      <c r="F121" s="245">
        <v>25.365461846999999</v>
      </c>
      <c r="G121" s="331">
        <v>498</v>
      </c>
      <c r="H121" s="246"/>
      <c r="I121" s="245">
        <v>35.718309859000001</v>
      </c>
      <c r="J121" s="331">
        <v>71</v>
      </c>
      <c r="K121" s="245">
        <v>15.856536502999999</v>
      </c>
      <c r="L121" s="331">
        <v>1178</v>
      </c>
      <c r="N121" s="128"/>
    </row>
    <row r="122" spans="1:14">
      <c r="A122" s="37">
        <f t="shared" si="1"/>
        <v>6</v>
      </c>
      <c r="B122" s="233" t="s">
        <v>24</v>
      </c>
      <c r="C122" s="233">
        <v>2020</v>
      </c>
      <c r="D122" s="245">
        <v>9.8121827411000009</v>
      </c>
      <c r="E122" s="331">
        <v>788</v>
      </c>
      <c r="F122" s="245">
        <v>24.724550898</v>
      </c>
      <c r="G122" s="331">
        <v>501</v>
      </c>
      <c r="H122" s="246"/>
      <c r="I122" s="245">
        <v>33.848484847999998</v>
      </c>
      <c r="J122" s="331">
        <v>66</v>
      </c>
      <c r="K122" s="245">
        <v>14.645081966999999</v>
      </c>
      <c r="L122" s="331">
        <v>1220</v>
      </c>
      <c r="N122" s="128"/>
    </row>
    <row r="123" spans="1:14">
      <c r="A123" s="37">
        <f t="shared" si="1"/>
        <v>7</v>
      </c>
      <c r="B123" s="233" t="s">
        <v>70</v>
      </c>
      <c r="C123" s="233">
        <v>2001</v>
      </c>
      <c r="D123" s="245">
        <v>21.122302158</v>
      </c>
      <c r="E123" s="331">
        <v>2780</v>
      </c>
      <c r="F123" s="245">
        <v>15.917525772999999</v>
      </c>
      <c r="G123" s="331">
        <v>776</v>
      </c>
      <c r="H123" s="246"/>
      <c r="I123" s="245">
        <v>28.764598540000001</v>
      </c>
      <c r="J123" s="331">
        <v>548</v>
      </c>
      <c r="K123" s="245">
        <v>18.387300532000001</v>
      </c>
      <c r="L123" s="331">
        <v>3008</v>
      </c>
      <c r="N123" s="128"/>
    </row>
    <row r="124" spans="1:14">
      <c r="A124" s="37">
        <f t="shared" si="1"/>
        <v>7</v>
      </c>
      <c r="B124" s="233" t="s">
        <v>70</v>
      </c>
      <c r="C124" s="233">
        <v>2002</v>
      </c>
      <c r="D124" s="245">
        <v>22.076193948</v>
      </c>
      <c r="E124" s="331">
        <v>2743</v>
      </c>
      <c r="F124" s="245">
        <v>16.435196195</v>
      </c>
      <c r="G124" s="331">
        <v>841</v>
      </c>
      <c r="H124" s="246"/>
      <c r="I124" s="245">
        <v>29.921153845999999</v>
      </c>
      <c r="J124" s="331">
        <v>520</v>
      </c>
      <c r="K124" s="245">
        <v>19.196475196000002</v>
      </c>
      <c r="L124" s="331">
        <v>3064</v>
      </c>
      <c r="N124" s="128"/>
    </row>
    <row r="125" spans="1:14">
      <c r="A125" s="37">
        <f t="shared" si="1"/>
        <v>7</v>
      </c>
      <c r="B125" s="233" t="s">
        <v>70</v>
      </c>
      <c r="C125" s="233">
        <v>2003</v>
      </c>
      <c r="D125" s="245">
        <v>21.840996840999999</v>
      </c>
      <c r="E125" s="331">
        <v>2849</v>
      </c>
      <c r="F125" s="245">
        <v>16.692229039000001</v>
      </c>
      <c r="G125" s="331">
        <v>978</v>
      </c>
      <c r="H125" s="246"/>
      <c r="I125" s="245">
        <v>30.196035242000001</v>
      </c>
      <c r="J125" s="331">
        <v>454</v>
      </c>
      <c r="K125" s="245">
        <v>19.223539875</v>
      </c>
      <c r="L125" s="331">
        <v>3373</v>
      </c>
      <c r="N125" s="128"/>
    </row>
    <row r="126" spans="1:14">
      <c r="A126" s="37">
        <f t="shared" si="1"/>
        <v>7</v>
      </c>
      <c r="B126" s="233" t="s">
        <v>70</v>
      </c>
      <c r="C126" s="233">
        <v>2004</v>
      </c>
      <c r="D126" s="245">
        <v>22.144732175000001</v>
      </c>
      <c r="E126" s="331">
        <v>2819</v>
      </c>
      <c r="F126" s="245">
        <v>17.155555555999999</v>
      </c>
      <c r="G126" s="331">
        <v>1080</v>
      </c>
      <c r="H126" s="246"/>
      <c r="I126" s="245">
        <v>31.677339901</v>
      </c>
      <c r="J126" s="331">
        <v>406</v>
      </c>
      <c r="K126" s="245">
        <v>19.494131118999999</v>
      </c>
      <c r="L126" s="331">
        <v>3493</v>
      </c>
      <c r="N126" s="128"/>
    </row>
    <row r="127" spans="1:14">
      <c r="A127" s="37">
        <f t="shared" si="1"/>
        <v>7</v>
      </c>
      <c r="B127" s="233" t="s">
        <v>70</v>
      </c>
      <c r="C127" s="233">
        <v>2005</v>
      </c>
      <c r="D127" s="245">
        <v>23.181203516</v>
      </c>
      <c r="E127" s="331">
        <v>2958</v>
      </c>
      <c r="F127" s="245">
        <v>17.506882591</v>
      </c>
      <c r="G127" s="331">
        <v>1235</v>
      </c>
      <c r="H127" s="246"/>
      <c r="I127" s="245">
        <v>32.708715595999998</v>
      </c>
      <c r="J127" s="331">
        <v>436</v>
      </c>
      <c r="K127" s="245">
        <v>20.210274155</v>
      </c>
      <c r="L127" s="331">
        <v>3757</v>
      </c>
      <c r="N127" s="128"/>
    </row>
    <row r="128" spans="1:14">
      <c r="A128" s="37">
        <f t="shared" si="1"/>
        <v>7</v>
      </c>
      <c r="B128" s="233" t="s">
        <v>70</v>
      </c>
      <c r="C128" s="233">
        <v>2006</v>
      </c>
      <c r="D128" s="245">
        <v>22.272665303</v>
      </c>
      <c r="E128" s="331">
        <v>2934</v>
      </c>
      <c r="F128" s="245">
        <v>17.674041297999999</v>
      </c>
      <c r="G128" s="331">
        <v>1356</v>
      </c>
      <c r="H128" s="246"/>
      <c r="I128" s="245">
        <v>32.241477273000001</v>
      </c>
      <c r="J128" s="331">
        <v>352</v>
      </c>
      <c r="K128" s="245">
        <v>19.798120873999999</v>
      </c>
      <c r="L128" s="331">
        <v>3938</v>
      </c>
      <c r="N128" s="128"/>
    </row>
    <row r="129" spans="1:14">
      <c r="A129" s="37">
        <f t="shared" si="1"/>
        <v>7</v>
      </c>
      <c r="B129" s="233" t="s">
        <v>70</v>
      </c>
      <c r="C129" s="233">
        <v>2007</v>
      </c>
      <c r="D129" s="245">
        <v>22.361637347999999</v>
      </c>
      <c r="E129" s="331">
        <v>2956</v>
      </c>
      <c r="F129" s="245">
        <v>18.182178218000001</v>
      </c>
      <c r="G129" s="331">
        <v>1515</v>
      </c>
      <c r="H129" s="246"/>
      <c r="I129" s="245">
        <v>33.477744807000001</v>
      </c>
      <c r="J129" s="331">
        <v>337</v>
      </c>
      <c r="K129" s="245">
        <v>19.923802611999999</v>
      </c>
      <c r="L129" s="331">
        <v>4134</v>
      </c>
      <c r="N129" s="128"/>
    </row>
    <row r="130" spans="1:14">
      <c r="A130" s="37">
        <f t="shared" si="1"/>
        <v>7</v>
      </c>
      <c r="B130" s="233" t="s">
        <v>70</v>
      </c>
      <c r="C130" s="233">
        <v>2008</v>
      </c>
      <c r="D130" s="245">
        <v>23.025978408</v>
      </c>
      <c r="E130" s="331">
        <v>2964</v>
      </c>
      <c r="F130" s="245">
        <v>18.596608115999999</v>
      </c>
      <c r="G130" s="331">
        <v>1651</v>
      </c>
      <c r="H130" s="246"/>
      <c r="I130" s="245">
        <v>34.667741935000002</v>
      </c>
      <c r="J130" s="331">
        <v>310</v>
      </c>
      <c r="K130" s="245">
        <v>20.488966317999999</v>
      </c>
      <c r="L130" s="331">
        <v>4305</v>
      </c>
      <c r="N130" s="128"/>
    </row>
    <row r="131" spans="1:14">
      <c r="A131" s="37">
        <f t="shared" si="1"/>
        <v>7</v>
      </c>
      <c r="B131" s="233" t="s">
        <v>70</v>
      </c>
      <c r="C131" s="233">
        <v>2009</v>
      </c>
      <c r="D131" s="245">
        <v>23.110457063999998</v>
      </c>
      <c r="E131" s="331">
        <v>2888</v>
      </c>
      <c r="F131" s="245">
        <v>19.210884354000001</v>
      </c>
      <c r="G131" s="331">
        <v>1617</v>
      </c>
      <c r="H131" s="246"/>
      <c r="I131" s="245">
        <v>35.010989010999999</v>
      </c>
      <c r="J131" s="331">
        <v>273</v>
      </c>
      <c r="K131" s="245">
        <v>20.852788279999999</v>
      </c>
      <c r="L131" s="331">
        <v>4232</v>
      </c>
      <c r="N131" s="128"/>
    </row>
    <row r="132" spans="1:14">
      <c r="A132" s="37">
        <f t="shared" ref="A132:A195" si="2">IF(B132=B131, A131, A131+1)</f>
        <v>7</v>
      </c>
      <c r="B132" s="233" t="s">
        <v>70</v>
      </c>
      <c r="C132" s="233">
        <v>2010</v>
      </c>
      <c r="D132" s="245">
        <v>23.718791064000001</v>
      </c>
      <c r="E132" s="331">
        <v>3044</v>
      </c>
      <c r="F132" s="245">
        <v>20.006997084999998</v>
      </c>
      <c r="G132" s="331">
        <v>1715</v>
      </c>
      <c r="H132" s="246"/>
      <c r="I132" s="245">
        <v>35.816254417000003</v>
      </c>
      <c r="J132" s="331">
        <v>283</v>
      </c>
      <c r="K132" s="245">
        <v>21.531724753999999</v>
      </c>
      <c r="L132" s="331">
        <v>4476</v>
      </c>
      <c r="N132" s="128"/>
    </row>
    <row r="133" spans="1:14">
      <c r="A133" s="37">
        <f t="shared" si="2"/>
        <v>7</v>
      </c>
      <c r="B133" s="233" t="s">
        <v>70</v>
      </c>
      <c r="C133" s="233">
        <v>2011</v>
      </c>
      <c r="D133" s="245">
        <v>23.734312417000002</v>
      </c>
      <c r="E133" s="331">
        <v>2996</v>
      </c>
      <c r="F133" s="245">
        <v>20.764590485999999</v>
      </c>
      <c r="G133" s="331">
        <v>2039</v>
      </c>
      <c r="H133" s="246"/>
      <c r="I133" s="245">
        <v>33.651785713999999</v>
      </c>
      <c r="J133" s="331">
        <v>224</v>
      </c>
      <c r="K133" s="245">
        <v>22.013926419000001</v>
      </c>
      <c r="L133" s="331">
        <v>4811</v>
      </c>
      <c r="N133" s="128"/>
    </row>
    <row r="134" spans="1:14">
      <c r="A134" s="37">
        <f t="shared" si="2"/>
        <v>7</v>
      </c>
      <c r="B134" s="233" t="s">
        <v>70</v>
      </c>
      <c r="C134" s="233">
        <v>2012</v>
      </c>
      <c r="D134" s="245">
        <v>24.431299293999999</v>
      </c>
      <c r="E134" s="331">
        <v>2409</v>
      </c>
      <c r="F134" s="245">
        <v>20.936816525000001</v>
      </c>
      <c r="G134" s="331">
        <v>1646</v>
      </c>
      <c r="H134" s="246"/>
      <c r="I134" s="245">
        <v>37.783505155</v>
      </c>
      <c r="J134" s="331">
        <v>194</v>
      </c>
      <c r="K134" s="245">
        <v>22.270655270999999</v>
      </c>
      <c r="L134" s="331">
        <v>3861</v>
      </c>
      <c r="N134" s="128"/>
    </row>
    <row r="135" spans="1:14">
      <c r="A135" s="37">
        <f t="shared" si="2"/>
        <v>7</v>
      </c>
      <c r="B135" s="233" t="s">
        <v>70</v>
      </c>
      <c r="C135" s="233">
        <v>2013</v>
      </c>
      <c r="D135" s="245">
        <v>23.319819819999999</v>
      </c>
      <c r="E135" s="331">
        <v>1998</v>
      </c>
      <c r="F135" s="245">
        <v>21.662995595000002</v>
      </c>
      <c r="G135" s="331">
        <v>1362</v>
      </c>
      <c r="H135" s="246"/>
      <c r="I135" s="245">
        <v>35.584158416000001</v>
      </c>
      <c r="J135" s="331">
        <v>101</v>
      </c>
      <c r="K135" s="245">
        <v>22.247315127</v>
      </c>
      <c r="L135" s="331">
        <v>3259</v>
      </c>
      <c r="N135" s="128"/>
    </row>
    <row r="136" spans="1:14">
      <c r="A136" s="37">
        <f t="shared" si="2"/>
        <v>7</v>
      </c>
      <c r="B136" s="333" t="s">
        <v>70</v>
      </c>
      <c r="C136" s="336">
        <v>2014</v>
      </c>
      <c r="D136" s="334">
        <v>23.547841306999999</v>
      </c>
      <c r="E136" s="335">
        <v>1714</v>
      </c>
      <c r="F136" s="334">
        <v>22.558948261000001</v>
      </c>
      <c r="G136" s="335">
        <v>1179</v>
      </c>
      <c r="H136" s="337"/>
      <c r="I136" s="334">
        <v>38.704761904999998</v>
      </c>
      <c r="J136" s="335">
        <v>105</v>
      </c>
      <c r="K136" s="334">
        <v>22.558823529000001</v>
      </c>
      <c r="L136" s="335">
        <v>2788</v>
      </c>
      <c r="N136" s="128"/>
    </row>
    <row r="137" spans="1:14">
      <c r="A137" s="37">
        <f t="shared" si="2"/>
        <v>7</v>
      </c>
      <c r="B137" s="333" t="s">
        <v>70</v>
      </c>
      <c r="C137" s="336">
        <v>2015</v>
      </c>
      <c r="D137" s="334">
        <v>23.892972972999999</v>
      </c>
      <c r="E137" s="335">
        <v>1850</v>
      </c>
      <c r="F137" s="334">
        <v>22.804078659999998</v>
      </c>
      <c r="G137" s="335">
        <v>1373</v>
      </c>
      <c r="H137" s="337"/>
      <c r="I137" s="334">
        <v>39.407407407000001</v>
      </c>
      <c r="J137" s="335">
        <v>108</v>
      </c>
      <c r="K137" s="334">
        <v>22.875120384999999</v>
      </c>
      <c r="L137" s="335">
        <v>3115</v>
      </c>
      <c r="N137" s="128"/>
    </row>
    <row r="138" spans="1:14">
      <c r="A138" s="37">
        <f t="shared" si="2"/>
        <v>7</v>
      </c>
      <c r="B138" s="333" t="s">
        <v>70</v>
      </c>
      <c r="C138" s="336">
        <v>2016</v>
      </c>
      <c r="D138" s="334">
        <v>25.136929461000001</v>
      </c>
      <c r="E138" s="335">
        <v>1687</v>
      </c>
      <c r="F138" s="334">
        <v>23.399580126</v>
      </c>
      <c r="G138" s="335">
        <v>1429</v>
      </c>
      <c r="H138" s="337"/>
      <c r="I138" s="334">
        <v>42.396946565</v>
      </c>
      <c r="J138" s="335">
        <v>131</v>
      </c>
      <c r="K138" s="334">
        <v>23.547738692999999</v>
      </c>
      <c r="L138" s="335">
        <v>2985</v>
      </c>
      <c r="N138" s="128"/>
    </row>
    <row r="139" spans="1:14">
      <c r="A139" s="37">
        <f t="shared" si="2"/>
        <v>7</v>
      </c>
      <c r="B139" s="333" t="s">
        <v>70</v>
      </c>
      <c r="C139" s="336">
        <v>2017</v>
      </c>
      <c r="D139" s="334">
        <v>24.156862745000002</v>
      </c>
      <c r="E139" s="335">
        <v>1887</v>
      </c>
      <c r="F139" s="334">
        <v>24.115922718</v>
      </c>
      <c r="G139" s="335">
        <v>1501</v>
      </c>
      <c r="H139" s="337"/>
      <c r="I139" s="334">
        <v>42.341880342000003</v>
      </c>
      <c r="J139" s="335">
        <v>117</v>
      </c>
      <c r="K139" s="334">
        <v>23.487618465000001</v>
      </c>
      <c r="L139" s="335">
        <v>3271</v>
      </c>
      <c r="N139" s="128"/>
    </row>
    <row r="140" spans="1:14">
      <c r="A140" s="37">
        <f t="shared" si="2"/>
        <v>7</v>
      </c>
      <c r="B140" s="333" t="s">
        <v>70</v>
      </c>
      <c r="C140" s="336">
        <v>2018</v>
      </c>
      <c r="D140" s="334">
        <v>24.149727318</v>
      </c>
      <c r="E140" s="335">
        <v>2017</v>
      </c>
      <c r="F140" s="334">
        <v>24.718601895999999</v>
      </c>
      <c r="G140" s="335">
        <v>1688</v>
      </c>
      <c r="H140" s="337"/>
      <c r="I140" s="334">
        <v>42.6</v>
      </c>
      <c r="J140" s="335">
        <v>110</v>
      </c>
      <c r="K140" s="334">
        <v>23.852294854</v>
      </c>
      <c r="L140" s="335">
        <v>3595</v>
      </c>
      <c r="N140" s="128"/>
    </row>
    <row r="141" spans="1:14">
      <c r="A141" s="37">
        <f t="shared" si="2"/>
        <v>7</v>
      </c>
      <c r="B141" s="333" t="s">
        <v>70</v>
      </c>
      <c r="C141" s="336">
        <v>2019</v>
      </c>
      <c r="D141" s="334">
        <v>23.746355685000001</v>
      </c>
      <c r="E141" s="335">
        <v>2058</v>
      </c>
      <c r="F141" s="334">
        <v>25.226281352000001</v>
      </c>
      <c r="G141" s="335">
        <v>1834</v>
      </c>
      <c r="H141" s="337"/>
      <c r="I141" s="334">
        <v>39.25</v>
      </c>
      <c r="J141" s="335">
        <v>76</v>
      </c>
      <c r="K141" s="334">
        <v>24.14884696</v>
      </c>
      <c r="L141" s="335">
        <v>3816</v>
      </c>
      <c r="N141" s="128"/>
    </row>
    <row r="142" spans="1:14">
      <c r="A142" s="37">
        <f t="shared" si="2"/>
        <v>7</v>
      </c>
      <c r="B142" s="333" t="s">
        <v>70</v>
      </c>
      <c r="C142" s="336">
        <v>2020</v>
      </c>
      <c r="D142" s="334">
        <v>20.719733925</v>
      </c>
      <c r="E142" s="335">
        <v>2255</v>
      </c>
      <c r="F142" s="334">
        <v>24.513292434</v>
      </c>
      <c r="G142" s="335">
        <v>1956</v>
      </c>
      <c r="H142" s="337"/>
      <c r="I142" s="334">
        <v>33.795454544999998</v>
      </c>
      <c r="J142" s="335">
        <v>44</v>
      </c>
      <c r="K142" s="334">
        <v>22.382416527</v>
      </c>
      <c r="L142" s="335">
        <v>4163</v>
      </c>
      <c r="N142" s="128"/>
    </row>
    <row r="143" spans="1:14">
      <c r="A143" s="37">
        <f t="shared" si="2"/>
        <v>8</v>
      </c>
      <c r="E143" s="332"/>
    </row>
    <row r="144" spans="1:14">
      <c r="A144" s="37">
        <f t="shared" si="2"/>
        <v>8</v>
      </c>
      <c r="E144" s="332"/>
    </row>
    <row r="145" spans="1:5">
      <c r="A145" s="37">
        <f t="shared" si="2"/>
        <v>8</v>
      </c>
      <c r="E145" s="332"/>
    </row>
    <row r="146" spans="1:5">
      <c r="A146" s="37">
        <f t="shared" si="2"/>
        <v>8</v>
      </c>
      <c r="E146" s="332"/>
    </row>
    <row r="147" spans="1:5">
      <c r="A147" s="37">
        <f t="shared" si="2"/>
        <v>8</v>
      </c>
      <c r="E147" s="332"/>
    </row>
    <row r="148" spans="1:5">
      <c r="A148" s="37">
        <f t="shared" si="2"/>
        <v>8</v>
      </c>
      <c r="E148" s="332"/>
    </row>
    <row r="149" spans="1:5">
      <c r="A149" s="37">
        <f t="shared" si="2"/>
        <v>8</v>
      </c>
      <c r="E149" s="332"/>
    </row>
    <row r="150" spans="1:5">
      <c r="A150" s="37">
        <f t="shared" si="2"/>
        <v>8</v>
      </c>
      <c r="E150" s="332"/>
    </row>
    <row r="151" spans="1:5">
      <c r="A151" s="37">
        <f t="shared" si="2"/>
        <v>8</v>
      </c>
      <c r="E151" s="332"/>
    </row>
    <row r="152" spans="1:5">
      <c r="A152" s="37">
        <f t="shared" si="2"/>
        <v>8</v>
      </c>
      <c r="E152" s="332"/>
    </row>
    <row r="153" spans="1:5">
      <c r="A153" s="37">
        <f t="shared" si="2"/>
        <v>8</v>
      </c>
      <c r="E153" s="332"/>
    </row>
    <row r="154" spans="1:5">
      <c r="A154" s="37">
        <f t="shared" si="2"/>
        <v>8</v>
      </c>
      <c r="E154" s="332"/>
    </row>
    <row r="155" spans="1:5">
      <c r="A155" s="37">
        <f t="shared" si="2"/>
        <v>8</v>
      </c>
      <c r="E155" s="332"/>
    </row>
    <row r="156" spans="1:5">
      <c r="A156" s="37">
        <f t="shared" si="2"/>
        <v>8</v>
      </c>
      <c r="E156" s="332"/>
    </row>
    <row r="157" spans="1:5">
      <c r="A157" s="37">
        <f t="shared" si="2"/>
        <v>8</v>
      </c>
      <c r="E157" s="332"/>
    </row>
    <row r="158" spans="1:5">
      <c r="A158" s="37">
        <f t="shared" si="2"/>
        <v>8</v>
      </c>
      <c r="E158" s="332"/>
    </row>
    <row r="159" spans="1:5">
      <c r="A159" s="37">
        <f t="shared" si="2"/>
        <v>8</v>
      </c>
      <c r="E159" s="332"/>
    </row>
    <row r="160" spans="1:5">
      <c r="A160" s="37">
        <f t="shared" si="2"/>
        <v>8</v>
      </c>
      <c r="E160" s="332"/>
    </row>
    <row r="161" spans="1:5">
      <c r="A161" s="37">
        <f t="shared" si="2"/>
        <v>8</v>
      </c>
      <c r="E161" s="332"/>
    </row>
    <row r="162" spans="1:5">
      <c r="A162" s="37">
        <f t="shared" si="2"/>
        <v>8</v>
      </c>
      <c r="E162" s="332"/>
    </row>
    <row r="163" spans="1:5">
      <c r="A163" s="37">
        <f t="shared" si="2"/>
        <v>8</v>
      </c>
      <c r="E163" s="332"/>
    </row>
    <row r="164" spans="1:5">
      <c r="A164" s="37">
        <f t="shared" si="2"/>
        <v>8</v>
      </c>
      <c r="E164" s="332"/>
    </row>
    <row r="165" spans="1:5">
      <c r="A165" s="37">
        <f t="shared" si="2"/>
        <v>8</v>
      </c>
      <c r="E165" s="332"/>
    </row>
    <row r="166" spans="1:5">
      <c r="A166" s="37">
        <f t="shared" si="2"/>
        <v>8</v>
      </c>
      <c r="E166" s="332"/>
    </row>
    <row r="167" spans="1:5">
      <c r="A167" s="37">
        <f t="shared" si="2"/>
        <v>8</v>
      </c>
      <c r="E167" s="332"/>
    </row>
    <row r="168" spans="1:5">
      <c r="A168" s="37">
        <f t="shared" si="2"/>
        <v>8</v>
      </c>
      <c r="E168" s="332"/>
    </row>
    <row r="169" spans="1:5">
      <c r="A169" s="37">
        <f t="shared" si="2"/>
        <v>8</v>
      </c>
      <c r="E169" s="332"/>
    </row>
    <row r="170" spans="1:5">
      <c r="A170" s="37">
        <f t="shared" si="2"/>
        <v>8</v>
      </c>
      <c r="E170" s="332"/>
    </row>
    <row r="171" spans="1:5">
      <c r="A171" s="37">
        <f t="shared" si="2"/>
        <v>8</v>
      </c>
      <c r="E171" s="332"/>
    </row>
    <row r="172" spans="1:5">
      <c r="A172" s="37">
        <f t="shared" si="2"/>
        <v>8</v>
      </c>
      <c r="E172" s="332"/>
    </row>
    <row r="173" spans="1:5">
      <c r="A173" s="37">
        <f t="shared" si="2"/>
        <v>8</v>
      </c>
      <c r="E173" s="332"/>
    </row>
    <row r="174" spans="1:5">
      <c r="A174" s="37">
        <f t="shared" si="2"/>
        <v>8</v>
      </c>
      <c r="E174" s="332"/>
    </row>
    <row r="175" spans="1:5">
      <c r="A175" s="37">
        <f t="shared" si="2"/>
        <v>8</v>
      </c>
      <c r="E175" s="332"/>
    </row>
    <row r="176" spans="1:5">
      <c r="A176" s="37">
        <f t="shared" si="2"/>
        <v>8</v>
      </c>
      <c r="E176" s="332"/>
    </row>
    <row r="177" spans="1:5">
      <c r="A177" s="37">
        <f t="shared" si="2"/>
        <v>8</v>
      </c>
      <c r="E177" s="332"/>
    </row>
    <row r="178" spans="1:5">
      <c r="A178" s="37">
        <f t="shared" si="2"/>
        <v>8</v>
      </c>
      <c r="E178" s="332"/>
    </row>
    <row r="179" spans="1:5">
      <c r="A179" s="37">
        <f t="shared" si="2"/>
        <v>8</v>
      </c>
      <c r="E179" s="332"/>
    </row>
    <row r="180" spans="1:5">
      <c r="A180" s="37">
        <f t="shared" si="2"/>
        <v>8</v>
      </c>
      <c r="E180" s="332"/>
    </row>
    <row r="181" spans="1:5">
      <c r="A181" s="37">
        <f t="shared" si="2"/>
        <v>8</v>
      </c>
      <c r="E181" s="332"/>
    </row>
    <row r="182" spans="1:5">
      <c r="A182" s="37">
        <f t="shared" si="2"/>
        <v>8</v>
      </c>
      <c r="E182" s="332"/>
    </row>
    <row r="183" spans="1:5">
      <c r="A183" s="37">
        <f t="shared" si="2"/>
        <v>8</v>
      </c>
      <c r="E183" s="332"/>
    </row>
    <row r="184" spans="1:5">
      <c r="A184" s="37">
        <f t="shared" si="2"/>
        <v>8</v>
      </c>
      <c r="E184" s="332"/>
    </row>
    <row r="185" spans="1:5">
      <c r="A185" s="37">
        <f t="shared" si="2"/>
        <v>8</v>
      </c>
      <c r="E185" s="332"/>
    </row>
    <row r="186" spans="1:5">
      <c r="A186" s="37">
        <f t="shared" si="2"/>
        <v>8</v>
      </c>
      <c r="E186" s="332"/>
    </row>
    <row r="187" spans="1:5">
      <c r="A187" s="37">
        <f t="shared" si="2"/>
        <v>8</v>
      </c>
      <c r="E187" s="332"/>
    </row>
    <row r="188" spans="1:5">
      <c r="A188" s="37">
        <f t="shared" si="2"/>
        <v>8</v>
      </c>
      <c r="E188" s="332"/>
    </row>
    <row r="189" spans="1:5">
      <c r="A189" s="37">
        <f t="shared" si="2"/>
        <v>8</v>
      </c>
      <c r="E189" s="332"/>
    </row>
    <row r="190" spans="1:5">
      <c r="A190" s="37">
        <f t="shared" si="2"/>
        <v>8</v>
      </c>
      <c r="E190" s="332"/>
    </row>
    <row r="191" spans="1:5">
      <c r="A191" s="37">
        <f t="shared" si="2"/>
        <v>8</v>
      </c>
      <c r="E191" s="332"/>
    </row>
    <row r="192" spans="1:5">
      <c r="A192" s="37">
        <f t="shared" si="2"/>
        <v>8</v>
      </c>
      <c r="E192" s="332"/>
    </row>
    <row r="193" spans="1:5">
      <c r="A193" s="37">
        <f t="shared" si="2"/>
        <v>8</v>
      </c>
      <c r="E193" s="332"/>
    </row>
    <row r="194" spans="1:5">
      <c r="A194" s="37">
        <f t="shared" si="2"/>
        <v>8</v>
      </c>
      <c r="E194" s="332"/>
    </row>
    <row r="195" spans="1:5">
      <c r="A195" s="37">
        <f t="shared" si="2"/>
        <v>8</v>
      </c>
      <c r="E195" s="332"/>
    </row>
    <row r="196" spans="1:5">
      <c r="A196" s="37">
        <f t="shared" ref="A196:A259" si="3">IF(B196=B195, A195, A195+1)</f>
        <v>8</v>
      </c>
      <c r="E196" s="332"/>
    </row>
    <row r="197" spans="1:5">
      <c r="A197" s="37">
        <f t="shared" si="3"/>
        <v>8</v>
      </c>
      <c r="E197" s="332"/>
    </row>
    <row r="198" spans="1:5">
      <c r="A198" s="37">
        <f t="shared" si="3"/>
        <v>8</v>
      </c>
      <c r="E198" s="332"/>
    </row>
    <row r="199" spans="1:5">
      <c r="A199" s="37">
        <f t="shared" si="3"/>
        <v>8</v>
      </c>
      <c r="E199" s="332"/>
    </row>
    <row r="200" spans="1:5">
      <c r="A200" s="37">
        <f t="shared" si="3"/>
        <v>8</v>
      </c>
      <c r="E200" s="332"/>
    </row>
    <row r="201" spans="1:5">
      <c r="A201" s="37">
        <f t="shared" si="3"/>
        <v>8</v>
      </c>
      <c r="E201" s="332"/>
    </row>
    <row r="202" spans="1:5">
      <c r="A202" s="37">
        <f t="shared" si="3"/>
        <v>8</v>
      </c>
      <c r="E202" s="332"/>
    </row>
    <row r="203" spans="1:5">
      <c r="A203" s="37">
        <f t="shared" si="3"/>
        <v>8</v>
      </c>
      <c r="E203" s="332"/>
    </row>
    <row r="204" spans="1:5">
      <c r="A204" s="37">
        <f t="shared" si="3"/>
        <v>8</v>
      </c>
      <c r="E204" s="332"/>
    </row>
    <row r="205" spans="1:5">
      <c r="A205" s="37">
        <f t="shared" si="3"/>
        <v>8</v>
      </c>
      <c r="E205" s="332"/>
    </row>
    <row r="206" spans="1:5">
      <c r="A206" s="37">
        <f t="shared" si="3"/>
        <v>8</v>
      </c>
      <c r="E206" s="332"/>
    </row>
    <row r="207" spans="1:5">
      <c r="A207" s="37">
        <f t="shared" si="3"/>
        <v>8</v>
      </c>
      <c r="E207" s="332"/>
    </row>
    <row r="208" spans="1:5">
      <c r="A208" s="37">
        <f t="shared" si="3"/>
        <v>8</v>
      </c>
      <c r="E208" s="332"/>
    </row>
    <row r="209" spans="1:5">
      <c r="A209" s="37">
        <f t="shared" si="3"/>
        <v>8</v>
      </c>
      <c r="E209" s="332"/>
    </row>
    <row r="210" spans="1:5">
      <c r="A210" s="37">
        <f t="shared" si="3"/>
        <v>8</v>
      </c>
      <c r="E210" s="332"/>
    </row>
    <row r="211" spans="1:5">
      <c r="A211" s="37">
        <f t="shared" si="3"/>
        <v>8</v>
      </c>
      <c r="E211" s="332"/>
    </row>
    <row r="212" spans="1:5">
      <c r="A212" s="37">
        <f t="shared" si="3"/>
        <v>8</v>
      </c>
      <c r="E212" s="332"/>
    </row>
    <row r="213" spans="1:5">
      <c r="A213" s="37">
        <f t="shared" si="3"/>
        <v>8</v>
      </c>
      <c r="E213" s="332"/>
    </row>
    <row r="214" spans="1:5">
      <c r="A214" s="37">
        <f t="shared" si="3"/>
        <v>8</v>
      </c>
      <c r="E214" s="332"/>
    </row>
    <row r="215" spans="1:5">
      <c r="A215" s="37">
        <f t="shared" si="3"/>
        <v>8</v>
      </c>
      <c r="E215" s="332"/>
    </row>
    <row r="216" spans="1:5">
      <c r="A216" s="37">
        <f t="shared" si="3"/>
        <v>8</v>
      </c>
      <c r="E216" s="332"/>
    </row>
    <row r="217" spans="1:5">
      <c r="A217" s="37">
        <f t="shared" si="3"/>
        <v>8</v>
      </c>
      <c r="E217" s="332"/>
    </row>
    <row r="218" spans="1:5">
      <c r="A218" s="37">
        <f t="shared" si="3"/>
        <v>8</v>
      </c>
      <c r="E218" s="332"/>
    </row>
    <row r="219" spans="1:5">
      <c r="A219" s="37">
        <f t="shared" si="3"/>
        <v>8</v>
      </c>
      <c r="E219" s="332"/>
    </row>
    <row r="220" spans="1:5">
      <c r="A220" s="37">
        <f t="shared" si="3"/>
        <v>8</v>
      </c>
      <c r="E220" s="332"/>
    </row>
    <row r="221" spans="1:5">
      <c r="A221" s="37">
        <f t="shared" si="3"/>
        <v>8</v>
      </c>
      <c r="E221" s="332"/>
    </row>
    <row r="222" spans="1:5">
      <c r="A222" s="37">
        <f t="shared" si="3"/>
        <v>8</v>
      </c>
      <c r="E222" s="332"/>
    </row>
    <row r="223" spans="1:5">
      <c r="A223" s="37">
        <f t="shared" si="3"/>
        <v>8</v>
      </c>
      <c r="E223" s="332"/>
    </row>
    <row r="224" spans="1:5">
      <c r="A224" s="37">
        <f t="shared" si="3"/>
        <v>8</v>
      </c>
      <c r="E224" s="332"/>
    </row>
    <row r="225" spans="1:5">
      <c r="A225" s="37">
        <f t="shared" si="3"/>
        <v>8</v>
      </c>
      <c r="E225" s="332"/>
    </row>
    <row r="226" spans="1:5">
      <c r="A226" s="37">
        <f t="shared" si="3"/>
        <v>8</v>
      </c>
      <c r="E226" s="332"/>
    </row>
    <row r="227" spans="1:5">
      <c r="A227" s="37">
        <f t="shared" si="3"/>
        <v>8</v>
      </c>
      <c r="E227" s="332"/>
    </row>
    <row r="228" spans="1:5">
      <c r="A228" s="37">
        <f t="shared" si="3"/>
        <v>8</v>
      </c>
      <c r="E228" s="332"/>
    </row>
    <row r="229" spans="1:5">
      <c r="A229" s="37">
        <f t="shared" si="3"/>
        <v>8</v>
      </c>
      <c r="E229" s="332"/>
    </row>
    <row r="230" spans="1:5">
      <c r="A230" s="37">
        <f t="shared" si="3"/>
        <v>8</v>
      </c>
      <c r="E230" s="332"/>
    </row>
    <row r="231" spans="1:5">
      <c r="A231" s="37">
        <f t="shared" si="3"/>
        <v>8</v>
      </c>
      <c r="E231" s="332"/>
    </row>
    <row r="232" spans="1:5">
      <c r="A232" s="37">
        <f t="shared" si="3"/>
        <v>8</v>
      </c>
      <c r="E232" s="332"/>
    </row>
    <row r="233" spans="1:5">
      <c r="A233" s="37">
        <f t="shared" si="3"/>
        <v>8</v>
      </c>
      <c r="E233" s="332"/>
    </row>
    <row r="234" spans="1:5">
      <c r="A234" s="37">
        <f t="shared" si="3"/>
        <v>8</v>
      </c>
      <c r="E234" s="332"/>
    </row>
    <row r="235" spans="1:5">
      <c r="A235" s="37">
        <f t="shared" si="3"/>
        <v>8</v>
      </c>
      <c r="E235" s="332"/>
    </row>
    <row r="236" spans="1:5">
      <c r="A236" s="37">
        <f t="shared" si="3"/>
        <v>8</v>
      </c>
      <c r="E236" s="332"/>
    </row>
    <row r="237" spans="1:5">
      <c r="A237" s="37">
        <f t="shared" si="3"/>
        <v>8</v>
      </c>
      <c r="E237" s="332"/>
    </row>
    <row r="238" spans="1:5">
      <c r="A238" s="37">
        <f t="shared" si="3"/>
        <v>8</v>
      </c>
      <c r="E238" s="332"/>
    </row>
    <row r="239" spans="1:5">
      <c r="A239" s="37">
        <f t="shared" si="3"/>
        <v>8</v>
      </c>
      <c r="E239" s="332"/>
    </row>
    <row r="240" spans="1:5">
      <c r="A240" s="37">
        <f t="shared" si="3"/>
        <v>8</v>
      </c>
      <c r="E240" s="332"/>
    </row>
    <row r="241" spans="1:5">
      <c r="A241" s="37">
        <f t="shared" si="3"/>
        <v>8</v>
      </c>
      <c r="E241" s="332"/>
    </row>
    <row r="242" spans="1:5">
      <c r="A242" s="37">
        <f t="shared" si="3"/>
        <v>8</v>
      </c>
      <c r="E242" s="332"/>
    </row>
    <row r="243" spans="1:5">
      <c r="A243" s="37">
        <f t="shared" si="3"/>
        <v>8</v>
      </c>
      <c r="E243" s="332"/>
    </row>
    <row r="244" spans="1:5">
      <c r="A244" s="37">
        <f t="shared" si="3"/>
        <v>8</v>
      </c>
      <c r="E244" s="332"/>
    </row>
    <row r="245" spans="1:5">
      <c r="A245" s="37">
        <f t="shared" si="3"/>
        <v>8</v>
      </c>
      <c r="E245" s="332"/>
    </row>
    <row r="246" spans="1:5">
      <c r="A246" s="37">
        <f t="shared" si="3"/>
        <v>8</v>
      </c>
      <c r="E246" s="332"/>
    </row>
    <row r="247" spans="1:5">
      <c r="A247" s="37">
        <f t="shared" si="3"/>
        <v>8</v>
      </c>
      <c r="E247" s="332"/>
    </row>
    <row r="248" spans="1:5">
      <c r="A248" s="37">
        <f t="shared" si="3"/>
        <v>8</v>
      </c>
      <c r="E248" s="332"/>
    </row>
    <row r="249" spans="1:5">
      <c r="A249" s="37">
        <f t="shared" si="3"/>
        <v>8</v>
      </c>
      <c r="E249" s="332"/>
    </row>
    <row r="250" spans="1:5">
      <c r="A250" s="37">
        <f t="shared" si="3"/>
        <v>8</v>
      </c>
      <c r="E250" s="332"/>
    </row>
    <row r="251" spans="1:5">
      <c r="A251" s="37">
        <f t="shared" si="3"/>
        <v>8</v>
      </c>
      <c r="E251" s="332"/>
    </row>
    <row r="252" spans="1:5">
      <c r="A252" s="37">
        <f t="shared" si="3"/>
        <v>8</v>
      </c>
      <c r="E252" s="332"/>
    </row>
    <row r="253" spans="1:5">
      <c r="A253" s="37">
        <f t="shared" si="3"/>
        <v>8</v>
      </c>
      <c r="E253" s="332"/>
    </row>
    <row r="254" spans="1:5">
      <c r="A254" s="37">
        <f t="shared" si="3"/>
        <v>8</v>
      </c>
      <c r="E254" s="332"/>
    </row>
    <row r="255" spans="1:5">
      <c r="A255" s="37">
        <f t="shared" si="3"/>
        <v>8</v>
      </c>
      <c r="E255" s="332"/>
    </row>
    <row r="256" spans="1:5">
      <c r="A256" s="37">
        <f t="shared" si="3"/>
        <v>8</v>
      </c>
      <c r="E256" s="332"/>
    </row>
    <row r="257" spans="1:5">
      <c r="A257" s="37">
        <f t="shared" si="3"/>
        <v>8</v>
      </c>
      <c r="E257" s="332"/>
    </row>
    <row r="258" spans="1:5">
      <c r="A258" s="37">
        <f t="shared" si="3"/>
        <v>8</v>
      </c>
      <c r="E258" s="332"/>
    </row>
    <row r="259" spans="1:5">
      <c r="A259" s="37">
        <f t="shared" si="3"/>
        <v>8</v>
      </c>
      <c r="E259" s="332"/>
    </row>
    <row r="260" spans="1:5">
      <c r="A260" s="37">
        <f t="shared" ref="A260:A323" si="4">IF(B260=B259, A259, A259+1)</f>
        <v>8</v>
      </c>
      <c r="E260" s="332"/>
    </row>
    <row r="261" spans="1:5">
      <c r="A261" s="37">
        <f t="shared" si="4"/>
        <v>8</v>
      </c>
      <c r="E261" s="332"/>
    </row>
    <row r="262" spans="1:5">
      <c r="A262" s="37">
        <f t="shared" si="4"/>
        <v>8</v>
      </c>
      <c r="E262" s="332"/>
    </row>
    <row r="263" spans="1:5">
      <c r="A263" s="37">
        <f t="shared" si="4"/>
        <v>8</v>
      </c>
      <c r="E263" s="332"/>
    </row>
    <row r="264" spans="1:5">
      <c r="A264" s="37">
        <f t="shared" si="4"/>
        <v>8</v>
      </c>
      <c r="E264" s="332"/>
    </row>
    <row r="265" spans="1:5">
      <c r="A265" s="37">
        <f t="shared" si="4"/>
        <v>8</v>
      </c>
      <c r="E265" s="332"/>
    </row>
    <row r="266" spans="1:5">
      <c r="A266" s="37">
        <f t="shared" si="4"/>
        <v>8</v>
      </c>
      <c r="E266" s="332"/>
    </row>
    <row r="267" spans="1:5">
      <c r="A267" s="37">
        <f t="shared" si="4"/>
        <v>8</v>
      </c>
      <c r="E267" s="332"/>
    </row>
    <row r="268" spans="1:5">
      <c r="A268" s="37">
        <f t="shared" si="4"/>
        <v>8</v>
      </c>
      <c r="E268" s="332"/>
    </row>
    <row r="269" spans="1:5">
      <c r="A269" s="37">
        <f t="shared" si="4"/>
        <v>8</v>
      </c>
      <c r="E269" s="332"/>
    </row>
    <row r="270" spans="1:5">
      <c r="A270" s="37">
        <f t="shared" si="4"/>
        <v>8</v>
      </c>
      <c r="E270" s="332"/>
    </row>
    <row r="271" spans="1:5">
      <c r="A271" s="37">
        <f t="shared" si="4"/>
        <v>8</v>
      </c>
      <c r="E271" s="332"/>
    </row>
    <row r="272" spans="1:5">
      <c r="A272" s="37">
        <f t="shared" si="4"/>
        <v>8</v>
      </c>
      <c r="E272" s="332"/>
    </row>
    <row r="273" spans="1:5">
      <c r="A273" s="37">
        <f t="shared" si="4"/>
        <v>8</v>
      </c>
      <c r="E273" s="332"/>
    </row>
    <row r="274" spans="1:5">
      <c r="A274" s="37">
        <f t="shared" si="4"/>
        <v>8</v>
      </c>
      <c r="E274" s="332"/>
    </row>
    <row r="275" spans="1:5">
      <c r="A275" s="37">
        <f t="shared" si="4"/>
        <v>8</v>
      </c>
      <c r="E275" s="332"/>
    </row>
    <row r="276" spans="1:5">
      <c r="A276" s="37">
        <f t="shared" si="4"/>
        <v>8</v>
      </c>
      <c r="E276" s="332"/>
    </row>
    <row r="277" spans="1:5">
      <c r="A277" s="37">
        <f t="shared" si="4"/>
        <v>8</v>
      </c>
      <c r="E277" s="332"/>
    </row>
    <row r="278" spans="1:5">
      <c r="A278" s="37">
        <f t="shared" si="4"/>
        <v>8</v>
      </c>
      <c r="E278" s="332"/>
    </row>
    <row r="279" spans="1:5">
      <c r="A279" s="37">
        <f t="shared" si="4"/>
        <v>8</v>
      </c>
      <c r="E279" s="332"/>
    </row>
    <row r="280" spans="1:5">
      <c r="A280" s="37">
        <f t="shared" si="4"/>
        <v>8</v>
      </c>
      <c r="E280" s="332"/>
    </row>
    <row r="281" spans="1:5">
      <c r="A281" s="37">
        <f t="shared" si="4"/>
        <v>8</v>
      </c>
      <c r="E281" s="332"/>
    </row>
    <row r="282" spans="1:5">
      <c r="A282" s="37">
        <f t="shared" si="4"/>
        <v>8</v>
      </c>
      <c r="E282" s="332"/>
    </row>
    <row r="283" spans="1:5">
      <c r="A283" s="37">
        <f t="shared" si="4"/>
        <v>8</v>
      </c>
      <c r="E283" s="332"/>
    </row>
    <row r="284" spans="1:5">
      <c r="A284" s="37">
        <f t="shared" si="4"/>
        <v>8</v>
      </c>
      <c r="E284" s="332"/>
    </row>
    <row r="285" spans="1:5">
      <c r="A285" s="37">
        <f t="shared" si="4"/>
        <v>8</v>
      </c>
      <c r="E285" s="332"/>
    </row>
    <row r="286" spans="1:5">
      <c r="A286" s="37">
        <f t="shared" si="4"/>
        <v>8</v>
      </c>
      <c r="E286" s="332"/>
    </row>
    <row r="287" spans="1:5">
      <c r="A287" s="37">
        <f t="shared" si="4"/>
        <v>8</v>
      </c>
      <c r="E287" s="332"/>
    </row>
    <row r="288" spans="1:5">
      <c r="A288" s="37">
        <f t="shared" si="4"/>
        <v>8</v>
      </c>
      <c r="E288" s="332"/>
    </row>
    <row r="289" spans="1:5">
      <c r="A289" s="37">
        <f t="shared" si="4"/>
        <v>8</v>
      </c>
      <c r="E289" s="332"/>
    </row>
    <row r="290" spans="1:5">
      <c r="A290" s="37">
        <f t="shared" si="4"/>
        <v>8</v>
      </c>
      <c r="E290" s="332"/>
    </row>
    <row r="291" spans="1:5">
      <c r="A291" s="37">
        <f t="shared" si="4"/>
        <v>8</v>
      </c>
      <c r="E291" s="332"/>
    </row>
    <row r="292" spans="1:5">
      <c r="A292" s="37">
        <f t="shared" si="4"/>
        <v>8</v>
      </c>
      <c r="E292" s="332"/>
    </row>
    <row r="293" spans="1:5">
      <c r="A293" s="37">
        <f t="shared" si="4"/>
        <v>8</v>
      </c>
      <c r="E293" s="332"/>
    </row>
    <row r="294" spans="1:5">
      <c r="A294" s="37">
        <f t="shared" si="4"/>
        <v>8</v>
      </c>
      <c r="E294" s="332"/>
    </row>
    <row r="295" spans="1:5">
      <c r="A295" s="37">
        <f t="shared" si="4"/>
        <v>8</v>
      </c>
      <c r="E295" s="332"/>
    </row>
    <row r="296" spans="1:5">
      <c r="A296" s="37">
        <f t="shared" si="4"/>
        <v>8</v>
      </c>
      <c r="E296" s="332"/>
    </row>
    <row r="297" spans="1:5">
      <c r="A297" s="37">
        <f t="shared" si="4"/>
        <v>8</v>
      </c>
      <c r="E297" s="332"/>
    </row>
    <row r="298" spans="1:5">
      <c r="A298" s="37">
        <f t="shared" si="4"/>
        <v>8</v>
      </c>
    </row>
    <row r="299" spans="1:5">
      <c r="A299" s="37">
        <f t="shared" si="4"/>
        <v>8</v>
      </c>
    </row>
    <row r="300" spans="1:5">
      <c r="A300" s="37">
        <f t="shared" si="4"/>
        <v>8</v>
      </c>
    </row>
    <row r="301" spans="1:5">
      <c r="A301" s="37">
        <f t="shared" si="4"/>
        <v>8</v>
      </c>
    </row>
    <row r="302" spans="1:5">
      <c r="A302" s="37">
        <f t="shared" si="4"/>
        <v>8</v>
      </c>
    </row>
    <row r="303" spans="1:5">
      <c r="A303" s="37">
        <f t="shared" si="4"/>
        <v>8</v>
      </c>
    </row>
    <row r="304" spans="1:5">
      <c r="A304" s="37">
        <f t="shared" si="4"/>
        <v>8</v>
      </c>
    </row>
    <row r="305" spans="1:1">
      <c r="A305" s="37">
        <f t="shared" si="4"/>
        <v>8</v>
      </c>
    </row>
    <row r="306" spans="1:1">
      <c r="A306" s="37">
        <f t="shared" si="4"/>
        <v>8</v>
      </c>
    </row>
    <row r="307" spans="1:1">
      <c r="A307" s="37">
        <f t="shared" si="4"/>
        <v>8</v>
      </c>
    </row>
    <row r="308" spans="1:1">
      <c r="A308" s="37">
        <f t="shared" si="4"/>
        <v>8</v>
      </c>
    </row>
    <row r="309" spans="1:1">
      <c r="A309" s="37">
        <f t="shared" si="4"/>
        <v>8</v>
      </c>
    </row>
    <row r="310" spans="1:1">
      <c r="A310" s="37">
        <f t="shared" si="4"/>
        <v>8</v>
      </c>
    </row>
    <row r="311" spans="1:1">
      <c r="A311" s="37">
        <f t="shared" si="4"/>
        <v>8</v>
      </c>
    </row>
    <row r="312" spans="1:1">
      <c r="A312" s="37">
        <f t="shared" si="4"/>
        <v>8</v>
      </c>
    </row>
    <row r="313" spans="1:1">
      <c r="A313" s="37">
        <f t="shared" si="4"/>
        <v>8</v>
      </c>
    </row>
    <row r="314" spans="1:1">
      <c r="A314" s="37">
        <f t="shared" si="4"/>
        <v>8</v>
      </c>
    </row>
    <row r="315" spans="1:1">
      <c r="A315" s="37">
        <f t="shared" si="4"/>
        <v>8</v>
      </c>
    </row>
    <row r="316" spans="1:1">
      <c r="A316" s="37">
        <f t="shared" si="4"/>
        <v>8</v>
      </c>
    </row>
    <row r="317" spans="1:1">
      <c r="A317" s="37">
        <f t="shared" si="4"/>
        <v>8</v>
      </c>
    </row>
    <row r="318" spans="1:1">
      <c r="A318" s="37">
        <f t="shared" si="4"/>
        <v>8</v>
      </c>
    </row>
    <row r="319" spans="1:1">
      <c r="A319" s="37">
        <f t="shared" si="4"/>
        <v>8</v>
      </c>
    </row>
    <row r="320" spans="1:1">
      <c r="A320" s="37">
        <f t="shared" si="4"/>
        <v>8</v>
      </c>
    </row>
    <row r="321" spans="1:1">
      <c r="A321" s="37">
        <f t="shared" si="4"/>
        <v>8</v>
      </c>
    </row>
    <row r="322" spans="1:1">
      <c r="A322" s="37">
        <f t="shared" si="4"/>
        <v>8</v>
      </c>
    </row>
    <row r="323" spans="1:1">
      <c r="A323" s="37">
        <f t="shared" si="4"/>
        <v>8</v>
      </c>
    </row>
    <row r="324" spans="1:1">
      <c r="A324" s="37">
        <f t="shared" ref="A324:A387" si="5">IF(B324=B323, A323, A323+1)</f>
        <v>8</v>
      </c>
    </row>
    <row r="325" spans="1:1">
      <c r="A325" s="37">
        <f t="shared" si="5"/>
        <v>8</v>
      </c>
    </row>
    <row r="326" spans="1:1">
      <c r="A326" s="37">
        <f t="shared" si="5"/>
        <v>8</v>
      </c>
    </row>
    <row r="327" spans="1:1">
      <c r="A327" s="37">
        <f t="shared" si="5"/>
        <v>8</v>
      </c>
    </row>
    <row r="328" spans="1:1">
      <c r="A328" s="37">
        <f t="shared" si="5"/>
        <v>8</v>
      </c>
    </row>
    <row r="329" spans="1:1">
      <c r="A329" s="37">
        <f t="shared" si="5"/>
        <v>8</v>
      </c>
    </row>
    <row r="330" spans="1:1">
      <c r="A330" s="37">
        <f t="shared" si="5"/>
        <v>8</v>
      </c>
    </row>
    <row r="331" spans="1:1">
      <c r="A331" s="37">
        <f t="shared" si="5"/>
        <v>8</v>
      </c>
    </row>
    <row r="332" spans="1:1">
      <c r="A332" s="37">
        <f t="shared" si="5"/>
        <v>8</v>
      </c>
    </row>
    <row r="333" spans="1:1">
      <c r="A333" s="37">
        <f t="shared" si="5"/>
        <v>8</v>
      </c>
    </row>
    <row r="334" spans="1:1">
      <c r="A334" s="37">
        <f t="shared" si="5"/>
        <v>8</v>
      </c>
    </row>
    <row r="335" spans="1:1">
      <c r="A335" s="37">
        <f t="shared" si="5"/>
        <v>8</v>
      </c>
    </row>
    <row r="336" spans="1:1">
      <c r="A336" s="37">
        <f t="shared" si="5"/>
        <v>8</v>
      </c>
    </row>
    <row r="337" spans="1:1">
      <c r="A337" s="37">
        <f t="shared" si="5"/>
        <v>8</v>
      </c>
    </row>
    <row r="338" spans="1:1">
      <c r="A338" s="37">
        <f t="shared" si="5"/>
        <v>8</v>
      </c>
    </row>
    <row r="339" spans="1:1">
      <c r="A339" s="37">
        <f t="shared" si="5"/>
        <v>8</v>
      </c>
    </row>
    <row r="340" spans="1:1">
      <c r="A340" s="37">
        <f t="shared" si="5"/>
        <v>8</v>
      </c>
    </row>
    <row r="341" spans="1:1">
      <c r="A341" s="37">
        <f t="shared" si="5"/>
        <v>8</v>
      </c>
    </row>
    <row r="342" spans="1:1">
      <c r="A342" s="37">
        <f t="shared" si="5"/>
        <v>8</v>
      </c>
    </row>
    <row r="343" spans="1:1">
      <c r="A343" s="37">
        <f t="shared" si="5"/>
        <v>8</v>
      </c>
    </row>
    <row r="344" spans="1:1">
      <c r="A344" s="37">
        <f t="shared" si="5"/>
        <v>8</v>
      </c>
    </row>
    <row r="345" spans="1:1">
      <c r="A345" s="37">
        <f t="shared" si="5"/>
        <v>8</v>
      </c>
    </row>
    <row r="346" spans="1:1">
      <c r="A346" s="37">
        <f t="shared" si="5"/>
        <v>8</v>
      </c>
    </row>
    <row r="347" spans="1:1">
      <c r="A347" s="37">
        <f t="shared" si="5"/>
        <v>8</v>
      </c>
    </row>
    <row r="348" spans="1:1">
      <c r="A348" s="37">
        <f t="shared" si="5"/>
        <v>8</v>
      </c>
    </row>
    <row r="349" spans="1:1">
      <c r="A349" s="37">
        <f t="shared" si="5"/>
        <v>8</v>
      </c>
    </row>
    <row r="350" spans="1:1">
      <c r="A350" s="37">
        <f t="shared" si="5"/>
        <v>8</v>
      </c>
    </row>
    <row r="351" spans="1:1">
      <c r="A351" s="37">
        <f t="shared" si="5"/>
        <v>8</v>
      </c>
    </row>
    <row r="352" spans="1:1">
      <c r="A352" s="37">
        <f t="shared" si="5"/>
        <v>8</v>
      </c>
    </row>
    <row r="353" spans="1:1">
      <c r="A353" s="37">
        <f t="shared" si="5"/>
        <v>8</v>
      </c>
    </row>
    <row r="354" spans="1:1">
      <c r="A354" s="37">
        <f t="shared" si="5"/>
        <v>8</v>
      </c>
    </row>
    <row r="355" spans="1:1">
      <c r="A355" s="37">
        <f t="shared" si="5"/>
        <v>8</v>
      </c>
    </row>
    <row r="356" spans="1:1">
      <c r="A356" s="37">
        <f t="shared" si="5"/>
        <v>8</v>
      </c>
    </row>
    <row r="357" spans="1:1">
      <c r="A357" s="37">
        <f t="shared" si="5"/>
        <v>8</v>
      </c>
    </row>
    <row r="358" spans="1:1">
      <c r="A358" s="37">
        <f t="shared" si="5"/>
        <v>8</v>
      </c>
    </row>
    <row r="359" spans="1:1">
      <c r="A359" s="37">
        <f t="shared" si="5"/>
        <v>8</v>
      </c>
    </row>
    <row r="360" spans="1:1">
      <c r="A360" s="37">
        <f t="shared" si="5"/>
        <v>8</v>
      </c>
    </row>
    <row r="361" spans="1:1">
      <c r="A361" s="37">
        <f t="shared" si="5"/>
        <v>8</v>
      </c>
    </row>
    <row r="362" spans="1:1">
      <c r="A362" s="37">
        <f t="shared" si="5"/>
        <v>8</v>
      </c>
    </row>
    <row r="363" spans="1:1">
      <c r="A363" s="37">
        <f t="shared" si="5"/>
        <v>8</v>
      </c>
    </row>
    <row r="364" spans="1:1">
      <c r="A364" s="37">
        <f t="shared" si="5"/>
        <v>8</v>
      </c>
    </row>
    <row r="365" spans="1:1">
      <c r="A365" s="37">
        <f t="shared" si="5"/>
        <v>8</v>
      </c>
    </row>
    <row r="366" spans="1:1">
      <c r="A366" s="37">
        <f t="shared" si="5"/>
        <v>8</v>
      </c>
    </row>
    <row r="367" spans="1:1">
      <c r="A367" s="37">
        <f t="shared" si="5"/>
        <v>8</v>
      </c>
    </row>
    <row r="368" spans="1:1">
      <c r="A368" s="37">
        <f t="shared" si="5"/>
        <v>8</v>
      </c>
    </row>
    <row r="369" spans="1:1">
      <c r="A369" s="37">
        <f t="shared" si="5"/>
        <v>8</v>
      </c>
    </row>
    <row r="370" spans="1:1">
      <c r="A370" s="37">
        <f t="shared" si="5"/>
        <v>8</v>
      </c>
    </row>
    <row r="371" spans="1:1">
      <c r="A371" s="37">
        <f t="shared" si="5"/>
        <v>8</v>
      </c>
    </row>
    <row r="372" spans="1:1">
      <c r="A372" s="37">
        <f t="shared" si="5"/>
        <v>8</v>
      </c>
    </row>
    <row r="373" spans="1:1">
      <c r="A373" s="37">
        <f t="shared" si="5"/>
        <v>8</v>
      </c>
    </row>
    <row r="374" spans="1:1">
      <c r="A374" s="37">
        <f t="shared" si="5"/>
        <v>8</v>
      </c>
    </row>
    <row r="375" spans="1:1">
      <c r="A375" s="37">
        <f t="shared" si="5"/>
        <v>8</v>
      </c>
    </row>
    <row r="376" spans="1:1">
      <c r="A376" s="37">
        <f t="shared" si="5"/>
        <v>8</v>
      </c>
    </row>
    <row r="377" spans="1:1">
      <c r="A377" s="37">
        <f t="shared" si="5"/>
        <v>8</v>
      </c>
    </row>
    <row r="378" spans="1:1">
      <c r="A378" s="37">
        <f t="shared" si="5"/>
        <v>8</v>
      </c>
    </row>
    <row r="379" spans="1:1">
      <c r="A379" s="37">
        <f t="shared" si="5"/>
        <v>8</v>
      </c>
    </row>
    <row r="380" spans="1:1">
      <c r="A380" s="37">
        <f t="shared" si="5"/>
        <v>8</v>
      </c>
    </row>
    <row r="381" spans="1:1">
      <c r="A381" s="37">
        <f t="shared" si="5"/>
        <v>8</v>
      </c>
    </row>
    <row r="382" spans="1:1">
      <c r="A382" s="37">
        <f t="shared" si="5"/>
        <v>8</v>
      </c>
    </row>
    <row r="383" spans="1:1">
      <c r="A383" s="37">
        <f t="shared" si="5"/>
        <v>8</v>
      </c>
    </row>
    <row r="384" spans="1:1">
      <c r="A384" s="37">
        <f t="shared" si="5"/>
        <v>8</v>
      </c>
    </row>
    <row r="385" spans="1:1">
      <c r="A385" s="37">
        <f t="shared" si="5"/>
        <v>8</v>
      </c>
    </row>
    <row r="386" spans="1:1">
      <c r="A386" s="37">
        <f t="shared" si="5"/>
        <v>8</v>
      </c>
    </row>
    <row r="387" spans="1:1">
      <c r="A387" s="37">
        <f t="shared" si="5"/>
        <v>8</v>
      </c>
    </row>
    <row r="388" spans="1:1">
      <c r="A388" s="37">
        <f t="shared" ref="A388:A451" si="6">IF(B388=B387, A387, A387+1)</f>
        <v>8</v>
      </c>
    </row>
    <row r="389" spans="1:1">
      <c r="A389" s="37">
        <f t="shared" si="6"/>
        <v>8</v>
      </c>
    </row>
    <row r="390" spans="1:1">
      <c r="A390" s="37">
        <f t="shared" si="6"/>
        <v>8</v>
      </c>
    </row>
    <row r="391" spans="1:1">
      <c r="A391" s="37">
        <f t="shared" si="6"/>
        <v>8</v>
      </c>
    </row>
    <row r="392" spans="1:1">
      <c r="A392" s="37">
        <f t="shared" si="6"/>
        <v>8</v>
      </c>
    </row>
    <row r="393" spans="1:1">
      <c r="A393" s="37">
        <f t="shared" si="6"/>
        <v>8</v>
      </c>
    </row>
    <row r="394" spans="1:1">
      <c r="A394" s="37">
        <f t="shared" si="6"/>
        <v>8</v>
      </c>
    </row>
    <row r="395" spans="1:1">
      <c r="A395" s="37">
        <f t="shared" si="6"/>
        <v>8</v>
      </c>
    </row>
    <row r="396" spans="1:1">
      <c r="A396" s="37">
        <f t="shared" si="6"/>
        <v>8</v>
      </c>
    </row>
    <row r="397" spans="1:1">
      <c r="A397" s="37">
        <f t="shared" si="6"/>
        <v>8</v>
      </c>
    </row>
    <row r="398" spans="1:1">
      <c r="A398" s="37">
        <f t="shared" si="6"/>
        <v>8</v>
      </c>
    </row>
    <row r="399" spans="1:1">
      <c r="A399" s="37">
        <f t="shared" si="6"/>
        <v>8</v>
      </c>
    </row>
    <row r="400" spans="1:1">
      <c r="A400" s="37">
        <f t="shared" si="6"/>
        <v>8</v>
      </c>
    </row>
    <row r="401" spans="1:1">
      <c r="A401" s="37">
        <f t="shared" si="6"/>
        <v>8</v>
      </c>
    </row>
    <row r="402" spans="1:1">
      <c r="A402" s="37">
        <f t="shared" si="6"/>
        <v>8</v>
      </c>
    </row>
    <row r="403" spans="1:1">
      <c r="A403" s="37">
        <f t="shared" si="6"/>
        <v>8</v>
      </c>
    </row>
    <row r="404" spans="1:1">
      <c r="A404" s="37">
        <f t="shared" si="6"/>
        <v>8</v>
      </c>
    </row>
    <row r="405" spans="1:1">
      <c r="A405" s="37">
        <f t="shared" si="6"/>
        <v>8</v>
      </c>
    </row>
    <row r="406" spans="1:1">
      <c r="A406" s="37">
        <f t="shared" si="6"/>
        <v>8</v>
      </c>
    </row>
    <row r="407" spans="1:1">
      <c r="A407" s="37">
        <f t="shared" si="6"/>
        <v>8</v>
      </c>
    </row>
    <row r="408" spans="1:1">
      <c r="A408" s="37">
        <f t="shared" si="6"/>
        <v>8</v>
      </c>
    </row>
    <row r="409" spans="1:1">
      <c r="A409" s="37">
        <f t="shared" si="6"/>
        <v>8</v>
      </c>
    </row>
    <row r="410" spans="1:1">
      <c r="A410" s="37">
        <f t="shared" si="6"/>
        <v>8</v>
      </c>
    </row>
    <row r="411" spans="1:1">
      <c r="A411" s="37">
        <f t="shared" si="6"/>
        <v>8</v>
      </c>
    </row>
    <row r="412" spans="1:1">
      <c r="A412" s="37">
        <f t="shared" si="6"/>
        <v>8</v>
      </c>
    </row>
    <row r="413" spans="1:1">
      <c r="A413" s="37">
        <f t="shared" si="6"/>
        <v>8</v>
      </c>
    </row>
    <row r="414" spans="1:1">
      <c r="A414" s="37">
        <f t="shared" si="6"/>
        <v>8</v>
      </c>
    </row>
    <row r="415" spans="1:1">
      <c r="A415" s="37">
        <f t="shared" si="6"/>
        <v>8</v>
      </c>
    </row>
    <row r="416" spans="1:1">
      <c r="A416" s="37">
        <f t="shared" si="6"/>
        <v>8</v>
      </c>
    </row>
    <row r="417" spans="1:1">
      <c r="A417" s="37">
        <f t="shared" si="6"/>
        <v>8</v>
      </c>
    </row>
    <row r="418" spans="1:1">
      <c r="A418" s="37">
        <f t="shared" si="6"/>
        <v>8</v>
      </c>
    </row>
    <row r="419" spans="1:1">
      <c r="A419" s="37">
        <f t="shared" si="6"/>
        <v>8</v>
      </c>
    </row>
    <row r="420" spans="1:1">
      <c r="A420" s="37">
        <f t="shared" si="6"/>
        <v>8</v>
      </c>
    </row>
    <row r="421" spans="1:1">
      <c r="A421" s="37">
        <f t="shared" si="6"/>
        <v>8</v>
      </c>
    </row>
    <row r="422" spans="1:1">
      <c r="A422" s="37">
        <f t="shared" si="6"/>
        <v>8</v>
      </c>
    </row>
    <row r="423" spans="1:1">
      <c r="A423" s="37">
        <f t="shared" si="6"/>
        <v>8</v>
      </c>
    </row>
    <row r="424" spans="1:1">
      <c r="A424" s="37">
        <f t="shared" si="6"/>
        <v>8</v>
      </c>
    </row>
    <row r="425" spans="1:1">
      <c r="A425" s="37">
        <f t="shared" si="6"/>
        <v>8</v>
      </c>
    </row>
    <row r="426" spans="1:1">
      <c r="A426" s="37">
        <f t="shared" si="6"/>
        <v>8</v>
      </c>
    </row>
    <row r="427" spans="1:1">
      <c r="A427" s="37">
        <f t="shared" si="6"/>
        <v>8</v>
      </c>
    </row>
    <row r="428" spans="1:1">
      <c r="A428" s="37">
        <f t="shared" si="6"/>
        <v>8</v>
      </c>
    </row>
    <row r="429" spans="1:1">
      <c r="A429" s="37">
        <f t="shared" si="6"/>
        <v>8</v>
      </c>
    </row>
    <row r="430" spans="1:1">
      <c r="A430" s="37">
        <f t="shared" si="6"/>
        <v>8</v>
      </c>
    </row>
    <row r="431" spans="1:1">
      <c r="A431" s="37">
        <f t="shared" si="6"/>
        <v>8</v>
      </c>
    </row>
    <row r="432" spans="1:1">
      <c r="A432" s="37">
        <f t="shared" si="6"/>
        <v>8</v>
      </c>
    </row>
    <row r="433" spans="1:1">
      <c r="A433" s="37">
        <f t="shared" si="6"/>
        <v>8</v>
      </c>
    </row>
    <row r="434" spans="1:1">
      <c r="A434" s="37">
        <f t="shared" si="6"/>
        <v>8</v>
      </c>
    </row>
    <row r="435" spans="1:1">
      <c r="A435" s="37">
        <f t="shared" si="6"/>
        <v>8</v>
      </c>
    </row>
    <row r="436" spans="1:1">
      <c r="A436" s="37">
        <f t="shared" si="6"/>
        <v>8</v>
      </c>
    </row>
    <row r="437" spans="1:1">
      <c r="A437" s="37">
        <f t="shared" si="6"/>
        <v>8</v>
      </c>
    </row>
    <row r="438" spans="1:1">
      <c r="A438" s="37">
        <f t="shared" si="6"/>
        <v>8</v>
      </c>
    </row>
    <row r="439" spans="1:1">
      <c r="A439" s="37">
        <f t="shared" si="6"/>
        <v>8</v>
      </c>
    </row>
    <row r="440" spans="1:1">
      <c r="A440" s="37">
        <f t="shared" si="6"/>
        <v>8</v>
      </c>
    </row>
    <row r="441" spans="1:1">
      <c r="A441" s="37">
        <f t="shared" si="6"/>
        <v>8</v>
      </c>
    </row>
    <row r="442" spans="1:1">
      <c r="A442" s="37">
        <f t="shared" si="6"/>
        <v>8</v>
      </c>
    </row>
    <row r="443" spans="1:1">
      <c r="A443" s="37">
        <f t="shared" si="6"/>
        <v>8</v>
      </c>
    </row>
    <row r="444" spans="1:1">
      <c r="A444" s="37">
        <f t="shared" si="6"/>
        <v>8</v>
      </c>
    </row>
    <row r="445" spans="1:1">
      <c r="A445" s="37">
        <f t="shared" si="6"/>
        <v>8</v>
      </c>
    </row>
    <row r="446" spans="1:1">
      <c r="A446" s="37">
        <f t="shared" si="6"/>
        <v>8</v>
      </c>
    </row>
    <row r="447" spans="1:1">
      <c r="A447" s="37">
        <f t="shared" si="6"/>
        <v>8</v>
      </c>
    </row>
    <row r="448" spans="1:1">
      <c r="A448" s="37">
        <f t="shared" si="6"/>
        <v>8</v>
      </c>
    </row>
    <row r="449" spans="1:1">
      <c r="A449" s="37">
        <f t="shared" si="6"/>
        <v>8</v>
      </c>
    </row>
    <row r="450" spans="1:1">
      <c r="A450" s="37">
        <f t="shared" si="6"/>
        <v>8</v>
      </c>
    </row>
    <row r="451" spans="1:1">
      <c r="A451" s="37">
        <f t="shared" si="6"/>
        <v>8</v>
      </c>
    </row>
    <row r="452" spans="1:1">
      <c r="A452" s="37">
        <f t="shared" ref="A452:A515" si="7">IF(B452=B451, A451, A451+1)</f>
        <v>8</v>
      </c>
    </row>
    <row r="453" spans="1:1">
      <c r="A453" s="37">
        <f t="shared" si="7"/>
        <v>8</v>
      </c>
    </row>
    <row r="454" spans="1:1">
      <c r="A454" s="37">
        <f t="shared" si="7"/>
        <v>8</v>
      </c>
    </row>
    <row r="455" spans="1:1">
      <c r="A455" s="37">
        <f t="shared" si="7"/>
        <v>8</v>
      </c>
    </row>
    <row r="456" spans="1:1">
      <c r="A456" s="37">
        <f t="shared" si="7"/>
        <v>8</v>
      </c>
    </row>
    <row r="457" spans="1:1">
      <c r="A457" s="37">
        <f t="shared" si="7"/>
        <v>8</v>
      </c>
    </row>
    <row r="458" spans="1:1">
      <c r="A458" s="37">
        <f t="shared" si="7"/>
        <v>8</v>
      </c>
    </row>
    <row r="459" spans="1:1">
      <c r="A459" s="37">
        <f t="shared" si="7"/>
        <v>8</v>
      </c>
    </row>
    <row r="460" spans="1:1">
      <c r="A460" s="37">
        <f t="shared" si="7"/>
        <v>8</v>
      </c>
    </row>
    <row r="461" spans="1:1">
      <c r="A461" s="37">
        <f t="shared" si="7"/>
        <v>8</v>
      </c>
    </row>
    <row r="462" spans="1:1">
      <c r="A462" s="37">
        <f t="shared" si="7"/>
        <v>8</v>
      </c>
    </row>
    <row r="463" spans="1:1">
      <c r="A463" s="37">
        <f t="shared" si="7"/>
        <v>8</v>
      </c>
    </row>
    <row r="464" spans="1:1">
      <c r="A464" s="37">
        <f t="shared" si="7"/>
        <v>8</v>
      </c>
    </row>
    <row r="465" spans="1:1">
      <c r="A465" s="37">
        <f t="shared" si="7"/>
        <v>8</v>
      </c>
    </row>
    <row r="466" spans="1:1">
      <c r="A466" s="37">
        <f t="shared" si="7"/>
        <v>8</v>
      </c>
    </row>
    <row r="467" spans="1:1">
      <c r="A467" s="37">
        <f t="shared" si="7"/>
        <v>8</v>
      </c>
    </row>
    <row r="468" spans="1:1">
      <c r="A468" s="37">
        <f t="shared" si="7"/>
        <v>8</v>
      </c>
    </row>
    <row r="469" spans="1:1">
      <c r="A469" s="37">
        <f t="shared" si="7"/>
        <v>8</v>
      </c>
    </row>
    <row r="470" spans="1:1">
      <c r="A470" s="37">
        <f t="shared" si="7"/>
        <v>8</v>
      </c>
    </row>
    <row r="471" spans="1:1">
      <c r="A471" s="37">
        <f t="shared" si="7"/>
        <v>8</v>
      </c>
    </row>
    <row r="472" spans="1:1">
      <c r="A472" s="37">
        <f t="shared" si="7"/>
        <v>8</v>
      </c>
    </row>
    <row r="473" spans="1:1">
      <c r="A473" s="37">
        <f t="shared" si="7"/>
        <v>8</v>
      </c>
    </row>
    <row r="474" spans="1:1">
      <c r="A474" s="37">
        <f t="shared" si="7"/>
        <v>8</v>
      </c>
    </row>
    <row r="475" spans="1:1">
      <c r="A475" s="37">
        <f t="shared" si="7"/>
        <v>8</v>
      </c>
    </row>
    <row r="476" spans="1:1">
      <c r="A476" s="37">
        <f t="shared" si="7"/>
        <v>8</v>
      </c>
    </row>
    <row r="477" spans="1:1">
      <c r="A477" s="37">
        <f t="shared" si="7"/>
        <v>8</v>
      </c>
    </row>
    <row r="478" spans="1:1">
      <c r="A478" s="37">
        <f t="shared" si="7"/>
        <v>8</v>
      </c>
    </row>
    <row r="479" spans="1:1">
      <c r="A479" s="37">
        <f t="shared" si="7"/>
        <v>8</v>
      </c>
    </row>
    <row r="480" spans="1:1">
      <c r="A480" s="37">
        <f t="shared" si="7"/>
        <v>8</v>
      </c>
    </row>
    <row r="481" spans="1:1">
      <c r="A481" s="37">
        <f t="shared" si="7"/>
        <v>8</v>
      </c>
    </row>
    <row r="482" spans="1:1">
      <c r="A482" s="37">
        <f t="shared" si="7"/>
        <v>8</v>
      </c>
    </row>
    <row r="483" spans="1:1">
      <c r="A483" s="37">
        <f t="shared" si="7"/>
        <v>8</v>
      </c>
    </row>
    <row r="484" spans="1:1">
      <c r="A484" s="37">
        <f t="shared" si="7"/>
        <v>8</v>
      </c>
    </row>
    <row r="485" spans="1:1">
      <c r="A485" s="37">
        <f t="shared" si="7"/>
        <v>8</v>
      </c>
    </row>
    <row r="486" spans="1:1">
      <c r="A486" s="37">
        <f t="shared" si="7"/>
        <v>8</v>
      </c>
    </row>
    <row r="487" spans="1:1">
      <c r="A487" s="37">
        <f t="shared" si="7"/>
        <v>8</v>
      </c>
    </row>
    <row r="488" spans="1:1">
      <c r="A488" s="37">
        <f t="shared" si="7"/>
        <v>8</v>
      </c>
    </row>
    <row r="489" spans="1:1">
      <c r="A489" s="37">
        <f t="shared" si="7"/>
        <v>8</v>
      </c>
    </row>
    <row r="490" spans="1:1">
      <c r="A490" s="37">
        <f t="shared" si="7"/>
        <v>8</v>
      </c>
    </row>
    <row r="491" spans="1:1">
      <c r="A491" s="37">
        <f t="shared" si="7"/>
        <v>8</v>
      </c>
    </row>
    <row r="492" spans="1:1">
      <c r="A492" s="37">
        <f t="shared" si="7"/>
        <v>8</v>
      </c>
    </row>
    <row r="493" spans="1:1">
      <c r="A493" s="37">
        <f t="shared" si="7"/>
        <v>8</v>
      </c>
    </row>
    <row r="494" spans="1:1">
      <c r="A494" s="37">
        <f t="shared" si="7"/>
        <v>8</v>
      </c>
    </row>
    <row r="495" spans="1:1">
      <c r="A495" s="37">
        <f t="shared" si="7"/>
        <v>8</v>
      </c>
    </row>
    <row r="496" spans="1:1">
      <c r="A496" s="37">
        <f t="shared" si="7"/>
        <v>8</v>
      </c>
    </row>
    <row r="497" spans="1:1">
      <c r="A497" s="37">
        <f t="shared" si="7"/>
        <v>8</v>
      </c>
    </row>
    <row r="498" spans="1:1">
      <c r="A498" s="37">
        <f t="shared" si="7"/>
        <v>8</v>
      </c>
    </row>
    <row r="499" spans="1:1">
      <c r="A499" s="37">
        <f t="shared" si="7"/>
        <v>8</v>
      </c>
    </row>
    <row r="500" spans="1:1">
      <c r="A500" s="37">
        <f t="shared" si="7"/>
        <v>8</v>
      </c>
    </row>
    <row r="501" spans="1:1">
      <c r="A501" s="37">
        <f t="shared" si="7"/>
        <v>8</v>
      </c>
    </row>
    <row r="502" spans="1:1">
      <c r="A502" s="37">
        <f t="shared" si="7"/>
        <v>8</v>
      </c>
    </row>
    <row r="503" spans="1:1">
      <c r="A503" s="37">
        <f t="shared" si="7"/>
        <v>8</v>
      </c>
    </row>
    <row r="504" spans="1:1">
      <c r="A504" s="37">
        <f t="shared" si="7"/>
        <v>8</v>
      </c>
    </row>
    <row r="505" spans="1:1">
      <c r="A505" s="37">
        <f t="shared" si="7"/>
        <v>8</v>
      </c>
    </row>
    <row r="506" spans="1:1">
      <c r="A506" s="37">
        <f t="shared" si="7"/>
        <v>8</v>
      </c>
    </row>
    <row r="507" spans="1:1">
      <c r="A507" s="37">
        <f t="shared" si="7"/>
        <v>8</v>
      </c>
    </row>
    <row r="508" spans="1:1">
      <c r="A508" s="37">
        <f t="shared" si="7"/>
        <v>8</v>
      </c>
    </row>
    <row r="509" spans="1:1">
      <c r="A509" s="37">
        <f t="shared" si="7"/>
        <v>8</v>
      </c>
    </row>
    <row r="510" spans="1:1">
      <c r="A510" s="37">
        <f t="shared" si="7"/>
        <v>8</v>
      </c>
    </row>
    <row r="511" spans="1:1">
      <c r="A511" s="37">
        <f t="shared" si="7"/>
        <v>8</v>
      </c>
    </row>
    <row r="512" spans="1:1">
      <c r="A512" s="37">
        <f t="shared" si="7"/>
        <v>8</v>
      </c>
    </row>
    <row r="513" spans="1:1">
      <c r="A513" s="37">
        <f t="shared" si="7"/>
        <v>8</v>
      </c>
    </row>
    <row r="514" spans="1:1">
      <c r="A514" s="37">
        <f t="shared" si="7"/>
        <v>8</v>
      </c>
    </row>
    <row r="515" spans="1:1">
      <c r="A515" s="37">
        <f t="shared" si="7"/>
        <v>8</v>
      </c>
    </row>
    <row r="516" spans="1:1">
      <c r="A516" s="37">
        <f t="shared" ref="A516:A579" si="8">IF(B516=B515, A515, A515+1)</f>
        <v>8</v>
      </c>
    </row>
    <row r="517" spans="1:1">
      <c r="A517" s="37">
        <f t="shared" si="8"/>
        <v>8</v>
      </c>
    </row>
    <row r="518" spans="1:1">
      <c r="A518" s="37">
        <f t="shared" si="8"/>
        <v>8</v>
      </c>
    </row>
    <row r="519" spans="1:1">
      <c r="A519" s="37">
        <f t="shared" si="8"/>
        <v>8</v>
      </c>
    </row>
    <row r="520" spans="1:1">
      <c r="A520" s="37">
        <f t="shared" si="8"/>
        <v>8</v>
      </c>
    </row>
    <row r="521" spans="1:1">
      <c r="A521" s="37">
        <f t="shared" si="8"/>
        <v>8</v>
      </c>
    </row>
    <row r="522" spans="1:1">
      <c r="A522" s="37">
        <f t="shared" si="8"/>
        <v>8</v>
      </c>
    </row>
    <row r="523" spans="1:1">
      <c r="A523" s="37">
        <f t="shared" si="8"/>
        <v>8</v>
      </c>
    </row>
    <row r="524" spans="1:1">
      <c r="A524" s="37">
        <f t="shared" si="8"/>
        <v>8</v>
      </c>
    </row>
    <row r="525" spans="1:1">
      <c r="A525" s="37">
        <f t="shared" si="8"/>
        <v>8</v>
      </c>
    </row>
    <row r="526" spans="1:1">
      <c r="A526" s="37">
        <f t="shared" si="8"/>
        <v>8</v>
      </c>
    </row>
    <row r="527" spans="1:1">
      <c r="A527" s="37">
        <f t="shared" si="8"/>
        <v>8</v>
      </c>
    </row>
    <row r="528" spans="1:1">
      <c r="A528" s="37">
        <f t="shared" si="8"/>
        <v>8</v>
      </c>
    </row>
    <row r="529" spans="1:1">
      <c r="A529" s="37">
        <f t="shared" si="8"/>
        <v>8</v>
      </c>
    </row>
    <row r="530" spans="1:1">
      <c r="A530" s="37">
        <f t="shared" si="8"/>
        <v>8</v>
      </c>
    </row>
    <row r="531" spans="1:1">
      <c r="A531" s="37">
        <f t="shared" si="8"/>
        <v>8</v>
      </c>
    </row>
    <row r="532" spans="1:1">
      <c r="A532" s="37">
        <f t="shared" si="8"/>
        <v>8</v>
      </c>
    </row>
    <row r="533" spans="1:1">
      <c r="A533" s="37">
        <f t="shared" si="8"/>
        <v>8</v>
      </c>
    </row>
    <row r="534" spans="1:1">
      <c r="A534" s="37">
        <f t="shared" si="8"/>
        <v>8</v>
      </c>
    </row>
    <row r="535" spans="1:1">
      <c r="A535" s="37">
        <f t="shared" si="8"/>
        <v>8</v>
      </c>
    </row>
    <row r="536" spans="1:1">
      <c r="A536" s="37">
        <f t="shared" si="8"/>
        <v>8</v>
      </c>
    </row>
    <row r="537" spans="1:1">
      <c r="A537" s="37">
        <f t="shared" si="8"/>
        <v>8</v>
      </c>
    </row>
    <row r="538" spans="1:1">
      <c r="A538" s="37">
        <f t="shared" si="8"/>
        <v>8</v>
      </c>
    </row>
    <row r="539" spans="1:1">
      <c r="A539" s="37">
        <f t="shared" si="8"/>
        <v>8</v>
      </c>
    </row>
    <row r="540" spans="1:1">
      <c r="A540" s="37">
        <f t="shared" si="8"/>
        <v>8</v>
      </c>
    </row>
    <row r="541" spans="1:1">
      <c r="A541" s="37">
        <f t="shared" si="8"/>
        <v>8</v>
      </c>
    </row>
    <row r="542" spans="1:1">
      <c r="A542" s="37">
        <f t="shared" si="8"/>
        <v>8</v>
      </c>
    </row>
    <row r="543" spans="1:1">
      <c r="A543" s="37">
        <f t="shared" si="8"/>
        <v>8</v>
      </c>
    </row>
    <row r="544" spans="1:1">
      <c r="A544" s="37">
        <f t="shared" si="8"/>
        <v>8</v>
      </c>
    </row>
    <row r="545" spans="1:1">
      <c r="A545" s="37">
        <f t="shared" si="8"/>
        <v>8</v>
      </c>
    </row>
    <row r="546" spans="1:1">
      <c r="A546" s="37">
        <f t="shared" si="8"/>
        <v>8</v>
      </c>
    </row>
    <row r="547" spans="1:1">
      <c r="A547" s="37">
        <f t="shared" si="8"/>
        <v>8</v>
      </c>
    </row>
    <row r="548" spans="1:1">
      <c r="A548" s="37">
        <f t="shared" si="8"/>
        <v>8</v>
      </c>
    </row>
    <row r="549" spans="1:1">
      <c r="A549" s="37">
        <f t="shared" si="8"/>
        <v>8</v>
      </c>
    </row>
    <row r="550" spans="1:1">
      <c r="A550" s="37">
        <f t="shared" si="8"/>
        <v>8</v>
      </c>
    </row>
    <row r="551" spans="1:1">
      <c r="A551" s="37">
        <f t="shared" si="8"/>
        <v>8</v>
      </c>
    </row>
    <row r="552" spans="1:1">
      <c r="A552" s="37">
        <f t="shared" si="8"/>
        <v>8</v>
      </c>
    </row>
    <row r="553" spans="1:1">
      <c r="A553" s="37">
        <f t="shared" si="8"/>
        <v>8</v>
      </c>
    </row>
    <row r="554" spans="1:1">
      <c r="A554" s="37">
        <f t="shared" si="8"/>
        <v>8</v>
      </c>
    </row>
    <row r="555" spans="1:1">
      <c r="A555" s="37">
        <f t="shared" si="8"/>
        <v>8</v>
      </c>
    </row>
    <row r="556" spans="1:1">
      <c r="A556" s="37">
        <f t="shared" si="8"/>
        <v>8</v>
      </c>
    </row>
    <row r="557" spans="1:1">
      <c r="A557" s="37">
        <f t="shared" si="8"/>
        <v>8</v>
      </c>
    </row>
    <row r="558" spans="1:1">
      <c r="A558" s="37">
        <f t="shared" si="8"/>
        <v>8</v>
      </c>
    </row>
    <row r="559" spans="1:1">
      <c r="A559" s="37">
        <f t="shared" si="8"/>
        <v>8</v>
      </c>
    </row>
    <row r="560" spans="1:1">
      <c r="A560" s="37">
        <f t="shared" si="8"/>
        <v>8</v>
      </c>
    </row>
    <row r="561" spans="1:1">
      <c r="A561" s="37">
        <f t="shared" si="8"/>
        <v>8</v>
      </c>
    </row>
    <row r="562" spans="1:1">
      <c r="A562" s="37">
        <f t="shared" si="8"/>
        <v>8</v>
      </c>
    </row>
    <row r="563" spans="1:1">
      <c r="A563" s="37">
        <f t="shared" si="8"/>
        <v>8</v>
      </c>
    </row>
    <row r="564" spans="1:1">
      <c r="A564" s="37">
        <f t="shared" si="8"/>
        <v>8</v>
      </c>
    </row>
    <row r="565" spans="1:1">
      <c r="A565" s="37">
        <f t="shared" si="8"/>
        <v>8</v>
      </c>
    </row>
    <row r="566" spans="1:1">
      <c r="A566" s="37">
        <f t="shared" si="8"/>
        <v>8</v>
      </c>
    </row>
    <row r="567" spans="1:1">
      <c r="A567" s="37">
        <f t="shared" si="8"/>
        <v>8</v>
      </c>
    </row>
    <row r="568" spans="1:1">
      <c r="A568" s="37">
        <f t="shared" si="8"/>
        <v>8</v>
      </c>
    </row>
    <row r="569" spans="1:1">
      <c r="A569" s="37">
        <f t="shared" si="8"/>
        <v>8</v>
      </c>
    </row>
    <row r="570" spans="1:1">
      <c r="A570" s="37">
        <f t="shared" si="8"/>
        <v>8</v>
      </c>
    </row>
    <row r="571" spans="1:1">
      <c r="A571" s="37">
        <f t="shared" si="8"/>
        <v>8</v>
      </c>
    </row>
    <row r="572" spans="1:1">
      <c r="A572" s="37">
        <f t="shared" si="8"/>
        <v>8</v>
      </c>
    </row>
    <row r="573" spans="1:1">
      <c r="A573" s="37">
        <f t="shared" si="8"/>
        <v>8</v>
      </c>
    </row>
    <row r="574" spans="1:1">
      <c r="A574" s="37">
        <f t="shared" si="8"/>
        <v>8</v>
      </c>
    </row>
    <row r="575" spans="1:1">
      <c r="A575" s="37">
        <f t="shared" si="8"/>
        <v>8</v>
      </c>
    </row>
    <row r="576" spans="1:1">
      <c r="A576" s="37">
        <f t="shared" si="8"/>
        <v>8</v>
      </c>
    </row>
    <row r="577" spans="1:1">
      <c r="A577" s="37">
        <f t="shared" si="8"/>
        <v>8</v>
      </c>
    </row>
    <row r="578" spans="1:1">
      <c r="A578" s="37">
        <f t="shared" si="8"/>
        <v>8</v>
      </c>
    </row>
    <row r="579" spans="1:1">
      <c r="A579" s="37">
        <f t="shared" si="8"/>
        <v>8</v>
      </c>
    </row>
    <row r="580" spans="1:1">
      <c r="A580" s="37">
        <f t="shared" ref="A580:A643" si="9">IF(B580=B579, A579, A579+1)</f>
        <v>8</v>
      </c>
    </row>
    <row r="581" spans="1:1">
      <c r="A581" s="37">
        <f t="shared" si="9"/>
        <v>8</v>
      </c>
    </row>
    <row r="582" spans="1:1">
      <c r="A582" s="37">
        <f t="shared" si="9"/>
        <v>8</v>
      </c>
    </row>
    <row r="583" spans="1:1">
      <c r="A583" s="37">
        <f t="shared" si="9"/>
        <v>8</v>
      </c>
    </row>
    <row r="584" spans="1:1">
      <c r="A584" s="37">
        <f t="shared" si="9"/>
        <v>8</v>
      </c>
    </row>
    <row r="585" spans="1:1">
      <c r="A585" s="37">
        <f t="shared" si="9"/>
        <v>8</v>
      </c>
    </row>
    <row r="586" spans="1:1">
      <c r="A586" s="37">
        <f t="shared" si="9"/>
        <v>8</v>
      </c>
    </row>
    <row r="587" spans="1:1">
      <c r="A587" s="37">
        <f t="shared" si="9"/>
        <v>8</v>
      </c>
    </row>
    <row r="588" spans="1:1">
      <c r="A588" s="37">
        <f t="shared" si="9"/>
        <v>8</v>
      </c>
    </row>
    <row r="589" spans="1:1">
      <c r="A589" s="37">
        <f t="shared" si="9"/>
        <v>8</v>
      </c>
    </row>
    <row r="590" spans="1:1">
      <c r="A590" s="37">
        <f t="shared" si="9"/>
        <v>8</v>
      </c>
    </row>
    <row r="591" spans="1:1">
      <c r="A591" s="37">
        <f t="shared" si="9"/>
        <v>8</v>
      </c>
    </row>
    <row r="592" spans="1:1">
      <c r="A592" s="37">
        <f t="shared" si="9"/>
        <v>8</v>
      </c>
    </row>
    <row r="593" spans="1:1">
      <c r="A593" s="37">
        <f t="shared" si="9"/>
        <v>8</v>
      </c>
    </row>
    <row r="594" spans="1:1">
      <c r="A594" s="37">
        <f t="shared" si="9"/>
        <v>8</v>
      </c>
    </row>
    <row r="595" spans="1:1">
      <c r="A595" s="37">
        <f t="shared" si="9"/>
        <v>8</v>
      </c>
    </row>
    <row r="596" spans="1:1">
      <c r="A596" s="37">
        <f t="shared" si="9"/>
        <v>8</v>
      </c>
    </row>
    <row r="597" spans="1:1">
      <c r="A597" s="37">
        <f t="shared" si="9"/>
        <v>8</v>
      </c>
    </row>
    <row r="598" spans="1:1">
      <c r="A598" s="37">
        <f t="shared" si="9"/>
        <v>8</v>
      </c>
    </row>
    <row r="599" spans="1:1">
      <c r="A599" s="37">
        <f t="shared" si="9"/>
        <v>8</v>
      </c>
    </row>
    <row r="600" spans="1:1">
      <c r="A600" s="37">
        <f t="shared" si="9"/>
        <v>8</v>
      </c>
    </row>
    <row r="601" spans="1:1">
      <c r="A601" s="37">
        <f t="shared" si="9"/>
        <v>8</v>
      </c>
    </row>
    <row r="602" spans="1:1">
      <c r="A602" s="37">
        <f t="shared" si="9"/>
        <v>8</v>
      </c>
    </row>
    <row r="603" spans="1:1">
      <c r="A603" s="37">
        <f t="shared" si="9"/>
        <v>8</v>
      </c>
    </row>
    <row r="604" spans="1:1">
      <c r="A604" s="37">
        <f t="shared" si="9"/>
        <v>8</v>
      </c>
    </row>
    <row r="605" spans="1:1">
      <c r="A605" s="37">
        <f t="shared" si="9"/>
        <v>8</v>
      </c>
    </row>
    <row r="606" spans="1:1">
      <c r="A606" s="37">
        <f t="shared" si="9"/>
        <v>8</v>
      </c>
    </row>
    <row r="607" spans="1:1">
      <c r="A607" s="37">
        <f t="shared" si="9"/>
        <v>8</v>
      </c>
    </row>
    <row r="608" spans="1:1">
      <c r="A608" s="37">
        <f t="shared" si="9"/>
        <v>8</v>
      </c>
    </row>
    <row r="609" spans="1:1">
      <c r="A609" s="37">
        <f t="shared" si="9"/>
        <v>8</v>
      </c>
    </row>
    <row r="610" spans="1:1">
      <c r="A610" s="37">
        <f t="shared" si="9"/>
        <v>8</v>
      </c>
    </row>
    <row r="611" spans="1:1">
      <c r="A611" s="37">
        <f t="shared" si="9"/>
        <v>8</v>
      </c>
    </row>
    <row r="612" spans="1:1">
      <c r="A612" s="37">
        <f t="shared" si="9"/>
        <v>8</v>
      </c>
    </row>
    <row r="613" spans="1:1">
      <c r="A613" s="37">
        <f t="shared" si="9"/>
        <v>8</v>
      </c>
    </row>
    <row r="614" spans="1:1">
      <c r="A614" s="37">
        <f t="shared" si="9"/>
        <v>8</v>
      </c>
    </row>
    <row r="615" spans="1:1">
      <c r="A615" s="37">
        <f t="shared" si="9"/>
        <v>8</v>
      </c>
    </row>
    <row r="616" spans="1:1">
      <c r="A616" s="37">
        <f t="shared" si="9"/>
        <v>8</v>
      </c>
    </row>
    <row r="617" spans="1:1">
      <c r="A617" s="37">
        <f t="shared" si="9"/>
        <v>8</v>
      </c>
    </row>
    <row r="618" spans="1:1">
      <c r="A618" s="37">
        <f t="shared" si="9"/>
        <v>8</v>
      </c>
    </row>
    <row r="619" spans="1:1">
      <c r="A619" s="37">
        <f t="shared" si="9"/>
        <v>8</v>
      </c>
    </row>
    <row r="620" spans="1:1">
      <c r="A620" s="37">
        <f t="shared" si="9"/>
        <v>8</v>
      </c>
    </row>
    <row r="621" spans="1:1">
      <c r="A621" s="37">
        <f t="shared" si="9"/>
        <v>8</v>
      </c>
    </row>
    <row r="622" spans="1:1">
      <c r="A622" s="37">
        <f t="shared" si="9"/>
        <v>8</v>
      </c>
    </row>
    <row r="623" spans="1:1">
      <c r="A623" s="37">
        <f t="shared" si="9"/>
        <v>8</v>
      </c>
    </row>
    <row r="624" spans="1:1">
      <c r="A624" s="37">
        <f t="shared" si="9"/>
        <v>8</v>
      </c>
    </row>
    <row r="625" spans="1:1">
      <c r="A625" s="37">
        <f t="shared" si="9"/>
        <v>8</v>
      </c>
    </row>
    <row r="626" spans="1:1">
      <c r="A626" s="37">
        <f t="shared" si="9"/>
        <v>8</v>
      </c>
    </row>
    <row r="627" spans="1:1">
      <c r="A627" s="37">
        <f t="shared" si="9"/>
        <v>8</v>
      </c>
    </row>
    <row r="628" spans="1:1">
      <c r="A628" s="37">
        <f t="shared" si="9"/>
        <v>8</v>
      </c>
    </row>
    <row r="629" spans="1:1">
      <c r="A629" s="37">
        <f t="shared" si="9"/>
        <v>8</v>
      </c>
    </row>
    <row r="630" spans="1:1">
      <c r="A630" s="37">
        <f t="shared" si="9"/>
        <v>8</v>
      </c>
    </row>
    <row r="631" spans="1:1">
      <c r="A631" s="37">
        <f t="shared" si="9"/>
        <v>8</v>
      </c>
    </row>
    <row r="632" spans="1:1">
      <c r="A632" s="37">
        <f t="shared" si="9"/>
        <v>8</v>
      </c>
    </row>
    <row r="633" spans="1:1">
      <c r="A633" s="37">
        <f t="shared" si="9"/>
        <v>8</v>
      </c>
    </row>
    <row r="634" spans="1:1">
      <c r="A634" s="37">
        <f t="shared" si="9"/>
        <v>8</v>
      </c>
    </row>
    <row r="635" spans="1:1">
      <c r="A635" s="37">
        <f t="shared" si="9"/>
        <v>8</v>
      </c>
    </row>
    <row r="636" spans="1:1">
      <c r="A636" s="37">
        <f t="shared" si="9"/>
        <v>8</v>
      </c>
    </row>
    <row r="637" spans="1:1">
      <c r="A637" s="37">
        <f t="shared" si="9"/>
        <v>8</v>
      </c>
    </row>
    <row r="638" spans="1:1">
      <c r="A638" s="37">
        <f t="shared" si="9"/>
        <v>8</v>
      </c>
    </row>
    <row r="639" spans="1:1">
      <c r="A639" s="37">
        <f t="shared" si="9"/>
        <v>8</v>
      </c>
    </row>
    <row r="640" spans="1:1">
      <c r="A640" s="37">
        <f t="shared" si="9"/>
        <v>8</v>
      </c>
    </row>
    <row r="641" spans="1:1">
      <c r="A641" s="37">
        <f t="shared" si="9"/>
        <v>8</v>
      </c>
    </row>
    <row r="642" spans="1:1">
      <c r="A642" s="37">
        <f t="shared" si="9"/>
        <v>8</v>
      </c>
    </row>
    <row r="643" spans="1:1">
      <c r="A643" s="37">
        <f t="shared" si="9"/>
        <v>8</v>
      </c>
    </row>
    <row r="644" spans="1:1">
      <c r="A644" s="37">
        <f t="shared" ref="A644:A696" si="10">IF(B644=B643, A643, A643+1)</f>
        <v>8</v>
      </c>
    </row>
    <row r="645" spans="1:1">
      <c r="A645" s="37">
        <f t="shared" si="10"/>
        <v>8</v>
      </c>
    </row>
    <row r="646" spans="1:1">
      <c r="A646" s="37">
        <f t="shared" si="10"/>
        <v>8</v>
      </c>
    </row>
    <row r="647" spans="1:1">
      <c r="A647" s="37">
        <f t="shared" si="10"/>
        <v>8</v>
      </c>
    </row>
    <row r="648" spans="1:1">
      <c r="A648" s="37">
        <f t="shared" si="10"/>
        <v>8</v>
      </c>
    </row>
    <row r="649" spans="1:1">
      <c r="A649" s="37">
        <f t="shared" si="10"/>
        <v>8</v>
      </c>
    </row>
    <row r="650" spans="1:1">
      <c r="A650" s="37">
        <f t="shared" si="10"/>
        <v>8</v>
      </c>
    </row>
    <row r="651" spans="1:1">
      <c r="A651" s="37">
        <f t="shared" si="10"/>
        <v>8</v>
      </c>
    </row>
    <row r="652" spans="1:1">
      <c r="A652" s="37">
        <f t="shared" si="10"/>
        <v>8</v>
      </c>
    </row>
    <row r="653" spans="1:1">
      <c r="A653" s="37">
        <f t="shared" si="10"/>
        <v>8</v>
      </c>
    </row>
    <row r="654" spans="1:1">
      <c r="A654" s="37">
        <f t="shared" si="10"/>
        <v>8</v>
      </c>
    </row>
    <row r="655" spans="1:1">
      <c r="A655" s="37">
        <f t="shared" si="10"/>
        <v>8</v>
      </c>
    </row>
    <row r="656" spans="1:1">
      <c r="A656" s="37">
        <f t="shared" si="10"/>
        <v>8</v>
      </c>
    </row>
    <row r="657" spans="1:1">
      <c r="A657" s="37">
        <f t="shared" si="10"/>
        <v>8</v>
      </c>
    </row>
    <row r="658" spans="1:1">
      <c r="A658" s="37">
        <f t="shared" si="10"/>
        <v>8</v>
      </c>
    </row>
    <row r="659" spans="1:1">
      <c r="A659" s="37">
        <f t="shared" si="10"/>
        <v>8</v>
      </c>
    </row>
    <row r="660" spans="1:1">
      <c r="A660" s="37">
        <f t="shared" si="10"/>
        <v>8</v>
      </c>
    </row>
    <row r="661" spans="1:1">
      <c r="A661" s="37">
        <f t="shared" si="10"/>
        <v>8</v>
      </c>
    </row>
    <row r="662" spans="1:1">
      <c r="A662" s="37">
        <f t="shared" si="10"/>
        <v>8</v>
      </c>
    </row>
    <row r="663" spans="1:1">
      <c r="A663" s="37">
        <f t="shared" si="10"/>
        <v>8</v>
      </c>
    </row>
    <row r="664" spans="1:1">
      <c r="A664" s="37">
        <f t="shared" si="10"/>
        <v>8</v>
      </c>
    </row>
    <row r="665" spans="1:1">
      <c r="A665" s="37">
        <f t="shared" si="10"/>
        <v>8</v>
      </c>
    </row>
    <row r="666" spans="1:1">
      <c r="A666" s="37">
        <f t="shared" si="10"/>
        <v>8</v>
      </c>
    </row>
    <row r="667" spans="1:1">
      <c r="A667" s="37">
        <f t="shared" si="10"/>
        <v>8</v>
      </c>
    </row>
    <row r="668" spans="1:1">
      <c r="A668" s="37">
        <f t="shared" si="10"/>
        <v>8</v>
      </c>
    </row>
    <row r="669" spans="1:1">
      <c r="A669" s="37">
        <f t="shared" si="10"/>
        <v>8</v>
      </c>
    </row>
    <row r="670" spans="1:1">
      <c r="A670" s="37">
        <f t="shared" si="10"/>
        <v>8</v>
      </c>
    </row>
    <row r="671" spans="1:1">
      <c r="A671" s="37">
        <f t="shared" si="10"/>
        <v>8</v>
      </c>
    </row>
    <row r="672" spans="1:1">
      <c r="A672" s="37">
        <f t="shared" si="10"/>
        <v>8</v>
      </c>
    </row>
    <row r="673" spans="1:1">
      <c r="A673" s="37">
        <f t="shared" si="10"/>
        <v>8</v>
      </c>
    </row>
    <row r="674" spans="1:1">
      <c r="A674" s="37">
        <f t="shared" si="10"/>
        <v>8</v>
      </c>
    </row>
    <row r="675" spans="1:1">
      <c r="A675" s="37">
        <f t="shared" si="10"/>
        <v>8</v>
      </c>
    </row>
    <row r="676" spans="1:1">
      <c r="A676" s="37">
        <f t="shared" si="10"/>
        <v>8</v>
      </c>
    </row>
    <row r="677" spans="1:1">
      <c r="A677" s="37">
        <f t="shared" si="10"/>
        <v>8</v>
      </c>
    </row>
    <row r="678" spans="1:1">
      <c r="A678" s="37">
        <f t="shared" si="10"/>
        <v>8</v>
      </c>
    </row>
    <row r="679" spans="1:1">
      <c r="A679" s="37">
        <f t="shared" si="10"/>
        <v>8</v>
      </c>
    </row>
    <row r="680" spans="1:1">
      <c r="A680" s="37">
        <f t="shared" si="10"/>
        <v>8</v>
      </c>
    </row>
    <row r="681" spans="1:1">
      <c r="A681" s="37">
        <f t="shared" si="10"/>
        <v>8</v>
      </c>
    </row>
    <row r="682" spans="1:1">
      <c r="A682" s="37">
        <f t="shared" si="10"/>
        <v>8</v>
      </c>
    </row>
    <row r="683" spans="1:1">
      <c r="A683" s="37">
        <f t="shared" si="10"/>
        <v>8</v>
      </c>
    </row>
    <row r="684" spans="1:1">
      <c r="A684" s="37">
        <f t="shared" si="10"/>
        <v>8</v>
      </c>
    </row>
    <row r="685" spans="1:1">
      <c r="A685" s="37">
        <f t="shared" si="10"/>
        <v>8</v>
      </c>
    </row>
    <row r="686" spans="1:1">
      <c r="A686" s="37">
        <f t="shared" si="10"/>
        <v>8</v>
      </c>
    </row>
    <row r="687" spans="1:1">
      <c r="A687" s="37">
        <f t="shared" si="10"/>
        <v>8</v>
      </c>
    </row>
    <row r="688" spans="1:1">
      <c r="A688" s="37">
        <f t="shared" si="10"/>
        <v>8</v>
      </c>
    </row>
    <row r="689" spans="1:1">
      <c r="A689" s="37">
        <f t="shared" si="10"/>
        <v>8</v>
      </c>
    </row>
    <row r="690" spans="1:1">
      <c r="A690" s="37">
        <f t="shared" si="10"/>
        <v>8</v>
      </c>
    </row>
    <row r="691" spans="1:1">
      <c r="A691" s="37">
        <f t="shared" si="10"/>
        <v>8</v>
      </c>
    </row>
    <row r="692" spans="1:1">
      <c r="A692" s="37">
        <f t="shared" si="10"/>
        <v>8</v>
      </c>
    </row>
    <row r="693" spans="1:1">
      <c r="A693" s="37">
        <f t="shared" si="10"/>
        <v>8</v>
      </c>
    </row>
    <row r="694" spans="1:1">
      <c r="A694" s="37">
        <f t="shared" si="10"/>
        <v>8</v>
      </c>
    </row>
    <row r="695" spans="1:1">
      <c r="A695" s="37">
        <f t="shared" si="10"/>
        <v>8</v>
      </c>
    </row>
    <row r="696" spans="1:1">
      <c r="A696" s="37">
        <f t="shared" si="10"/>
        <v>8</v>
      </c>
    </row>
  </sheetData>
  <mergeCells count="1">
    <mergeCell ref="N1:O1"/>
  </mergeCells>
  <phoneticPr fontId="0" type="noConversion"/>
  <conditionalFormatting sqref="B3:G135 I3:L135">
    <cfRule type="expression" dxfId="0" priority="1">
      <formula>ISODD($A3)</formula>
    </cfRule>
  </conditionalFormatting>
  <hyperlinks>
    <hyperlink ref="N1:O1" location="Contents!A1" display="Back to Contents"/>
  </hyperlinks>
  <pageMargins left="0.75" right="0.75" top="1" bottom="1" header="0.5" footer="0.5"/>
  <pageSetup paperSize="9" orientation="landscape" horizontalDpi="4294967292" verticalDpi="4294967292"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47"/>
  <sheetViews>
    <sheetView workbookViewId="0">
      <selection activeCell="P11" sqref="P11"/>
    </sheetView>
  </sheetViews>
  <sheetFormatPr defaultRowHeight="13.2"/>
  <cols>
    <col min="6" max="6" width="12.5546875" bestFit="1" customWidth="1"/>
  </cols>
  <sheetData>
    <row r="1" spans="1:14" ht="26.25" customHeight="1">
      <c r="A1" s="20" t="s">
        <v>323</v>
      </c>
      <c r="B1" s="19"/>
      <c r="C1" s="19"/>
      <c r="D1" s="19"/>
      <c r="E1" s="19"/>
      <c r="F1" s="19"/>
      <c r="G1" s="19"/>
      <c r="M1" s="352" t="s">
        <v>255</v>
      </c>
      <c r="N1" s="352"/>
    </row>
    <row r="2" spans="1:14">
      <c r="B2" s="365" t="s">
        <v>327</v>
      </c>
      <c r="C2" s="365"/>
      <c r="D2" s="366" t="s">
        <v>328</v>
      </c>
      <c r="E2" s="366"/>
      <c r="F2" s="367" t="s">
        <v>329</v>
      </c>
      <c r="G2" s="367"/>
    </row>
    <row r="3" spans="1:14">
      <c r="A3" s="82" t="s">
        <v>218</v>
      </c>
      <c r="B3" s="82" t="s">
        <v>324</v>
      </c>
      <c r="C3" s="82" t="s">
        <v>325</v>
      </c>
      <c r="D3" s="82" t="s">
        <v>589</v>
      </c>
      <c r="E3" s="82" t="s">
        <v>326</v>
      </c>
      <c r="F3" s="70" t="s">
        <v>124</v>
      </c>
      <c r="G3" s="70" t="s">
        <v>145</v>
      </c>
      <c r="H3" s="70"/>
    </row>
    <row r="4" spans="1:14">
      <c r="A4" s="82">
        <v>2001</v>
      </c>
      <c r="B4" s="108">
        <v>187007.97080000001</v>
      </c>
      <c r="C4" s="108">
        <v>176191</v>
      </c>
      <c r="D4" s="108">
        <v>183207.19982000001</v>
      </c>
      <c r="E4" s="108">
        <v>167287</v>
      </c>
      <c r="F4" s="108">
        <v>174599.86311999999</v>
      </c>
      <c r="G4" s="108">
        <v>196696</v>
      </c>
      <c r="H4" s="70"/>
    </row>
    <row r="5" spans="1:14">
      <c r="A5" s="82">
        <v>2002</v>
      </c>
      <c r="B5" s="108">
        <v>193761.78906000001</v>
      </c>
      <c r="C5" s="108">
        <v>181499</v>
      </c>
      <c r="D5" s="108">
        <v>190279.97620999999</v>
      </c>
      <c r="E5" s="108">
        <v>171893</v>
      </c>
      <c r="F5" s="108">
        <v>179913.47922000001</v>
      </c>
      <c r="G5" s="108">
        <v>203484</v>
      </c>
      <c r="H5" s="70"/>
    </row>
    <row r="6" spans="1:14">
      <c r="A6" s="82">
        <v>2003</v>
      </c>
      <c r="B6" s="108">
        <v>198857.22758999999</v>
      </c>
      <c r="C6" s="108">
        <v>187495</v>
      </c>
      <c r="D6" s="108">
        <v>198617.58627999999</v>
      </c>
      <c r="E6" s="108">
        <v>176485</v>
      </c>
      <c r="F6" s="108">
        <v>185761.24716999999</v>
      </c>
      <c r="G6" s="108">
        <v>211236</v>
      </c>
      <c r="H6" s="70"/>
    </row>
    <row r="7" spans="1:14">
      <c r="A7" s="82">
        <v>2004</v>
      </c>
      <c r="B7" s="108">
        <v>207184.50004000001</v>
      </c>
      <c r="C7" s="108">
        <v>191432</v>
      </c>
      <c r="D7" s="108">
        <v>205437.99200999999</v>
      </c>
      <c r="E7" s="108">
        <v>179743</v>
      </c>
      <c r="F7" s="108">
        <v>190198.44005</v>
      </c>
      <c r="G7" s="108">
        <v>216286</v>
      </c>
      <c r="H7" s="70"/>
    </row>
    <row r="8" spans="1:14">
      <c r="A8" s="82">
        <v>2005</v>
      </c>
      <c r="B8" s="108">
        <v>210881.72039999999</v>
      </c>
      <c r="C8" s="108">
        <v>194387</v>
      </c>
      <c r="D8" s="108">
        <v>210893.11400999999</v>
      </c>
      <c r="E8" s="108">
        <v>182723</v>
      </c>
      <c r="F8" s="108">
        <v>193176.36994</v>
      </c>
      <c r="G8" s="108">
        <v>221706</v>
      </c>
      <c r="H8" s="70"/>
    </row>
    <row r="9" spans="1:14">
      <c r="A9" s="82">
        <v>2006</v>
      </c>
      <c r="B9" s="108">
        <v>217062.40343999999</v>
      </c>
      <c r="C9" s="108">
        <v>200223</v>
      </c>
      <c r="D9" s="108">
        <v>223803.98519000001</v>
      </c>
      <c r="E9" s="108">
        <v>185410</v>
      </c>
      <c r="F9" s="108">
        <v>198201.79229000001</v>
      </c>
      <c r="G9" s="108">
        <v>237421</v>
      </c>
      <c r="H9" s="70"/>
    </row>
    <row r="10" spans="1:14">
      <c r="A10" s="82">
        <v>2007</v>
      </c>
      <c r="B10" s="108">
        <v>222135.87651</v>
      </c>
      <c r="C10" s="108">
        <v>201401</v>
      </c>
      <c r="D10" s="108">
        <v>224652.34948</v>
      </c>
      <c r="E10" s="108">
        <v>188760</v>
      </c>
      <c r="F10" s="108">
        <v>199734.63918999999</v>
      </c>
      <c r="G10" s="108">
        <v>241192</v>
      </c>
      <c r="H10" s="70"/>
    </row>
    <row r="11" spans="1:14">
      <c r="A11" s="82">
        <v>2008</v>
      </c>
      <c r="B11" s="108">
        <v>227233.27168000001</v>
      </c>
      <c r="C11" s="108">
        <v>204086</v>
      </c>
      <c r="D11" s="108">
        <v>227360.7972</v>
      </c>
      <c r="E11" s="108">
        <v>192824</v>
      </c>
      <c r="F11" s="108">
        <v>202701.89220999999</v>
      </c>
      <c r="G11" s="108">
        <v>244307</v>
      </c>
      <c r="H11" s="70"/>
    </row>
    <row r="12" spans="1:14">
      <c r="A12" s="82">
        <v>2009</v>
      </c>
      <c r="B12" s="108">
        <v>231973.03846000001</v>
      </c>
      <c r="C12" s="108">
        <v>205471</v>
      </c>
      <c r="D12" s="108">
        <v>227705.66854000001</v>
      </c>
      <c r="E12" s="108">
        <v>196219</v>
      </c>
      <c r="F12" s="108">
        <v>204436.13977000001</v>
      </c>
      <c r="G12" s="108">
        <v>247387</v>
      </c>
      <c r="H12" s="123"/>
      <c r="I12" s="30"/>
      <c r="J12" s="30"/>
    </row>
    <row r="13" spans="1:14">
      <c r="A13" s="82">
        <v>2010</v>
      </c>
      <c r="B13" s="108">
        <v>239104.35944</v>
      </c>
      <c r="C13" s="108">
        <v>208489</v>
      </c>
      <c r="D13" s="108">
        <v>230459.08927999999</v>
      </c>
      <c r="E13" s="108">
        <v>200773</v>
      </c>
      <c r="F13" s="108">
        <v>207743.72409999999</v>
      </c>
      <c r="G13" s="108">
        <v>254028</v>
      </c>
      <c r="H13" s="123"/>
      <c r="I13" s="30"/>
      <c r="J13" s="30"/>
    </row>
    <row r="14" spans="1:14">
      <c r="A14" s="82">
        <v>2011</v>
      </c>
      <c r="B14" s="108">
        <v>244562.65104999999</v>
      </c>
      <c r="C14" s="108">
        <v>212940</v>
      </c>
      <c r="D14" s="108">
        <v>234874.17963</v>
      </c>
      <c r="E14" s="108">
        <v>206230</v>
      </c>
      <c r="F14" s="108">
        <v>212371.24119999999</v>
      </c>
      <c r="G14" s="108">
        <v>259851</v>
      </c>
      <c r="H14" s="123"/>
      <c r="I14" s="30"/>
      <c r="J14" s="30"/>
    </row>
    <row r="15" spans="1:14">
      <c r="A15" s="82">
        <v>2012</v>
      </c>
      <c r="B15" s="108">
        <v>250773.20355000001</v>
      </c>
      <c r="C15" s="108">
        <v>214277</v>
      </c>
      <c r="D15" s="108">
        <v>235644.03630000001</v>
      </c>
      <c r="E15" s="108">
        <v>209116</v>
      </c>
      <c r="F15" s="108">
        <v>214321.29353</v>
      </c>
      <c r="G15" s="108">
        <v>262635</v>
      </c>
      <c r="H15" s="123"/>
      <c r="I15" s="30"/>
      <c r="J15" s="30"/>
    </row>
    <row r="16" spans="1:14">
      <c r="A16" s="82">
        <v>2013</v>
      </c>
      <c r="B16" s="108">
        <v>253097.01439</v>
      </c>
      <c r="C16" s="108">
        <v>216552</v>
      </c>
      <c r="D16" s="108">
        <v>236922.39848</v>
      </c>
      <c r="E16" s="108">
        <v>211822</v>
      </c>
      <c r="F16" s="108">
        <v>216790.82495000001</v>
      </c>
      <c r="G16" s="108">
        <v>264592</v>
      </c>
      <c r="H16" s="123"/>
      <c r="I16" s="30"/>
      <c r="J16" s="30"/>
    </row>
    <row r="17" spans="1:10">
      <c r="A17" s="82">
        <v>2014</v>
      </c>
      <c r="B17" s="108">
        <v>258806.40427999999</v>
      </c>
      <c r="C17" s="108">
        <v>217627</v>
      </c>
      <c r="D17" s="108">
        <v>237134.81890000001</v>
      </c>
      <c r="E17" s="108">
        <v>213926</v>
      </c>
      <c r="F17" s="108">
        <v>218070.28125</v>
      </c>
      <c r="G17" s="108">
        <v>268748</v>
      </c>
      <c r="H17" s="123"/>
      <c r="I17" s="30"/>
      <c r="J17" s="30"/>
    </row>
    <row r="18" spans="1:10">
      <c r="A18" s="82">
        <v>2015</v>
      </c>
      <c r="B18" s="108">
        <v>258327.93583</v>
      </c>
      <c r="C18" s="108">
        <v>217134</v>
      </c>
      <c r="D18" s="108">
        <v>235765.55613000001</v>
      </c>
      <c r="E18" s="108">
        <v>213560</v>
      </c>
      <c r="F18" s="108">
        <v>217393.23994999999</v>
      </c>
      <c r="G18" s="108">
        <v>268024</v>
      </c>
      <c r="H18" s="123"/>
      <c r="I18" s="30"/>
      <c r="J18" s="30"/>
    </row>
    <row r="19" spans="1:10">
      <c r="A19" s="82">
        <v>2016</v>
      </c>
      <c r="B19" s="108">
        <v>261383.82039000001</v>
      </c>
      <c r="C19" s="108">
        <v>217455</v>
      </c>
      <c r="D19" s="108">
        <v>236362.05755</v>
      </c>
      <c r="E19" s="108">
        <v>214272</v>
      </c>
      <c r="F19" s="108">
        <v>218009.42305000001</v>
      </c>
      <c r="G19" s="108">
        <v>268611</v>
      </c>
      <c r="H19" s="123"/>
      <c r="I19" s="30"/>
      <c r="J19" s="30"/>
    </row>
    <row r="20" spans="1:10">
      <c r="A20" s="82">
        <v>2017</v>
      </c>
      <c r="B20" s="108">
        <v>258618.50425</v>
      </c>
      <c r="C20" s="108">
        <v>214133</v>
      </c>
      <c r="D20" s="108">
        <v>231907.51819</v>
      </c>
      <c r="E20" s="108">
        <v>211324</v>
      </c>
      <c r="F20" s="108">
        <v>214607.26071999999</v>
      </c>
      <c r="G20" s="108">
        <v>264438</v>
      </c>
      <c r="H20" s="30"/>
      <c r="I20" s="30"/>
      <c r="J20" s="30"/>
    </row>
    <row r="21" spans="1:10">
      <c r="A21" s="82">
        <v>2018</v>
      </c>
      <c r="B21" s="108">
        <v>259565.71632000001</v>
      </c>
      <c r="C21" s="108">
        <v>212877</v>
      </c>
      <c r="D21" s="108">
        <v>231863.84422</v>
      </c>
      <c r="E21" s="108">
        <v>210021</v>
      </c>
      <c r="F21" s="108">
        <v>213427.37453999999</v>
      </c>
      <c r="G21" s="108">
        <v>265593</v>
      </c>
      <c r="H21" s="30"/>
      <c r="I21" s="30"/>
      <c r="J21" s="30"/>
    </row>
    <row r="22" spans="1:10">
      <c r="A22" s="303">
        <v>2019</v>
      </c>
      <c r="B22" s="108">
        <v>259986.01182000001</v>
      </c>
      <c r="C22" s="108">
        <v>211142</v>
      </c>
      <c r="D22" s="108">
        <v>230557.97672000001</v>
      </c>
      <c r="E22" s="108">
        <v>208468</v>
      </c>
      <c r="F22" s="108">
        <v>211943.61801999999</v>
      </c>
      <c r="G22" s="108">
        <v>263637</v>
      </c>
      <c r="H22" s="30"/>
      <c r="I22" s="30"/>
      <c r="J22" s="30"/>
    </row>
    <row r="23" spans="1:10">
      <c r="A23" s="321">
        <v>2020</v>
      </c>
      <c r="B23" s="108">
        <v>228315.43489</v>
      </c>
      <c r="C23" s="108">
        <v>196622</v>
      </c>
      <c r="D23" s="108">
        <v>207937.71445999999</v>
      </c>
      <c r="E23" s="108">
        <v>196535</v>
      </c>
      <c r="F23" s="108">
        <v>197073.40557999999</v>
      </c>
      <c r="G23" s="108">
        <v>231131</v>
      </c>
      <c r="H23" s="30"/>
      <c r="I23" s="30"/>
      <c r="J23" s="30"/>
    </row>
    <row r="24" spans="1:10">
      <c r="A24" s="30"/>
      <c r="B24" s="30"/>
      <c r="F24" s="30"/>
      <c r="G24" s="42"/>
      <c r="H24" s="30"/>
      <c r="I24" s="30"/>
      <c r="J24" s="30"/>
    </row>
    <row r="25" spans="1:10">
      <c r="H25" s="30"/>
      <c r="I25" s="30"/>
      <c r="J25" s="30"/>
    </row>
    <row r="26" spans="1:10">
      <c r="H26" s="30"/>
      <c r="I26" s="30"/>
      <c r="J26" s="30"/>
    </row>
    <row r="27" spans="1:10">
      <c r="H27" s="30"/>
      <c r="I27" s="30"/>
      <c r="J27" s="30"/>
    </row>
    <row r="28" spans="1:10">
      <c r="H28" s="30"/>
      <c r="I28" s="30"/>
      <c r="J28" s="30"/>
    </row>
    <row r="29" spans="1:10">
      <c r="H29" s="30"/>
      <c r="I29" s="30"/>
      <c r="J29" s="30"/>
    </row>
    <row r="30" spans="1:10">
      <c r="H30" s="30"/>
      <c r="I30" s="30"/>
      <c r="J30" s="30"/>
    </row>
    <row r="31" spans="1:10">
      <c r="H31" s="30"/>
      <c r="I31" s="30"/>
      <c r="J31" s="30"/>
    </row>
    <row r="32" spans="1:10">
      <c r="H32" s="30"/>
      <c r="I32" s="30"/>
      <c r="J32" s="30"/>
    </row>
    <row r="33" spans="4:13">
      <c r="H33" s="30"/>
      <c r="I33" s="30"/>
      <c r="J33" s="30"/>
    </row>
    <row r="34" spans="4:13">
      <c r="H34" s="30"/>
      <c r="I34" s="30"/>
      <c r="J34" s="30"/>
    </row>
    <row r="35" spans="4:13">
      <c r="H35" s="30"/>
      <c r="I35" s="30"/>
      <c r="J35" s="30"/>
    </row>
    <row r="36" spans="4:13">
      <c r="H36" s="30"/>
      <c r="I36" s="30"/>
      <c r="J36" s="30"/>
    </row>
    <row r="37" spans="4:13">
      <c r="H37" s="30"/>
      <c r="I37" s="30"/>
      <c r="J37" s="30"/>
    </row>
    <row r="38" spans="4:13">
      <c r="H38" s="30"/>
      <c r="I38" s="30"/>
      <c r="J38" s="30"/>
    </row>
    <row r="39" spans="4:13">
      <c r="H39" s="30"/>
      <c r="I39" s="30"/>
      <c r="J39" s="30"/>
      <c r="K39" s="11"/>
      <c r="L39" s="11"/>
      <c r="M39" s="11"/>
    </row>
    <row r="40" spans="4:13">
      <c r="H40" s="30"/>
      <c r="I40" s="30"/>
      <c r="J40" s="30"/>
      <c r="K40" s="11"/>
      <c r="L40" s="11"/>
      <c r="M40" s="11"/>
    </row>
    <row r="41" spans="4:13">
      <c r="D41" s="30"/>
      <c r="H41" s="30"/>
      <c r="I41" s="30"/>
      <c r="J41" s="30"/>
      <c r="K41" s="11"/>
      <c r="L41" s="11"/>
      <c r="M41" s="11"/>
    </row>
    <row r="42" spans="4:13">
      <c r="D42" s="30"/>
      <c r="H42" s="30"/>
      <c r="I42" s="30"/>
      <c r="J42" s="30"/>
      <c r="K42" s="11"/>
      <c r="L42" s="11"/>
      <c r="M42" s="11"/>
    </row>
    <row r="43" spans="4:13">
      <c r="D43" s="30"/>
      <c r="H43" s="30"/>
      <c r="I43" s="30"/>
      <c r="J43" s="30"/>
      <c r="K43" s="11"/>
      <c r="L43" s="11"/>
      <c r="M43" s="11"/>
    </row>
    <row r="44" spans="4:13">
      <c r="D44" s="30"/>
      <c r="E44" s="30"/>
      <c r="F44" s="30"/>
      <c r="G44" s="30"/>
      <c r="H44" s="30"/>
      <c r="I44" s="30"/>
      <c r="J44" s="30"/>
      <c r="K44" s="11"/>
      <c r="L44" s="11"/>
      <c r="M44" s="11"/>
    </row>
    <row r="45" spans="4:13">
      <c r="D45" s="30"/>
      <c r="E45" s="30"/>
      <c r="F45" s="30"/>
      <c r="G45" s="30"/>
      <c r="H45" s="30"/>
      <c r="I45" s="30"/>
      <c r="J45" s="30"/>
    </row>
    <row r="46" spans="4:13">
      <c r="D46" s="30"/>
      <c r="E46" s="30"/>
      <c r="F46" s="30"/>
      <c r="G46" s="30"/>
      <c r="H46" s="30"/>
      <c r="I46" s="30"/>
      <c r="J46" s="30"/>
    </row>
    <row r="47" spans="4:13">
      <c r="D47" s="30"/>
      <c r="E47" s="30"/>
      <c r="F47" s="30"/>
      <c r="G47" s="30"/>
    </row>
  </sheetData>
  <mergeCells count="4">
    <mergeCell ref="M1:N1"/>
    <mergeCell ref="B2:C2"/>
    <mergeCell ref="D2:E2"/>
    <mergeCell ref="F2:G2"/>
  </mergeCells>
  <hyperlinks>
    <hyperlink ref="M1:N1" location="Contents!A1" display="Back to Contents"/>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D53"/>
  <sheetViews>
    <sheetView workbookViewId="0">
      <selection activeCell="R12" sqref="R12"/>
    </sheetView>
  </sheetViews>
  <sheetFormatPr defaultRowHeight="13.2"/>
  <cols>
    <col min="12" max="12" width="3.109375" customWidth="1"/>
    <col min="13" max="13" width="11.44140625" bestFit="1" customWidth="1"/>
    <col min="14" max="14" width="11.6640625" bestFit="1" customWidth="1"/>
  </cols>
  <sheetData>
    <row r="1" spans="1:30" ht="25.5" customHeight="1">
      <c r="B1" s="20" t="s">
        <v>323</v>
      </c>
      <c r="C1" s="19"/>
      <c r="D1" s="19"/>
      <c r="E1" s="19"/>
      <c r="F1" s="19"/>
      <c r="G1" s="19"/>
      <c r="H1" s="19"/>
      <c r="I1" s="19"/>
      <c r="J1" s="19"/>
      <c r="K1" s="19"/>
      <c r="L1" s="34"/>
      <c r="M1" s="19"/>
      <c r="N1" s="19"/>
      <c r="O1" s="34"/>
      <c r="P1" s="352" t="s">
        <v>255</v>
      </c>
      <c r="Q1" s="352"/>
      <c r="R1" s="19"/>
      <c r="S1" s="19"/>
      <c r="T1" s="19"/>
      <c r="U1" s="19"/>
      <c r="V1" s="19"/>
      <c r="W1" s="19"/>
    </row>
    <row r="2" spans="1:30" s="34" customFormat="1">
      <c r="A2" s="190"/>
      <c r="B2" s="368" t="s">
        <v>206</v>
      </c>
      <c r="C2" s="369"/>
      <c r="D2" s="369"/>
      <c r="E2" s="369"/>
      <c r="F2" s="370"/>
      <c r="G2" s="371" t="s">
        <v>207</v>
      </c>
      <c r="H2" s="372"/>
      <c r="I2" s="372"/>
      <c r="J2" s="372"/>
      <c r="K2" s="373"/>
      <c r="M2" s="64" t="s">
        <v>333</v>
      </c>
      <c r="T2"/>
      <c r="U2"/>
      <c r="V2"/>
      <c r="W2"/>
      <c r="X2"/>
      <c r="Y2"/>
      <c r="Z2"/>
      <c r="AA2"/>
      <c r="AB2"/>
      <c r="AC2"/>
      <c r="AD2"/>
    </row>
    <row r="3" spans="1:30">
      <c r="A3" s="140" t="s">
        <v>218</v>
      </c>
      <c r="B3" s="82" t="s">
        <v>330</v>
      </c>
      <c r="C3" s="82" t="s">
        <v>331</v>
      </c>
      <c r="D3" s="82" t="s">
        <v>332</v>
      </c>
      <c r="E3" s="82" t="s">
        <v>334</v>
      </c>
      <c r="F3" s="82" t="s">
        <v>196</v>
      </c>
      <c r="G3" s="82" t="s">
        <v>330</v>
      </c>
      <c r="H3" s="82" t="s">
        <v>331</v>
      </c>
      <c r="I3" s="82" t="s">
        <v>332</v>
      </c>
      <c r="J3" s="82" t="s">
        <v>334</v>
      </c>
      <c r="K3" s="82" t="s">
        <v>196</v>
      </c>
      <c r="L3" s="1"/>
      <c r="M3" s="82" t="s">
        <v>124</v>
      </c>
      <c r="N3" s="82" t="s">
        <v>145</v>
      </c>
    </row>
    <row r="4" spans="1:30">
      <c r="A4" s="140">
        <v>2001</v>
      </c>
      <c r="B4" s="108">
        <v>147834.18685</v>
      </c>
      <c r="C4" s="108">
        <v>159907.73955999999</v>
      </c>
      <c r="D4" s="108">
        <v>184362.59541000001</v>
      </c>
      <c r="E4" s="108">
        <v>186184.49197</v>
      </c>
      <c r="F4" s="108">
        <v>206572.88863</v>
      </c>
      <c r="G4" s="108">
        <v>150050.57053</v>
      </c>
      <c r="H4" s="108">
        <v>176470.60879</v>
      </c>
      <c r="I4" s="108">
        <v>199626.90997000001</v>
      </c>
      <c r="J4" s="108">
        <v>204632.12224</v>
      </c>
      <c r="K4" s="108">
        <v>216841.00726000001</v>
      </c>
      <c r="L4" s="82"/>
      <c r="M4" s="108">
        <v>1861.4654092999999</v>
      </c>
      <c r="N4" s="108">
        <v>2140</v>
      </c>
    </row>
    <row r="5" spans="1:30">
      <c r="A5" s="140">
        <v>2002</v>
      </c>
      <c r="B5" s="108">
        <v>152826.20196999999</v>
      </c>
      <c r="C5" s="108">
        <v>165702.30642000001</v>
      </c>
      <c r="D5" s="108">
        <v>188684.66722</v>
      </c>
      <c r="E5" s="108">
        <v>190791.10431</v>
      </c>
      <c r="F5" s="108">
        <v>214159.26715999999</v>
      </c>
      <c r="G5" s="108">
        <v>158093.98608</v>
      </c>
      <c r="H5" s="108">
        <v>184606.42793000001</v>
      </c>
      <c r="I5" s="108">
        <v>205691.43395000001</v>
      </c>
      <c r="J5" s="108">
        <v>211176.44959</v>
      </c>
      <c r="K5" s="108">
        <v>215956.52176999999</v>
      </c>
      <c r="L5" s="82"/>
      <c r="M5" s="108">
        <v>1876.010581</v>
      </c>
      <c r="N5" s="108">
        <v>2200</v>
      </c>
    </row>
    <row r="6" spans="1:30">
      <c r="A6" s="140">
        <v>2003</v>
      </c>
      <c r="B6" s="108">
        <v>162766.54644999999</v>
      </c>
      <c r="C6" s="108">
        <v>172765.04147</v>
      </c>
      <c r="D6" s="108">
        <v>192720.35037999999</v>
      </c>
      <c r="E6" s="108">
        <v>195276.95298</v>
      </c>
      <c r="F6" s="108">
        <v>215659.63506999999</v>
      </c>
      <c r="G6" s="108">
        <v>160271.54649000001</v>
      </c>
      <c r="H6" s="108">
        <v>190078.52338999999</v>
      </c>
      <c r="I6" s="108">
        <v>213313.96369999999</v>
      </c>
      <c r="J6" s="108">
        <v>220873.74473000001</v>
      </c>
      <c r="K6" s="108">
        <v>217513.17112000001</v>
      </c>
      <c r="L6" s="82"/>
      <c r="M6" s="108">
        <v>1884.5721633000001</v>
      </c>
      <c r="N6" s="108">
        <v>2179</v>
      </c>
    </row>
    <row r="7" spans="1:30">
      <c r="A7" s="140">
        <v>2004</v>
      </c>
      <c r="B7" s="108">
        <v>166946.33085999999</v>
      </c>
      <c r="C7" s="108">
        <v>177251.52072999999</v>
      </c>
      <c r="D7" s="108">
        <v>194999.12742</v>
      </c>
      <c r="E7" s="108">
        <v>202096.83437</v>
      </c>
      <c r="F7" s="108">
        <v>221407.44969000001</v>
      </c>
      <c r="G7" s="108">
        <v>159769.63949</v>
      </c>
      <c r="H7" s="108">
        <v>188922.94271999999</v>
      </c>
      <c r="I7" s="108">
        <v>218110.37418000001</v>
      </c>
      <c r="J7" s="108">
        <v>226040.41526000001</v>
      </c>
      <c r="K7" s="108">
        <v>221488.21453999999</v>
      </c>
      <c r="L7" s="82"/>
      <c r="M7" s="108">
        <v>1910.8538412</v>
      </c>
      <c r="N7" s="108">
        <v>2214</v>
      </c>
    </row>
    <row r="8" spans="1:30">
      <c r="A8" s="140">
        <v>2005</v>
      </c>
      <c r="B8" s="108">
        <v>171801.95535999999</v>
      </c>
      <c r="C8" s="108">
        <v>181444.48733999999</v>
      </c>
      <c r="D8" s="108">
        <v>196636.11807</v>
      </c>
      <c r="E8" s="108">
        <v>202698.69292999999</v>
      </c>
      <c r="F8" s="108">
        <v>224321.05218</v>
      </c>
      <c r="G8" s="108">
        <v>172579.08678000001</v>
      </c>
      <c r="H8" s="108">
        <v>193675.37641999999</v>
      </c>
      <c r="I8" s="108">
        <v>222309.35339999999</v>
      </c>
      <c r="J8" s="108">
        <v>231821.53750999999</v>
      </c>
      <c r="K8" s="108">
        <v>214774.70164000001</v>
      </c>
      <c r="L8" s="82"/>
      <c r="M8" s="108">
        <v>1938.3094140999999</v>
      </c>
      <c r="N8" s="108">
        <v>2246</v>
      </c>
    </row>
    <row r="9" spans="1:30">
      <c r="A9" s="140">
        <v>2006</v>
      </c>
      <c r="B9" s="108">
        <v>189722.02137</v>
      </c>
      <c r="C9" s="108">
        <v>186590.93505999999</v>
      </c>
      <c r="D9" s="108">
        <v>197947.01376999999</v>
      </c>
      <c r="E9" s="108">
        <v>204512.31112</v>
      </c>
      <c r="F9" s="108">
        <v>228410.00956999999</v>
      </c>
      <c r="G9" s="108">
        <v>198054.57143000001</v>
      </c>
      <c r="H9" s="108">
        <v>218040.05566000001</v>
      </c>
      <c r="I9" s="108">
        <v>236100.70739</v>
      </c>
      <c r="J9" s="108">
        <v>244467.79673999999</v>
      </c>
      <c r="K9" s="108">
        <v>230506.55139000001</v>
      </c>
      <c r="L9" s="82"/>
      <c r="M9" s="108">
        <v>1971.695097</v>
      </c>
      <c r="N9" s="108">
        <v>2262</v>
      </c>
    </row>
    <row r="10" spans="1:30">
      <c r="A10" s="140">
        <v>2007</v>
      </c>
      <c r="B10" s="108">
        <v>189642.34839999999</v>
      </c>
      <c r="C10" s="108">
        <v>189465.01740000001</v>
      </c>
      <c r="D10" s="108">
        <v>199677.56106000001</v>
      </c>
      <c r="E10" s="108">
        <v>205984.90463</v>
      </c>
      <c r="F10" s="108">
        <v>226976.41949</v>
      </c>
      <c r="G10" s="108">
        <v>189590.79388000001</v>
      </c>
      <c r="H10" s="108">
        <v>214360.81296000001</v>
      </c>
      <c r="I10" s="108">
        <v>239990.24744000001</v>
      </c>
      <c r="J10" s="108">
        <v>250674.23559</v>
      </c>
      <c r="K10" s="108">
        <v>222688.33385</v>
      </c>
      <c r="L10" s="82"/>
      <c r="M10" s="108">
        <v>1989.0947142</v>
      </c>
      <c r="N10" s="108">
        <v>2293</v>
      </c>
    </row>
    <row r="11" spans="1:30">
      <c r="A11" s="140">
        <v>2008</v>
      </c>
      <c r="B11" s="108">
        <v>191787.64403</v>
      </c>
      <c r="C11" s="108">
        <v>192142.81829</v>
      </c>
      <c r="D11" s="108">
        <v>203051.60373</v>
      </c>
      <c r="E11" s="108">
        <v>208490.90476999999</v>
      </c>
      <c r="F11" s="108">
        <v>227966.05241</v>
      </c>
      <c r="G11" s="108">
        <v>196552.35153000001</v>
      </c>
      <c r="H11" s="108">
        <v>213940.09153000001</v>
      </c>
      <c r="I11" s="108">
        <v>241061.79363</v>
      </c>
      <c r="J11" s="108">
        <v>252802.63553</v>
      </c>
      <c r="K11" s="108">
        <v>229831.05906999999</v>
      </c>
      <c r="L11" s="82"/>
      <c r="M11" s="108">
        <v>2018.2353002</v>
      </c>
      <c r="N11" s="108">
        <v>2319</v>
      </c>
    </row>
    <row r="12" spans="1:30">
      <c r="A12" s="140">
        <v>2009</v>
      </c>
      <c r="B12" s="108">
        <v>189105.62163000001</v>
      </c>
      <c r="C12" s="108">
        <v>195208.77170000001</v>
      </c>
      <c r="D12" s="108">
        <v>204441.99968000001</v>
      </c>
      <c r="E12" s="108">
        <v>210811.28737000001</v>
      </c>
      <c r="F12" s="108">
        <v>229471.38428</v>
      </c>
      <c r="G12" s="108">
        <v>184566.73740000001</v>
      </c>
      <c r="H12" s="108">
        <v>221412.84104999999</v>
      </c>
      <c r="I12" s="108">
        <v>242042.72633</v>
      </c>
      <c r="J12" s="108">
        <v>257022.18184</v>
      </c>
      <c r="K12" s="108">
        <v>224741.61626000001</v>
      </c>
      <c r="L12" s="82"/>
      <c r="M12" s="108">
        <v>2034.5982300000001</v>
      </c>
      <c r="N12" s="108">
        <v>2359</v>
      </c>
    </row>
    <row r="13" spans="1:30">
      <c r="A13" s="140">
        <v>2010</v>
      </c>
      <c r="B13" s="108">
        <v>189950.05746000001</v>
      </c>
      <c r="C13" s="108">
        <v>197928.39116999999</v>
      </c>
      <c r="D13" s="108">
        <v>207774.58272000001</v>
      </c>
      <c r="E13" s="108">
        <v>215003.02893999999</v>
      </c>
      <c r="F13" s="108">
        <v>231043.82949</v>
      </c>
      <c r="G13" s="108">
        <v>190816.92405</v>
      </c>
      <c r="H13" s="108">
        <v>220425.60097</v>
      </c>
      <c r="I13" s="108">
        <v>246472.78901000001</v>
      </c>
      <c r="J13" s="108">
        <v>264274.38143000001</v>
      </c>
      <c r="K13" s="108">
        <v>231798.30064</v>
      </c>
      <c r="L13" s="82"/>
      <c r="M13" s="108">
        <v>2058.9925843000001</v>
      </c>
      <c r="N13" s="108">
        <v>2388</v>
      </c>
    </row>
    <row r="14" spans="1:30">
      <c r="A14" s="140">
        <v>2011</v>
      </c>
      <c r="B14" s="108">
        <v>189981.94886</v>
      </c>
      <c r="C14" s="108">
        <v>203218.17588</v>
      </c>
      <c r="D14" s="108">
        <v>212075.32365000001</v>
      </c>
      <c r="E14" s="108">
        <v>219533.43627999999</v>
      </c>
      <c r="F14" s="108">
        <v>236180.30971999999</v>
      </c>
      <c r="G14" s="108">
        <v>193184.40173000001</v>
      </c>
      <c r="H14" s="108">
        <v>217113.20292000001</v>
      </c>
      <c r="I14" s="108">
        <v>248870.96290000001</v>
      </c>
      <c r="J14" s="108">
        <v>270680.53620999999</v>
      </c>
      <c r="K14" s="108">
        <v>237650.84153000001</v>
      </c>
      <c r="L14" s="82"/>
      <c r="M14" s="108">
        <v>2082.6371392999999</v>
      </c>
      <c r="N14" s="108">
        <v>2413</v>
      </c>
    </row>
    <row r="15" spans="1:30">
      <c r="A15" s="140">
        <v>2012</v>
      </c>
      <c r="B15" s="108">
        <v>190542.60704</v>
      </c>
      <c r="C15" s="108">
        <v>204404.15457000001</v>
      </c>
      <c r="D15" s="108">
        <v>214439.12797</v>
      </c>
      <c r="E15" s="108">
        <v>222480.87753</v>
      </c>
      <c r="F15" s="108">
        <v>238150.02161</v>
      </c>
      <c r="G15" s="108">
        <v>177999.54008000001</v>
      </c>
      <c r="H15" s="108">
        <v>221051.64848</v>
      </c>
      <c r="I15" s="108">
        <v>250660.89658999999</v>
      </c>
      <c r="J15" s="108">
        <v>274460.9008</v>
      </c>
      <c r="K15" s="108">
        <v>231618.67178999999</v>
      </c>
      <c r="L15" s="82"/>
      <c r="M15" s="108">
        <v>2076.1132806000001</v>
      </c>
      <c r="N15" s="108">
        <v>2431</v>
      </c>
    </row>
    <row r="16" spans="1:30">
      <c r="A16" s="140">
        <v>2013</v>
      </c>
      <c r="B16" s="108">
        <v>188021.91435000001</v>
      </c>
      <c r="C16" s="108">
        <v>206764.86960999999</v>
      </c>
      <c r="D16" s="108">
        <v>217447.68669</v>
      </c>
      <c r="E16" s="108">
        <v>225878.9688</v>
      </c>
      <c r="F16" s="108">
        <v>239971.98212999999</v>
      </c>
      <c r="G16" s="108">
        <v>191954.46077999999</v>
      </c>
      <c r="H16" s="108">
        <v>224385.18721</v>
      </c>
      <c r="I16" s="108">
        <v>248111.67632999999</v>
      </c>
      <c r="J16" s="108">
        <v>276058.43807999999</v>
      </c>
      <c r="K16" s="108">
        <v>234570.62909999999</v>
      </c>
      <c r="L16" s="82"/>
      <c r="M16" s="108">
        <v>2076.5947388999998</v>
      </c>
      <c r="N16" s="108">
        <v>2469</v>
      </c>
    </row>
    <row r="17" spans="1:14">
      <c r="A17" s="140">
        <v>2014</v>
      </c>
      <c r="B17" s="108">
        <v>186361.46530000001</v>
      </c>
      <c r="C17" s="108">
        <v>208940.53906000001</v>
      </c>
      <c r="D17" s="108">
        <v>218447.38764</v>
      </c>
      <c r="E17" s="108">
        <v>228451.60047999999</v>
      </c>
      <c r="F17" s="108">
        <v>239732.36614999999</v>
      </c>
      <c r="G17" s="108">
        <v>171662.79897</v>
      </c>
      <c r="H17" s="108">
        <v>220320.08486</v>
      </c>
      <c r="I17" s="108">
        <v>250823.52071000001</v>
      </c>
      <c r="J17" s="108">
        <v>282346.82277999999</v>
      </c>
      <c r="K17" s="108">
        <v>228495.88375000001</v>
      </c>
      <c r="L17" s="82"/>
      <c r="M17" s="108">
        <v>2080.4629165000001</v>
      </c>
      <c r="N17" s="108">
        <v>2487</v>
      </c>
    </row>
    <row r="18" spans="1:14">
      <c r="A18" s="140">
        <v>2015</v>
      </c>
      <c r="B18" s="108">
        <v>182775.49768</v>
      </c>
      <c r="C18" s="108">
        <v>209050.71522000001</v>
      </c>
      <c r="D18" s="108">
        <v>218424.25292999999</v>
      </c>
      <c r="E18" s="108">
        <v>227820.80869999999</v>
      </c>
      <c r="F18" s="108">
        <v>238877.74585000001</v>
      </c>
      <c r="G18" s="108">
        <v>158586.58989</v>
      </c>
      <c r="H18" s="108">
        <v>222505.82863999999</v>
      </c>
      <c r="I18" s="108">
        <v>253565.39829000001</v>
      </c>
      <c r="J18" s="108">
        <v>279438.41103999998</v>
      </c>
      <c r="K18" s="108">
        <v>230238.50902</v>
      </c>
      <c r="L18" s="82"/>
      <c r="M18" s="108">
        <v>2078.1934382999998</v>
      </c>
      <c r="N18" s="108">
        <v>2513</v>
      </c>
    </row>
    <row r="19" spans="1:14">
      <c r="A19" s="140">
        <v>2016</v>
      </c>
      <c r="B19" s="108">
        <v>179673.13698000001</v>
      </c>
      <c r="C19" s="108">
        <v>209913.88806</v>
      </c>
      <c r="D19" s="108">
        <v>219270.97821</v>
      </c>
      <c r="E19" s="108">
        <v>229237.34465000001</v>
      </c>
      <c r="F19" s="108">
        <v>239448.00331999999</v>
      </c>
      <c r="G19" s="108">
        <v>160874.1195</v>
      </c>
      <c r="H19" s="108">
        <v>213666.48238</v>
      </c>
      <c r="I19" s="108">
        <v>251231.65400000001</v>
      </c>
      <c r="J19" s="108">
        <v>280771.43887000001</v>
      </c>
      <c r="K19" s="108">
        <v>229076.91352</v>
      </c>
      <c r="L19" s="82"/>
      <c r="M19" s="108">
        <v>2083.1389638999999</v>
      </c>
      <c r="N19" s="108">
        <v>2535</v>
      </c>
    </row>
    <row r="20" spans="1:14">
      <c r="A20" s="140">
        <v>2017</v>
      </c>
      <c r="B20" s="108">
        <v>174032.89834000001</v>
      </c>
      <c r="C20" s="108">
        <v>206470.21199000001</v>
      </c>
      <c r="D20" s="108">
        <v>216438.37656999999</v>
      </c>
      <c r="E20" s="108">
        <v>226971.693</v>
      </c>
      <c r="F20" s="108">
        <v>236755.77108000001</v>
      </c>
      <c r="G20" s="108">
        <v>159812.82723</v>
      </c>
      <c r="H20" s="108">
        <v>202679.93421000001</v>
      </c>
      <c r="I20" s="108">
        <v>245226.52781999999</v>
      </c>
      <c r="J20" s="108">
        <v>278206.17563000001</v>
      </c>
      <c r="K20" s="108">
        <v>217160.30356</v>
      </c>
      <c r="L20" s="82"/>
      <c r="M20" s="108">
        <v>2073.6395413999999</v>
      </c>
      <c r="N20" s="108">
        <v>2554</v>
      </c>
    </row>
    <row r="21" spans="1:14">
      <c r="A21" s="140">
        <v>2018</v>
      </c>
      <c r="B21" s="108">
        <v>172690.57260000001</v>
      </c>
      <c r="C21" s="108">
        <v>204120.01156000001</v>
      </c>
      <c r="D21" s="108">
        <v>215098.96737</v>
      </c>
      <c r="E21" s="108">
        <v>226399.97273000001</v>
      </c>
      <c r="F21" s="108">
        <v>237135.08353</v>
      </c>
      <c r="G21" s="108">
        <v>180565.16339999999</v>
      </c>
      <c r="H21" s="108">
        <v>212591.40854999999</v>
      </c>
      <c r="I21" s="108">
        <v>242873.37776999999</v>
      </c>
      <c r="J21" s="108">
        <v>278318.76107000001</v>
      </c>
      <c r="K21" s="108">
        <v>223069.23178</v>
      </c>
      <c r="L21" s="82"/>
      <c r="M21" s="108">
        <v>2083.8189308000001</v>
      </c>
      <c r="N21" s="108">
        <v>2566</v>
      </c>
    </row>
    <row r="22" spans="1:14">
      <c r="A22" s="140">
        <v>2019</v>
      </c>
      <c r="B22" s="108">
        <v>170547.96945</v>
      </c>
      <c r="C22" s="108">
        <v>201672.77827000001</v>
      </c>
      <c r="D22" s="108">
        <v>213629.14916</v>
      </c>
      <c r="E22" s="108">
        <v>226090.92235000001</v>
      </c>
      <c r="F22" s="108">
        <v>236670.57483</v>
      </c>
      <c r="G22" s="108">
        <v>150186.15818999999</v>
      </c>
      <c r="H22" s="108">
        <v>203331.32962</v>
      </c>
      <c r="I22" s="108">
        <v>240770.79483999999</v>
      </c>
      <c r="J22" s="108">
        <v>277742.67443000001</v>
      </c>
      <c r="K22" s="108">
        <v>216881.74785000001</v>
      </c>
      <c r="M22" s="108">
        <v>2086.9999284</v>
      </c>
      <c r="N22" s="108">
        <v>2577</v>
      </c>
    </row>
    <row r="23" spans="1:14">
      <c r="A23" s="140">
        <v>2020</v>
      </c>
      <c r="B23" s="108">
        <v>158832.33426999999</v>
      </c>
      <c r="C23" s="108">
        <v>186359.72479000001</v>
      </c>
      <c r="D23" s="108">
        <v>198756.47883000001</v>
      </c>
      <c r="E23" s="108">
        <v>210757.51801</v>
      </c>
      <c r="F23" s="108">
        <v>217995.15607999999</v>
      </c>
      <c r="G23" s="108">
        <v>129998.43137000001</v>
      </c>
      <c r="H23" s="108">
        <v>183024.88636</v>
      </c>
      <c r="I23" s="108">
        <v>213711.62935</v>
      </c>
      <c r="J23" s="108">
        <v>244992.14713999999</v>
      </c>
      <c r="K23" s="108">
        <v>180931.28836000001</v>
      </c>
      <c r="M23" s="108">
        <v>2120.9823173</v>
      </c>
      <c r="N23" s="108">
        <v>2649</v>
      </c>
    </row>
    <row r="24" spans="1:14">
      <c r="A24" s="30"/>
      <c r="B24" s="30"/>
      <c r="C24" s="30"/>
      <c r="D24" s="30"/>
      <c r="E24" s="30"/>
      <c r="F24" s="30"/>
      <c r="G24" s="42"/>
      <c r="H24" s="30"/>
      <c r="I24" s="30"/>
      <c r="J24" s="30"/>
    </row>
    <row r="52" spans="2:2">
      <c r="B52" s="8" t="s">
        <v>499</v>
      </c>
    </row>
    <row r="53" spans="2:2">
      <c r="B53" s="65"/>
    </row>
  </sheetData>
  <mergeCells count="3">
    <mergeCell ref="P1:Q1"/>
    <mergeCell ref="B2:F2"/>
    <mergeCell ref="G2:K2"/>
  </mergeCells>
  <hyperlinks>
    <hyperlink ref="P1:Q1" location="Contents!A1" display="Back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23"/>
  <sheetViews>
    <sheetView workbookViewId="0">
      <selection activeCell="S30" sqref="S30"/>
    </sheetView>
  </sheetViews>
  <sheetFormatPr defaultColWidth="8.88671875" defaultRowHeight="13.2"/>
  <cols>
    <col min="1" max="1" width="6.33203125" bestFit="1" customWidth="1"/>
    <col min="2" max="11" width="11.33203125" style="1" customWidth="1"/>
    <col min="12" max="12" width="5.6640625" style="1" customWidth="1"/>
    <col min="13" max="16" width="11.33203125" style="1" customWidth="1"/>
    <col min="17" max="17" width="5.6640625" style="1" customWidth="1"/>
    <col min="18" max="21" width="11.33203125" style="1" customWidth="1"/>
    <col min="22" max="22" width="5.6640625" customWidth="1"/>
  </cols>
  <sheetData>
    <row r="1" spans="1:24" ht="24.75" customHeight="1">
      <c r="B1" s="20" t="s">
        <v>567</v>
      </c>
      <c r="C1" s="22"/>
      <c r="D1" s="22"/>
      <c r="E1" s="22"/>
      <c r="F1" s="22"/>
      <c r="G1" s="22"/>
      <c r="H1" s="53"/>
      <c r="I1" s="22"/>
      <c r="J1" s="22"/>
      <c r="K1" s="54"/>
      <c r="M1" s="20" t="s">
        <v>569</v>
      </c>
      <c r="N1" s="54"/>
      <c r="O1" s="54"/>
      <c r="P1" s="54"/>
      <c r="Q1" s="63"/>
      <c r="R1" s="20" t="s">
        <v>566</v>
      </c>
      <c r="S1" s="54"/>
      <c r="T1" s="54"/>
      <c r="U1" s="54"/>
      <c r="W1" s="351" t="s">
        <v>255</v>
      </c>
      <c r="X1" s="351"/>
    </row>
    <row r="2" spans="1:24" ht="20.399999999999999">
      <c r="A2" s="134" t="s">
        <v>220</v>
      </c>
      <c r="B2" s="227" t="s">
        <v>657</v>
      </c>
      <c r="C2" s="106" t="s">
        <v>216</v>
      </c>
      <c r="D2" s="227" t="s">
        <v>730</v>
      </c>
      <c r="E2" s="106" t="s">
        <v>343</v>
      </c>
      <c r="F2" s="247" t="s">
        <v>570</v>
      </c>
      <c r="G2" s="99" t="s">
        <v>208</v>
      </c>
      <c r="H2" s="105" t="s">
        <v>217</v>
      </c>
      <c r="I2" s="105" t="s">
        <v>209</v>
      </c>
      <c r="J2" s="105" t="s">
        <v>210</v>
      </c>
      <c r="K2" s="247" t="s">
        <v>413</v>
      </c>
      <c r="L2" s="139"/>
      <c r="M2" s="107" t="s">
        <v>405</v>
      </c>
      <c r="N2" s="105" t="s">
        <v>406</v>
      </c>
      <c r="O2" s="105" t="s">
        <v>407</v>
      </c>
      <c r="P2" s="105" t="s">
        <v>408</v>
      </c>
      <c r="Q2" s="105"/>
      <c r="R2" s="227" t="s">
        <v>409</v>
      </c>
      <c r="S2" s="105" t="s">
        <v>410</v>
      </c>
      <c r="T2" s="105" t="s">
        <v>411</v>
      </c>
      <c r="U2" s="105" t="s">
        <v>412</v>
      </c>
    </row>
    <row r="3" spans="1:24">
      <c r="A3" s="140">
        <v>2000</v>
      </c>
      <c r="B3" s="248">
        <v>11.719443062</v>
      </c>
      <c r="C3" s="249">
        <v>12.413560673999999</v>
      </c>
      <c r="D3" s="248">
        <v>11.992809132</v>
      </c>
      <c r="E3" s="249">
        <v>11.543664658999999</v>
      </c>
      <c r="F3" s="250">
        <v>11.816061899999999</v>
      </c>
      <c r="G3" s="98">
        <v>16.11944948</v>
      </c>
      <c r="H3" s="98">
        <v>14.325201464999999</v>
      </c>
      <c r="I3" s="98">
        <v>16.092263228</v>
      </c>
      <c r="J3" s="98">
        <v>17.345472280999999</v>
      </c>
      <c r="K3" s="251">
        <v>11.94426713</v>
      </c>
      <c r="L3" s="82"/>
      <c r="M3" s="252">
        <v>12.4</v>
      </c>
      <c r="N3" s="99">
        <v>11.7</v>
      </c>
      <c r="O3" s="99">
        <v>7</v>
      </c>
      <c r="P3" s="99">
        <v>10.8</v>
      </c>
      <c r="Q3" s="99"/>
      <c r="R3" s="253">
        <v>1407746</v>
      </c>
      <c r="S3" s="254">
        <v>793317</v>
      </c>
      <c r="T3" s="254">
        <v>105145</v>
      </c>
      <c r="U3" s="254">
        <v>188335</v>
      </c>
    </row>
    <row r="4" spans="1:24">
      <c r="A4" s="140">
        <v>2001</v>
      </c>
      <c r="B4" s="248">
        <v>11.869533268</v>
      </c>
      <c r="C4" s="249">
        <v>12.598557651</v>
      </c>
      <c r="D4" s="248">
        <v>12.063092691</v>
      </c>
      <c r="E4" s="249">
        <v>11.837114295999999</v>
      </c>
      <c r="F4" s="250">
        <v>11.969035015999999</v>
      </c>
      <c r="G4" s="98">
        <v>16.511592384</v>
      </c>
      <c r="H4" s="98">
        <v>14.614023873000001</v>
      </c>
      <c r="I4" s="98">
        <v>16.210860955000001</v>
      </c>
      <c r="J4" s="98">
        <v>17.294625719999999</v>
      </c>
      <c r="K4" s="251">
        <v>12.101334649</v>
      </c>
      <c r="L4" s="82"/>
      <c r="M4" s="252">
        <v>12.5</v>
      </c>
      <c r="N4" s="99">
        <v>11.9</v>
      </c>
      <c r="O4" s="99">
        <v>7</v>
      </c>
      <c r="P4" s="99">
        <v>11.5</v>
      </c>
      <c r="Q4" s="99"/>
      <c r="R4" s="253">
        <v>1380001</v>
      </c>
      <c r="S4" s="254">
        <v>869665</v>
      </c>
      <c r="T4" s="254">
        <v>116353</v>
      </c>
      <c r="U4" s="254">
        <v>197215</v>
      </c>
    </row>
    <row r="5" spans="1:24">
      <c r="A5" s="140">
        <v>2002</v>
      </c>
      <c r="B5" s="248">
        <v>11.963462205000001</v>
      </c>
      <c r="C5" s="249">
        <v>12.681768698999999</v>
      </c>
      <c r="D5" s="248">
        <v>12.065699988</v>
      </c>
      <c r="E5" s="249">
        <v>12.052444327</v>
      </c>
      <c r="F5" s="250">
        <v>12.059909186000001</v>
      </c>
      <c r="G5" s="98">
        <v>16.732859594000001</v>
      </c>
      <c r="H5" s="98">
        <v>14.729055697</v>
      </c>
      <c r="I5" s="98">
        <v>16.214011515999999</v>
      </c>
      <c r="J5" s="98">
        <v>16.966763226000001</v>
      </c>
      <c r="K5" s="251">
        <v>12.193277084</v>
      </c>
      <c r="L5" s="82"/>
      <c r="M5" s="252">
        <v>12.5</v>
      </c>
      <c r="N5" s="99">
        <v>12.1</v>
      </c>
      <c r="O5" s="99">
        <v>7</v>
      </c>
      <c r="P5" s="99">
        <v>12</v>
      </c>
      <c r="Q5" s="99"/>
      <c r="R5" s="253">
        <v>1362767</v>
      </c>
      <c r="S5" s="254">
        <v>946088</v>
      </c>
      <c r="T5" s="254">
        <v>128215</v>
      </c>
      <c r="U5" s="254">
        <v>210529</v>
      </c>
    </row>
    <row r="6" spans="1:24">
      <c r="A6" s="140">
        <v>2003</v>
      </c>
      <c r="B6" s="248">
        <v>12.017014214</v>
      </c>
      <c r="C6" s="249">
        <v>12.692567076</v>
      </c>
      <c r="D6" s="248">
        <v>12.011705313</v>
      </c>
      <c r="E6" s="249">
        <v>12.218312778</v>
      </c>
      <c r="F6" s="250">
        <v>12.106182656</v>
      </c>
      <c r="G6" s="98">
        <v>16.729995076000002</v>
      </c>
      <c r="H6" s="98">
        <v>14.770272296</v>
      </c>
      <c r="I6" s="98">
        <v>16.147741475</v>
      </c>
      <c r="J6" s="98">
        <v>16.604505813999999</v>
      </c>
      <c r="K6" s="251">
        <v>12.237804899</v>
      </c>
      <c r="L6" s="82"/>
      <c r="M6" s="252">
        <v>12.5</v>
      </c>
      <c r="N6" s="99">
        <v>12.2</v>
      </c>
      <c r="O6" s="99">
        <v>7.1</v>
      </c>
      <c r="P6" s="99">
        <v>12.3</v>
      </c>
      <c r="Q6" s="99"/>
      <c r="R6" s="253">
        <v>1356674</v>
      </c>
      <c r="S6" s="254">
        <v>1031468</v>
      </c>
      <c r="T6" s="254">
        <v>140723</v>
      </c>
      <c r="U6" s="254">
        <v>230192</v>
      </c>
    </row>
    <row r="7" spans="1:24">
      <c r="A7" s="140">
        <v>2004</v>
      </c>
      <c r="B7" s="248">
        <v>12.099898741000001</v>
      </c>
      <c r="C7" s="249">
        <v>12.643883198999999</v>
      </c>
      <c r="D7" s="248">
        <v>11.913053638999999</v>
      </c>
      <c r="E7" s="249">
        <v>12.458851151999999</v>
      </c>
      <c r="F7" s="250">
        <v>12.171247812000001</v>
      </c>
      <c r="G7" s="98">
        <v>16.380316371999999</v>
      </c>
      <c r="H7" s="98">
        <v>14.751054239</v>
      </c>
      <c r="I7" s="98">
        <v>16.018947542999999</v>
      </c>
      <c r="J7" s="98">
        <v>16.294101318999999</v>
      </c>
      <c r="K7" s="251">
        <v>12.296615300999999</v>
      </c>
      <c r="L7" s="82"/>
      <c r="M7" s="252">
        <v>12.5</v>
      </c>
      <c r="N7" s="99">
        <v>12.4</v>
      </c>
      <c r="O7" s="99">
        <v>7.1</v>
      </c>
      <c r="P7" s="99">
        <v>12.7</v>
      </c>
      <c r="Q7" s="99"/>
      <c r="R7" s="253">
        <v>1355458</v>
      </c>
      <c r="S7" s="254">
        <v>1109517</v>
      </c>
      <c r="T7" s="254">
        <v>155094</v>
      </c>
      <c r="U7" s="254">
        <v>246572</v>
      </c>
    </row>
    <row r="8" spans="1:24">
      <c r="A8" s="140">
        <v>2005</v>
      </c>
      <c r="B8" s="248">
        <v>12.218552366000001</v>
      </c>
      <c r="C8" s="249">
        <v>12.574297695</v>
      </c>
      <c r="D8" s="248">
        <v>11.801446238</v>
      </c>
      <c r="E8" s="249">
        <v>12.758559428</v>
      </c>
      <c r="F8" s="250">
        <v>12.265133618</v>
      </c>
      <c r="G8" s="98">
        <v>15.591955563000001</v>
      </c>
      <c r="H8" s="98">
        <v>14.753859979</v>
      </c>
      <c r="I8" s="98">
        <v>16.113369819999999</v>
      </c>
      <c r="J8" s="98">
        <v>15.892053773000001</v>
      </c>
      <c r="K8" s="251">
        <v>12.378497438</v>
      </c>
      <c r="L8" s="82"/>
      <c r="M8" s="252">
        <v>12.4</v>
      </c>
      <c r="N8" s="99">
        <v>12.7</v>
      </c>
      <c r="O8" s="99">
        <v>7.1</v>
      </c>
      <c r="P8" s="99">
        <v>13.2</v>
      </c>
      <c r="Q8" s="99"/>
      <c r="R8" s="253">
        <v>1356632</v>
      </c>
      <c r="S8" s="254">
        <v>1178504</v>
      </c>
      <c r="T8" s="254">
        <v>172853</v>
      </c>
      <c r="U8" s="254">
        <v>258800</v>
      </c>
    </row>
    <row r="9" spans="1:24">
      <c r="A9" s="140">
        <v>2006</v>
      </c>
      <c r="B9" s="248">
        <v>12.40766908</v>
      </c>
      <c r="C9" s="249">
        <v>12.588678288000001</v>
      </c>
      <c r="D9" s="248">
        <v>11.735635713000001</v>
      </c>
      <c r="E9" s="249">
        <v>13.159384325</v>
      </c>
      <c r="F9" s="250">
        <v>12.431447601</v>
      </c>
      <c r="G9" s="98">
        <v>14.923671354</v>
      </c>
      <c r="H9" s="98">
        <v>14.942005752</v>
      </c>
      <c r="I9" s="98">
        <v>16.477654469000001</v>
      </c>
      <c r="J9" s="98">
        <v>15.917112298999999</v>
      </c>
      <c r="K9" s="251">
        <v>12.536063842000001</v>
      </c>
      <c r="L9" s="82"/>
      <c r="M9" s="252">
        <v>12.4</v>
      </c>
      <c r="N9" s="99">
        <v>13</v>
      </c>
      <c r="O9" s="99">
        <v>7.1</v>
      </c>
      <c r="P9" s="99">
        <v>13.8</v>
      </c>
      <c r="Q9" s="99"/>
      <c r="R9" s="253">
        <v>1357452</v>
      </c>
      <c r="S9" s="254">
        <v>1220553</v>
      </c>
      <c r="T9" s="254">
        <v>191424</v>
      </c>
      <c r="U9" s="254">
        <v>259969</v>
      </c>
    </row>
    <row r="10" spans="1:24">
      <c r="A10" s="140">
        <v>2007</v>
      </c>
      <c r="B10" s="100">
        <v>12.597415407</v>
      </c>
      <c r="C10" s="101">
        <v>12.562704181999999</v>
      </c>
      <c r="D10" s="100">
        <v>11.677699408000001</v>
      </c>
      <c r="E10" s="101">
        <v>13.542399104999999</v>
      </c>
      <c r="F10" s="251">
        <v>12.592815697000001</v>
      </c>
      <c r="G10" s="98">
        <v>14.271763622</v>
      </c>
      <c r="H10" s="98">
        <v>15.1149951</v>
      </c>
      <c r="I10" s="98">
        <v>16.525892232</v>
      </c>
      <c r="J10" s="98">
        <v>15.958676092999999</v>
      </c>
      <c r="K10" s="251">
        <v>12.686677931</v>
      </c>
      <c r="L10" s="82"/>
      <c r="M10" s="252">
        <v>12.4</v>
      </c>
      <c r="N10" s="99">
        <v>13.4</v>
      </c>
      <c r="O10" s="99">
        <v>7.1</v>
      </c>
      <c r="P10" s="99">
        <v>14.4</v>
      </c>
      <c r="Q10" s="99"/>
      <c r="R10" s="253">
        <v>1359299</v>
      </c>
      <c r="S10" s="254">
        <v>1258399</v>
      </c>
      <c r="T10" s="254">
        <v>213444</v>
      </c>
      <c r="U10" s="254">
        <v>257258</v>
      </c>
    </row>
    <row r="11" spans="1:24">
      <c r="A11" s="140">
        <v>2008</v>
      </c>
      <c r="B11" s="100">
        <v>12.850146783</v>
      </c>
      <c r="C11" s="101">
        <v>12.626960835</v>
      </c>
      <c r="D11" s="100">
        <v>11.687229576</v>
      </c>
      <c r="E11" s="101">
        <v>14.011859471999999</v>
      </c>
      <c r="F11" s="251">
        <v>12.820299391000001</v>
      </c>
      <c r="G11" s="98">
        <v>13.666097586999999</v>
      </c>
      <c r="H11" s="98">
        <v>15.328666549999999</v>
      </c>
      <c r="I11" s="98">
        <v>16.437123395</v>
      </c>
      <c r="J11" s="98">
        <v>15.845342319</v>
      </c>
      <c r="K11" s="251">
        <v>12.899757542</v>
      </c>
      <c r="L11" s="82"/>
      <c r="M11" s="252">
        <v>12.5</v>
      </c>
      <c r="N11" s="99">
        <v>13.8</v>
      </c>
      <c r="O11" s="99">
        <v>7.1</v>
      </c>
      <c r="P11" s="99">
        <v>15.1</v>
      </c>
      <c r="Q11" s="99"/>
      <c r="R11" s="253">
        <v>1357535</v>
      </c>
      <c r="S11" s="254">
        <v>1269143</v>
      </c>
      <c r="T11" s="254">
        <v>235795</v>
      </c>
      <c r="U11" s="254">
        <v>245975</v>
      </c>
    </row>
    <row r="12" spans="1:24">
      <c r="A12" s="140">
        <v>2009</v>
      </c>
      <c r="B12" s="100">
        <v>13.239171344000001</v>
      </c>
      <c r="C12" s="101">
        <v>12.957114325999999</v>
      </c>
      <c r="D12" s="100">
        <v>11.933829516999999</v>
      </c>
      <c r="E12" s="101">
        <v>14.551985976999999</v>
      </c>
      <c r="F12" s="251">
        <v>13.201400413</v>
      </c>
      <c r="G12" s="98">
        <v>13.946637512000001</v>
      </c>
      <c r="H12" s="98">
        <v>15.810091941</v>
      </c>
      <c r="I12" s="98">
        <v>16.288586414000001</v>
      </c>
      <c r="J12" s="98">
        <v>15.980376667</v>
      </c>
      <c r="K12" s="251">
        <v>13.280114190000001</v>
      </c>
      <c r="L12" s="82"/>
      <c r="M12" s="252">
        <v>12.8</v>
      </c>
      <c r="N12" s="99">
        <v>14.3</v>
      </c>
      <c r="O12" s="99">
        <v>7.4</v>
      </c>
      <c r="P12" s="99">
        <v>15.8</v>
      </c>
      <c r="Q12" s="99"/>
      <c r="R12" s="253">
        <v>1347303</v>
      </c>
      <c r="S12" s="254">
        <v>1267523</v>
      </c>
      <c r="T12" s="254">
        <v>251703</v>
      </c>
      <c r="U12" s="254">
        <v>233199</v>
      </c>
    </row>
    <row r="13" spans="1:24">
      <c r="A13" s="140">
        <v>2010</v>
      </c>
      <c r="B13" s="100">
        <v>13.538363479999999</v>
      </c>
      <c r="C13" s="101">
        <v>13.173859784999999</v>
      </c>
      <c r="D13" s="100">
        <v>12.099272443</v>
      </c>
      <c r="E13" s="101">
        <v>14.983274829000001</v>
      </c>
      <c r="F13" s="251">
        <v>13.489664552000001</v>
      </c>
      <c r="G13" s="98">
        <v>14.386491122000001</v>
      </c>
      <c r="H13" s="98">
        <v>16.276091516000001</v>
      </c>
      <c r="I13" s="98">
        <v>16.512994974000001</v>
      </c>
      <c r="J13" s="98">
        <v>16.339580787999999</v>
      </c>
      <c r="K13" s="251">
        <v>13.574283355</v>
      </c>
      <c r="L13" s="82"/>
      <c r="M13" s="252">
        <v>13</v>
      </c>
      <c r="N13" s="99">
        <v>14.7</v>
      </c>
      <c r="O13" s="99">
        <v>7.6</v>
      </c>
      <c r="P13" s="99">
        <v>16.600000000000001</v>
      </c>
      <c r="Q13" s="99"/>
      <c r="R13" s="253">
        <v>1346366</v>
      </c>
      <c r="S13" s="254">
        <v>1285877</v>
      </c>
      <c r="T13" s="254">
        <v>270689</v>
      </c>
      <c r="U13" s="254">
        <v>219429</v>
      </c>
    </row>
    <row r="14" spans="1:24">
      <c r="A14" s="140">
        <v>2011</v>
      </c>
      <c r="B14" s="100">
        <v>13.819005767</v>
      </c>
      <c r="C14" s="102">
        <v>13.303028135</v>
      </c>
      <c r="D14" s="100">
        <v>12.221105415</v>
      </c>
      <c r="E14" s="102">
        <v>15.429131735</v>
      </c>
      <c r="F14" s="100">
        <v>13.749603861000001</v>
      </c>
      <c r="G14" s="100">
        <v>14.901868627000001</v>
      </c>
      <c r="H14" s="98">
        <v>16.662415685999999</v>
      </c>
      <c r="I14" s="98">
        <v>16.564957058000001</v>
      </c>
      <c r="J14" s="98">
        <v>16.493410632</v>
      </c>
      <c r="K14" s="251">
        <v>13.841509443</v>
      </c>
      <c r="L14" s="82"/>
      <c r="M14" s="252">
        <v>13.2</v>
      </c>
      <c r="N14" s="99">
        <v>15.1</v>
      </c>
      <c r="O14" s="99">
        <v>7.7</v>
      </c>
      <c r="P14" s="99">
        <v>17.399999999999999</v>
      </c>
      <c r="Q14" s="99"/>
      <c r="R14" s="253">
        <v>1340752</v>
      </c>
      <c r="S14" s="254">
        <v>1282164</v>
      </c>
      <c r="T14" s="254">
        <v>291431</v>
      </c>
      <c r="U14" s="254">
        <v>203247</v>
      </c>
    </row>
    <row r="15" spans="1:24">
      <c r="A15" s="140">
        <v>2012</v>
      </c>
      <c r="B15" s="100">
        <v>14.053047833000001</v>
      </c>
      <c r="C15" s="102">
        <v>13.408902356</v>
      </c>
      <c r="D15" s="100">
        <v>12.294971988</v>
      </c>
      <c r="E15" s="102">
        <v>15.852575484999999</v>
      </c>
      <c r="F15" s="100">
        <v>13.965688109</v>
      </c>
      <c r="G15" s="100">
        <v>15.364461616</v>
      </c>
      <c r="H15" s="98">
        <v>17.033393196999999</v>
      </c>
      <c r="I15" s="98">
        <v>16.652792664</v>
      </c>
      <c r="J15" s="98">
        <v>16.527558810999999</v>
      </c>
      <c r="K15" s="251">
        <v>14.064588107000001</v>
      </c>
      <c r="L15" s="82"/>
      <c r="M15" s="252">
        <v>13.4</v>
      </c>
      <c r="N15" s="99">
        <v>15.5</v>
      </c>
      <c r="O15" s="99">
        <v>7.8</v>
      </c>
      <c r="P15" s="99">
        <v>18.100000000000001</v>
      </c>
      <c r="Q15" s="99"/>
      <c r="R15" s="253">
        <v>1359798</v>
      </c>
      <c r="S15" s="254">
        <v>1294240</v>
      </c>
      <c r="T15" s="254">
        <v>319275</v>
      </c>
      <c r="U15" s="254">
        <v>192470</v>
      </c>
    </row>
    <row r="16" spans="1:24">
      <c r="A16" s="221">
        <v>2013</v>
      </c>
      <c r="B16" s="255">
        <v>14.199758789000001</v>
      </c>
      <c r="C16" s="256">
        <v>13.350692951999999</v>
      </c>
      <c r="D16" s="255">
        <v>12.315571889999999</v>
      </c>
      <c r="E16" s="256">
        <v>16.119889062999999</v>
      </c>
      <c r="F16" s="255">
        <v>14.082254926999999</v>
      </c>
      <c r="G16" s="255">
        <v>15.724674998999999</v>
      </c>
      <c r="H16" s="103">
        <v>17.293276324000001</v>
      </c>
      <c r="I16" s="103">
        <v>16.662065381000001</v>
      </c>
      <c r="J16" s="103">
        <v>16.647148849000001</v>
      </c>
      <c r="K16" s="257">
        <v>14.189074849000001</v>
      </c>
      <c r="L16" s="94"/>
      <c r="M16" s="258">
        <v>13.5</v>
      </c>
      <c r="N16" s="259">
        <v>15.8</v>
      </c>
      <c r="O16" s="259">
        <v>7.8</v>
      </c>
      <c r="P16" s="259">
        <v>18.7</v>
      </c>
      <c r="Q16" s="259"/>
      <c r="R16" s="260">
        <v>1382849</v>
      </c>
      <c r="S16" s="261">
        <v>1321500</v>
      </c>
      <c r="T16" s="261">
        <v>354416</v>
      </c>
      <c r="U16" s="261">
        <v>184755</v>
      </c>
    </row>
    <row r="17" spans="1:21">
      <c r="A17" s="221">
        <v>2014</v>
      </c>
      <c r="B17" s="255">
        <v>14.24984622</v>
      </c>
      <c r="C17" s="256">
        <v>13.188368711000001</v>
      </c>
      <c r="D17" s="255">
        <v>12.268780231999999</v>
      </c>
      <c r="E17" s="256">
        <v>16.229821261000001</v>
      </c>
      <c r="F17" s="255">
        <v>14.099686233</v>
      </c>
      <c r="G17" s="255">
        <v>16.044166797999999</v>
      </c>
      <c r="H17" s="103">
        <v>17.433640861000001</v>
      </c>
      <c r="I17" s="103">
        <v>16.760213843999999</v>
      </c>
      <c r="J17" s="103">
        <v>16.469433894000002</v>
      </c>
      <c r="K17" s="257">
        <v>14.215701541</v>
      </c>
      <c r="L17" s="94"/>
      <c r="M17" s="258">
        <v>13.5</v>
      </c>
      <c r="N17" s="259">
        <v>15.8</v>
      </c>
      <c r="O17" s="259">
        <v>7.8</v>
      </c>
      <c r="P17" s="259">
        <v>19.2</v>
      </c>
      <c r="Q17" s="259"/>
      <c r="R17" s="260">
        <v>1412773</v>
      </c>
      <c r="S17" s="261">
        <v>1374906</v>
      </c>
      <c r="T17" s="261">
        <v>393701</v>
      </c>
      <c r="U17" s="261">
        <v>177805</v>
      </c>
    </row>
    <row r="18" spans="1:21">
      <c r="A18" s="221">
        <v>2015</v>
      </c>
      <c r="B18" s="255">
        <v>14.268855843000001</v>
      </c>
      <c r="C18" s="256">
        <v>13.023728262000001</v>
      </c>
      <c r="D18" s="255">
        <v>12.193463510000001</v>
      </c>
      <c r="E18" s="256">
        <v>16.305215868000001</v>
      </c>
      <c r="F18" s="255">
        <v>14.088783109</v>
      </c>
      <c r="G18" s="255">
        <v>16.255834948</v>
      </c>
      <c r="H18" s="103">
        <v>17.561879465000001</v>
      </c>
      <c r="I18" s="103">
        <v>16.865431015999999</v>
      </c>
      <c r="J18" s="103">
        <v>16.402327833000001</v>
      </c>
      <c r="K18" s="257">
        <v>14.212160451999999</v>
      </c>
      <c r="L18" s="94"/>
      <c r="M18" s="258">
        <v>13.5</v>
      </c>
      <c r="N18" s="259">
        <v>15.9</v>
      </c>
      <c r="O18" s="259">
        <v>7.8</v>
      </c>
      <c r="P18" s="259">
        <v>19.7</v>
      </c>
      <c r="Q18" s="259"/>
      <c r="R18" s="260">
        <v>1441477</v>
      </c>
      <c r="S18" s="261">
        <v>1434233</v>
      </c>
      <c r="T18" s="261">
        <v>435815</v>
      </c>
      <c r="U18" s="261">
        <v>171080</v>
      </c>
    </row>
    <row r="19" spans="1:21">
      <c r="A19" s="221">
        <v>2016</v>
      </c>
      <c r="B19" s="255">
        <v>14.308250798</v>
      </c>
      <c r="C19" s="262">
        <v>12.798570455</v>
      </c>
      <c r="D19" s="256">
        <v>12.091199043</v>
      </c>
      <c r="E19" s="256">
        <v>16.429950756</v>
      </c>
      <c r="F19" s="257">
        <v>14.083684622</v>
      </c>
      <c r="G19" s="256">
        <v>16.50209302</v>
      </c>
      <c r="H19" s="103">
        <v>17.729387527</v>
      </c>
      <c r="I19" s="103">
        <v>16.434072704999998</v>
      </c>
      <c r="J19" s="103">
        <v>16.396711883999998</v>
      </c>
      <c r="K19" s="257">
        <v>14.214118511000001</v>
      </c>
      <c r="L19" s="263"/>
      <c r="M19" s="258">
        <v>13.5</v>
      </c>
      <c r="N19" s="259">
        <v>16</v>
      </c>
      <c r="O19" s="259">
        <v>7.8</v>
      </c>
      <c r="P19" s="259">
        <v>20.100000000000001</v>
      </c>
      <c r="Q19" s="259"/>
      <c r="R19" s="260">
        <v>1478623</v>
      </c>
      <c r="S19" s="261">
        <v>1500605</v>
      </c>
      <c r="T19" s="261">
        <v>484868</v>
      </c>
      <c r="U19" s="261">
        <v>166822</v>
      </c>
    </row>
    <row r="20" spans="1:21">
      <c r="A20" s="221">
        <v>2017</v>
      </c>
      <c r="B20" s="255">
        <v>14.304418694000001</v>
      </c>
      <c r="C20" s="262">
        <v>12.515478025</v>
      </c>
      <c r="D20" s="256">
        <v>11.943043292</v>
      </c>
      <c r="E20" s="256">
        <v>16.502018785000001</v>
      </c>
      <c r="F20" s="257">
        <v>14.029199052999999</v>
      </c>
      <c r="G20" s="256">
        <v>16.745387008000002</v>
      </c>
      <c r="H20" s="103">
        <v>17.728666390000001</v>
      </c>
      <c r="I20" s="103">
        <v>16.169591497999999</v>
      </c>
      <c r="J20" s="103">
        <v>16.163687304</v>
      </c>
      <c r="K20" s="257">
        <v>14.165478253</v>
      </c>
      <c r="L20" s="263"/>
      <c r="M20" s="258">
        <v>13.4</v>
      </c>
      <c r="N20" s="259">
        <v>16.100000000000001</v>
      </c>
      <c r="O20" s="259">
        <v>7.7</v>
      </c>
      <c r="P20" s="259">
        <v>20.3</v>
      </c>
      <c r="Q20" s="259"/>
      <c r="R20" s="260">
        <v>1514016</v>
      </c>
      <c r="S20" s="261">
        <v>1566214</v>
      </c>
      <c r="T20" s="261">
        <v>538104</v>
      </c>
      <c r="U20" s="261">
        <v>165025</v>
      </c>
    </row>
    <row r="21" spans="1:21">
      <c r="A21" s="221">
        <v>2018</v>
      </c>
      <c r="B21" s="255">
        <v>14.34233023</v>
      </c>
      <c r="C21" s="262">
        <v>12.292890494</v>
      </c>
      <c r="D21" s="256">
        <v>11.821287142999999</v>
      </c>
      <c r="E21" s="256">
        <v>16.670301264999999</v>
      </c>
      <c r="F21" s="257">
        <v>14.015217066</v>
      </c>
      <c r="G21" s="256">
        <v>17.022956712999999</v>
      </c>
      <c r="H21" s="103">
        <v>17.727231834000001</v>
      </c>
      <c r="I21" s="103">
        <v>15.602589641</v>
      </c>
      <c r="J21" s="103">
        <v>15.90042571</v>
      </c>
      <c r="K21" s="257">
        <v>14.156844345</v>
      </c>
      <c r="L21" s="263"/>
      <c r="M21" s="258">
        <v>13.4</v>
      </c>
      <c r="N21" s="259">
        <v>16.3</v>
      </c>
      <c r="O21" s="259">
        <v>7.8</v>
      </c>
      <c r="P21" s="259">
        <v>20.5</v>
      </c>
      <c r="Q21" s="259"/>
      <c r="R21" s="260">
        <v>1545275</v>
      </c>
      <c r="S21" s="261">
        <v>1603415</v>
      </c>
      <c r="T21" s="261">
        <v>590587</v>
      </c>
      <c r="U21" s="261">
        <v>161475</v>
      </c>
    </row>
    <row r="22" spans="1:21">
      <c r="A22" s="221">
        <v>2019</v>
      </c>
      <c r="B22" s="255">
        <v>14.424640975000001</v>
      </c>
      <c r="C22" s="262">
        <v>12.201208275999999</v>
      </c>
      <c r="D22" s="256">
        <v>11.782806562999999</v>
      </c>
      <c r="E22" s="256">
        <v>16.869741093999998</v>
      </c>
      <c r="F22" s="257">
        <v>14.058566537999999</v>
      </c>
      <c r="G22" s="256">
        <v>17.333344353000001</v>
      </c>
      <c r="H22" s="103">
        <v>17.751244641</v>
      </c>
      <c r="I22" s="103">
        <v>15.837655463999999</v>
      </c>
      <c r="J22" s="103">
        <v>15.854994917999999</v>
      </c>
      <c r="K22" s="257">
        <v>14.20644353</v>
      </c>
      <c r="L22" s="263"/>
      <c r="M22" s="258">
        <v>13.3</v>
      </c>
      <c r="N22" s="259">
        <v>16.5</v>
      </c>
      <c r="O22" s="259">
        <v>7.9</v>
      </c>
      <c r="P22" s="259">
        <v>20.7</v>
      </c>
      <c r="Q22" s="259"/>
      <c r="R22" s="260">
        <v>1575064</v>
      </c>
      <c r="S22" s="261">
        <v>1633920</v>
      </c>
      <c r="T22" s="261">
        <v>638106</v>
      </c>
      <c r="U22" s="261">
        <v>157731</v>
      </c>
    </row>
    <row r="23" spans="1:21">
      <c r="A23" s="221">
        <v>2020</v>
      </c>
      <c r="B23" s="255">
        <v>14.714034765999999</v>
      </c>
      <c r="C23" s="262">
        <v>12.414187446</v>
      </c>
      <c r="D23" s="256">
        <v>12.005389462</v>
      </c>
      <c r="E23" s="256">
        <v>17.243063034999999</v>
      </c>
      <c r="F23" s="257">
        <v>14.328172782999999</v>
      </c>
      <c r="G23" s="256">
        <v>17.644144503</v>
      </c>
      <c r="H23" s="103">
        <v>17.988365379000001</v>
      </c>
      <c r="I23" s="103">
        <v>16.383682228000001</v>
      </c>
      <c r="J23" s="103">
        <v>16.123615709999999</v>
      </c>
      <c r="K23" s="257">
        <v>14.479211257999999</v>
      </c>
      <c r="L23" s="263"/>
      <c r="M23" s="258">
        <v>13.6</v>
      </c>
      <c r="N23" s="259">
        <v>16.899999999999999</v>
      </c>
      <c r="O23" s="259">
        <v>8.3000000000000007</v>
      </c>
      <c r="P23" s="259">
        <v>21</v>
      </c>
      <c r="Q23" s="259"/>
      <c r="R23" s="260">
        <v>1587173</v>
      </c>
      <c r="S23" s="261">
        <v>1639327</v>
      </c>
      <c r="T23" s="261">
        <v>663794</v>
      </c>
      <c r="U23" s="261">
        <v>154397</v>
      </c>
    </row>
  </sheetData>
  <mergeCells count="1">
    <mergeCell ref="W1:X1"/>
  </mergeCells>
  <phoneticPr fontId="6" type="noConversion"/>
  <hyperlinks>
    <hyperlink ref="W1:X1" location="Contents!A1" display="Back to Contents"/>
  </hyperlinks>
  <pageMargins left="0.46" right="0.55000000000000004" top="0.53" bottom="0.53" header="0.51181102362204722" footer="0.51181102362204722"/>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7"/>
  <sheetViews>
    <sheetView zoomScaleNormal="100" workbookViewId="0">
      <selection activeCell="P1" sqref="P1:Q1"/>
    </sheetView>
  </sheetViews>
  <sheetFormatPr defaultColWidth="8.88671875" defaultRowHeight="13.2"/>
  <cols>
    <col min="1" max="1" width="8.88671875" style="181" customWidth="1"/>
    <col min="2" max="5" width="8.88671875" customWidth="1"/>
    <col min="6" max="6" width="8.109375" customWidth="1"/>
    <col min="7" max="7" width="8.88671875" customWidth="1"/>
    <col min="8" max="8" width="7.6640625" customWidth="1"/>
    <col min="28" max="28" width="9.5546875" bestFit="1" customWidth="1"/>
  </cols>
  <sheetData>
    <row r="1" spans="1:28" ht="21.75" customHeight="1">
      <c r="B1" s="20" t="s">
        <v>575</v>
      </c>
      <c r="C1" s="16"/>
      <c r="D1" s="16"/>
      <c r="E1" s="16"/>
      <c r="F1" s="16"/>
      <c r="G1" s="16"/>
      <c r="H1" s="16"/>
      <c r="I1" s="16"/>
      <c r="J1" s="16"/>
      <c r="K1" s="16"/>
      <c r="L1" s="56"/>
      <c r="M1" s="56"/>
      <c r="N1" s="56"/>
      <c r="O1" s="56"/>
      <c r="P1" s="362" t="s">
        <v>255</v>
      </c>
      <c r="Q1" s="362"/>
      <c r="R1" s="56"/>
      <c r="S1" s="56"/>
      <c r="T1" s="105"/>
      <c r="U1" s="20" t="s">
        <v>576</v>
      </c>
      <c r="V1" s="56"/>
      <c r="W1" s="56"/>
      <c r="X1" s="56"/>
      <c r="Y1" s="56"/>
      <c r="Z1" s="56"/>
      <c r="AA1" s="56"/>
    </row>
    <row r="2" spans="1:28" ht="26.25" customHeight="1">
      <c r="A2" s="134" t="s">
        <v>220</v>
      </c>
      <c r="B2" s="105" t="s">
        <v>335</v>
      </c>
      <c r="C2" s="105" t="s">
        <v>336</v>
      </c>
      <c r="D2" s="105" t="s">
        <v>120</v>
      </c>
      <c r="E2" s="105" t="s">
        <v>121</v>
      </c>
      <c r="F2" s="105" t="s">
        <v>337</v>
      </c>
      <c r="G2" s="105" t="s">
        <v>338</v>
      </c>
      <c r="H2" s="105" t="s">
        <v>122</v>
      </c>
      <c r="I2" s="105" t="s">
        <v>123</v>
      </c>
      <c r="J2" s="105" t="s">
        <v>494</v>
      </c>
      <c r="K2" s="105" t="s">
        <v>339</v>
      </c>
      <c r="L2" s="105" t="s">
        <v>340</v>
      </c>
      <c r="M2" s="105" t="s">
        <v>181</v>
      </c>
      <c r="N2" s="105" t="s">
        <v>182</v>
      </c>
      <c r="O2" s="105" t="s">
        <v>341</v>
      </c>
      <c r="P2" s="105" t="s">
        <v>342</v>
      </c>
      <c r="Q2" s="105" t="s">
        <v>183</v>
      </c>
      <c r="R2" s="105" t="s">
        <v>184</v>
      </c>
      <c r="S2" s="105" t="s">
        <v>185</v>
      </c>
      <c r="T2" s="105"/>
      <c r="U2" s="105" t="s">
        <v>0</v>
      </c>
      <c r="V2" s="105" t="s">
        <v>1</v>
      </c>
      <c r="W2" s="105" t="s">
        <v>2</v>
      </c>
      <c r="X2" s="105" t="s">
        <v>3</v>
      </c>
      <c r="Y2" s="105" t="s">
        <v>764</v>
      </c>
      <c r="Z2" s="105" t="s">
        <v>180</v>
      </c>
      <c r="AA2" s="105" t="s">
        <v>373</v>
      </c>
    </row>
    <row r="3" spans="1:28">
      <c r="A3" s="140">
        <v>2000</v>
      </c>
      <c r="B3" s="82">
        <v>1246642</v>
      </c>
      <c r="C3" s="82">
        <v>758374</v>
      </c>
      <c r="D3" s="82">
        <v>17998</v>
      </c>
      <c r="E3" s="82">
        <v>124884</v>
      </c>
      <c r="F3" s="82">
        <v>161050</v>
      </c>
      <c r="G3" s="82">
        <v>35462</v>
      </c>
      <c r="H3" s="82">
        <v>87216</v>
      </c>
      <c r="I3" s="82">
        <v>63587</v>
      </c>
      <c r="J3" s="82">
        <v>52</v>
      </c>
      <c r="K3" s="82">
        <v>5949</v>
      </c>
      <c r="L3" s="82">
        <v>779</v>
      </c>
      <c r="M3" s="82">
        <v>64027</v>
      </c>
      <c r="N3" s="82">
        <v>24971</v>
      </c>
      <c r="O3" s="82">
        <v>384</v>
      </c>
      <c r="P3" s="82">
        <v>13</v>
      </c>
      <c r="Q3" s="82">
        <v>2932</v>
      </c>
      <c r="R3" s="82">
        <v>1105</v>
      </c>
      <c r="S3" s="82">
        <v>70</v>
      </c>
      <c r="T3" s="1"/>
      <c r="U3" s="120">
        <f t="shared" ref="U3:U18" si="0">(D3+E3)/SUM(B3:E3)</f>
        <v>6.6521780829443489E-2</v>
      </c>
      <c r="V3" s="120">
        <f t="shared" ref="V3:V18" si="1">(H3+I3)/SUM(F3:I3)</f>
        <v>0.43419662266242459</v>
      </c>
      <c r="W3" s="82">
        <f t="shared" ref="W3:W18" si="2">B3+C3+F3+G3</f>
        <v>2201528</v>
      </c>
      <c r="X3" s="82">
        <f t="shared" ref="X3:X18" si="3">D3+E3+H3+I3</f>
        <v>293685</v>
      </c>
      <c r="Y3" s="120">
        <f>(D3+H3)/(B3+D3+F3+H3)</f>
        <v>6.9544307445406392E-2</v>
      </c>
      <c r="Z3" s="120">
        <f>(E3+I3)/(C3+E3+G3+I3)</f>
        <v>0.19186567946680622</v>
      </c>
      <c r="AA3" s="120">
        <f t="shared" ref="AA3:AA18" si="4">(D3+E3+H3+I3)/SUM(B3:I3)</f>
        <v>0.11769937075512191</v>
      </c>
      <c r="AB3" s="9"/>
    </row>
    <row r="4" spans="1:28">
      <c r="A4" s="140">
        <v>2001</v>
      </c>
      <c r="B4" s="82">
        <v>1224974</v>
      </c>
      <c r="C4" s="82">
        <v>835294</v>
      </c>
      <c r="D4" s="82">
        <v>19959</v>
      </c>
      <c r="E4" s="82">
        <v>133699</v>
      </c>
      <c r="F4" s="82">
        <v>154986</v>
      </c>
      <c r="G4" s="82">
        <v>34836</v>
      </c>
      <c r="H4" s="82">
        <v>96457</v>
      </c>
      <c r="I4" s="82">
        <v>63636</v>
      </c>
      <c r="J4" s="82">
        <v>53</v>
      </c>
      <c r="K4" s="82">
        <v>5536</v>
      </c>
      <c r="L4" s="82">
        <v>779</v>
      </c>
      <c r="M4" s="82">
        <v>64507</v>
      </c>
      <c r="N4" s="82">
        <v>27122</v>
      </c>
      <c r="O4" s="82">
        <v>367</v>
      </c>
      <c r="P4" s="82">
        <v>17</v>
      </c>
      <c r="Q4" s="82">
        <v>3065</v>
      </c>
      <c r="R4" s="82">
        <v>1284</v>
      </c>
      <c r="S4" s="82">
        <v>70</v>
      </c>
      <c r="T4" s="1"/>
      <c r="U4" s="120">
        <f t="shared" si="0"/>
        <v>6.9405210472256076E-2</v>
      </c>
      <c r="V4" s="120">
        <f t="shared" si="1"/>
        <v>0.45751968335167115</v>
      </c>
      <c r="W4" s="82">
        <f t="shared" si="2"/>
        <v>2250090</v>
      </c>
      <c r="X4" s="82">
        <f t="shared" si="3"/>
        <v>313751</v>
      </c>
      <c r="Y4" s="120">
        <f t="shared" ref="Y4:Y23" si="5">(D4+H4)/(B4+D4+F4+H4)</f>
        <v>7.7798628152282584E-2</v>
      </c>
      <c r="Z4" s="120">
        <f t="shared" ref="Z4:Z23" si="6">(E4+I4)/(C4+E4+G4+I4)</f>
        <v>0.18486320394579681</v>
      </c>
      <c r="AA4" s="120">
        <f t="shared" si="4"/>
        <v>0.12237537351185195</v>
      </c>
      <c r="AB4" s="9"/>
    </row>
    <row r="5" spans="1:28">
      <c r="A5" s="140">
        <v>2002</v>
      </c>
      <c r="B5" s="82">
        <v>1212957</v>
      </c>
      <c r="C5" s="82">
        <v>911856</v>
      </c>
      <c r="D5" s="82">
        <v>21916</v>
      </c>
      <c r="E5" s="82">
        <v>145862</v>
      </c>
      <c r="F5" s="82">
        <v>149777</v>
      </c>
      <c r="G5" s="82">
        <v>34640</v>
      </c>
      <c r="H5" s="82">
        <v>106362</v>
      </c>
      <c r="I5" s="82">
        <v>64783</v>
      </c>
      <c r="J5" s="82">
        <v>52</v>
      </c>
      <c r="K5" s="82">
        <v>5116</v>
      </c>
      <c r="L5" s="82">
        <v>777</v>
      </c>
      <c r="M5" s="82">
        <v>65573</v>
      </c>
      <c r="N5" s="82">
        <v>30290</v>
      </c>
      <c r="O5" s="82">
        <v>350</v>
      </c>
      <c r="P5" s="82">
        <v>17</v>
      </c>
      <c r="Q5" s="82">
        <v>3164</v>
      </c>
      <c r="R5" s="82">
        <v>1618</v>
      </c>
      <c r="S5" s="82">
        <v>69</v>
      </c>
      <c r="T5" s="1"/>
      <c r="U5" s="120">
        <f t="shared" si="0"/>
        <v>7.3182700272311982E-2</v>
      </c>
      <c r="V5" s="120">
        <f t="shared" si="1"/>
        <v>0.48133658827433751</v>
      </c>
      <c r="W5" s="82">
        <f t="shared" si="2"/>
        <v>2309230</v>
      </c>
      <c r="X5" s="82">
        <f t="shared" si="3"/>
        <v>338923</v>
      </c>
      <c r="Y5" s="120">
        <f t="shared" si="5"/>
        <v>8.6034183494163696E-2</v>
      </c>
      <c r="Z5" s="120">
        <f t="shared" si="6"/>
        <v>0.18203918105053749</v>
      </c>
      <c r="AA5" s="120">
        <f t="shared" si="4"/>
        <v>0.12798467460150528</v>
      </c>
      <c r="AB5" s="9"/>
    </row>
    <row r="6" spans="1:28">
      <c r="A6" s="140">
        <v>2003</v>
      </c>
      <c r="B6" s="82">
        <v>1210837</v>
      </c>
      <c r="C6" s="82">
        <v>997824</v>
      </c>
      <c r="D6" s="82">
        <v>23734</v>
      </c>
      <c r="E6" s="82">
        <v>162976</v>
      </c>
      <c r="F6" s="82">
        <v>145817</v>
      </c>
      <c r="G6" s="82">
        <v>34054</v>
      </c>
      <c r="H6" s="82">
        <v>117046</v>
      </c>
      <c r="I6" s="82">
        <v>67335</v>
      </c>
      <c r="J6" s="82">
        <v>53</v>
      </c>
      <c r="K6" s="82">
        <v>4759</v>
      </c>
      <c r="L6" s="82">
        <v>753</v>
      </c>
      <c r="M6" s="82">
        <v>67040</v>
      </c>
      <c r="N6" s="82">
        <v>34364</v>
      </c>
      <c r="O6" s="82">
        <v>327</v>
      </c>
      <c r="P6" s="82">
        <v>17</v>
      </c>
      <c r="Q6" s="82">
        <v>3317</v>
      </c>
      <c r="R6" s="82">
        <v>1875</v>
      </c>
      <c r="S6" s="82">
        <v>73</v>
      </c>
      <c r="T6" s="1"/>
      <c r="U6" s="120">
        <f t="shared" si="0"/>
        <v>7.7946172012602635E-2</v>
      </c>
      <c r="V6" s="120">
        <f t="shared" si="1"/>
        <v>0.5061907690280355</v>
      </c>
      <c r="W6" s="82">
        <f t="shared" si="2"/>
        <v>2388532</v>
      </c>
      <c r="X6" s="82">
        <f t="shared" si="3"/>
        <v>371091</v>
      </c>
      <c r="Y6" s="120">
        <f t="shared" si="5"/>
        <v>9.4014160223422197E-2</v>
      </c>
      <c r="Z6" s="120">
        <f t="shared" si="6"/>
        <v>0.18246950337865406</v>
      </c>
      <c r="AA6" s="120">
        <f t="shared" si="4"/>
        <v>0.13447162891452927</v>
      </c>
      <c r="AB6" s="9"/>
    </row>
    <row r="7" spans="1:28">
      <c r="A7" s="140">
        <v>2004</v>
      </c>
      <c r="B7" s="82">
        <v>1212809</v>
      </c>
      <c r="C7" s="82">
        <v>1076542</v>
      </c>
      <c r="D7" s="82">
        <v>25947</v>
      </c>
      <c r="E7" s="82">
        <v>175826</v>
      </c>
      <c r="F7" s="82">
        <v>142648</v>
      </c>
      <c r="G7" s="82">
        <v>33355</v>
      </c>
      <c r="H7" s="82">
        <v>129193</v>
      </c>
      <c r="I7" s="82">
        <v>70859</v>
      </c>
      <c r="J7" s="82">
        <v>54</v>
      </c>
      <c r="K7" s="82">
        <v>4447</v>
      </c>
      <c r="L7" s="82">
        <v>766</v>
      </c>
      <c r="M7" s="82">
        <v>69065</v>
      </c>
      <c r="N7" s="82">
        <v>39532</v>
      </c>
      <c r="O7" s="82">
        <v>313</v>
      </c>
      <c r="P7" s="82">
        <v>19</v>
      </c>
      <c r="Q7" s="82">
        <v>3541</v>
      </c>
      <c r="R7" s="82">
        <v>2104</v>
      </c>
      <c r="S7" s="82">
        <v>73</v>
      </c>
      <c r="T7" s="1"/>
      <c r="U7" s="120">
        <f t="shared" si="0"/>
        <v>8.0996770935529511E-2</v>
      </c>
      <c r="V7" s="120">
        <f t="shared" si="1"/>
        <v>0.53197537594234889</v>
      </c>
      <c r="W7" s="82">
        <f t="shared" si="2"/>
        <v>2465354</v>
      </c>
      <c r="X7" s="82">
        <f t="shared" si="3"/>
        <v>401825</v>
      </c>
      <c r="Y7" s="120">
        <f t="shared" si="5"/>
        <v>0.10270111750519828</v>
      </c>
      <c r="Z7" s="120">
        <f t="shared" si="6"/>
        <v>0.18184304376735058</v>
      </c>
      <c r="AA7" s="120">
        <f t="shared" si="4"/>
        <v>0.14014646452139889</v>
      </c>
      <c r="AB7" s="9"/>
    </row>
    <row r="8" spans="1:28">
      <c r="A8" s="140">
        <v>2005</v>
      </c>
      <c r="B8" s="82">
        <v>1217338</v>
      </c>
      <c r="C8" s="82">
        <v>1145796</v>
      </c>
      <c r="D8" s="82">
        <v>29797</v>
      </c>
      <c r="E8" s="82">
        <v>185905</v>
      </c>
      <c r="F8" s="82">
        <v>139290</v>
      </c>
      <c r="G8" s="82">
        <v>33138</v>
      </c>
      <c r="H8" s="82">
        <v>143100</v>
      </c>
      <c r="I8" s="82">
        <v>73010</v>
      </c>
      <c r="J8" s="82">
        <v>55</v>
      </c>
      <c r="K8" s="82">
        <v>4090</v>
      </c>
      <c r="L8" s="82">
        <v>794</v>
      </c>
      <c r="M8" s="82">
        <v>71238</v>
      </c>
      <c r="N8" s="82">
        <v>43741</v>
      </c>
      <c r="O8" s="82">
        <v>298</v>
      </c>
      <c r="P8" s="82">
        <v>24</v>
      </c>
      <c r="Q8" s="82">
        <v>3694</v>
      </c>
      <c r="R8" s="82">
        <v>2312</v>
      </c>
      <c r="S8" s="82">
        <v>75</v>
      </c>
      <c r="T8" s="1"/>
      <c r="U8" s="120">
        <f t="shared" si="0"/>
        <v>8.3643163039448812E-2</v>
      </c>
      <c r="V8" s="120">
        <f t="shared" si="1"/>
        <v>0.55621329187878665</v>
      </c>
      <c r="W8" s="82">
        <f t="shared" si="2"/>
        <v>2535562</v>
      </c>
      <c r="X8" s="82">
        <f t="shared" si="3"/>
        <v>431812</v>
      </c>
      <c r="Y8" s="120">
        <f t="shared" si="5"/>
        <v>0.11303966917833969</v>
      </c>
      <c r="Z8" s="120">
        <f t="shared" si="6"/>
        <v>0.18007106448590915</v>
      </c>
      <c r="AA8" s="120">
        <f t="shared" si="4"/>
        <v>0.14551991087068902</v>
      </c>
      <c r="AB8" s="9"/>
    </row>
    <row r="9" spans="1:28">
      <c r="A9" s="140">
        <v>2006</v>
      </c>
      <c r="B9" s="82">
        <v>1222198</v>
      </c>
      <c r="C9" s="82">
        <v>1188259</v>
      </c>
      <c r="D9" s="82">
        <v>35197</v>
      </c>
      <c r="E9" s="82">
        <v>186195</v>
      </c>
      <c r="F9" s="82">
        <v>135233</v>
      </c>
      <c r="G9" s="82">
        <v>32656</v>
      </c>
      <c r="H9" s="82">
        <v>156268</v>
      </c>
      <c r="I9" s="82">
        <v>73864</v>
      </c>
      <c r="J9" s="82">
        <v>55</v>
      </c>
      <c r="K9" s="82">
        <v>3807</v>
      </c>
      <c r="L9" s="82">
        <v>795</v>
      </c>
      <c r="M9" s="82">
        <v>72445</v>
      </c>
      <c r="N9" s="82">
        <v>47326</v>
      </c>
      <c r="O9" s="82">
        <v>277</v>
      </c>
      <c r="P9" s="82">
        <v>31</v>
      </c>
      <c r="Q9" s="82">
        <v>3781</v>
      </c>
      <c r="R9" s="82">
        <v>2511</v>
      </c>
      <c r="S9" s="82">
        <v>74</v>
      </c>
      <c r="T9" s="1"/>
      <c r="U9" s="120">
        <f t="shared" si="0"/>
        <v>8.4120327571984566E-2</v>
      </c>
      <c r="V9" s="120">
        <f t="shared" si="1"/>
        <v>0.57819059798352346</v>
      </c>
      <c r="W9" s="82">
        <f t="shared" si="2"/>
        <v>2578346</v>
      </c>
      <c r="X9" s="82">
        <f t="shared" si="3"/>
        <v>451524</v>
      </c>
      <c r="Y9" s="120">
        <f t="shared" si="5"/>
        <v>0.12361385141416854</v>
      </c>
      <c r="Z9" s="120">
        <f t="shared" si="6"/>
        <v>0.17559997677204325</v>
      </c>
      <c r="AA9" s="120">
        <f t="shared" si="4"/>
        <v>0.14902421556040357</v>
      </c>
      <c r="AB9" s="9"/>
    </row>
    <row r="10" spans="1:28">
      <c r="A10" s="140">
        <v>2007</v>
      </c>
      <c r="B10" s="82">
        <v>1228384</v>
      </c>
      <c r="C10" s="82">
        <v>1225830</v>
      </c>
      <c r="D10" s="82">
        <v>42454</v>
      </c>
      <c r="E10" s="82">
        <v>182902</v>
      </c>
      <c r="F10" s="82">
        <v>130927</v>
      </c>
      <c r="G10" s="82">
        <v>32907</v>
      </c>
      <c r="H10" s="82">
        <v>171050</v>
      </c>
      <c r="I10" s="82">
        <v>74452</v>
      </c>
      <c r="J10" s="82">
        <v>54</v>
      </c>
      <c r="K10" s="82">
        <v>3529</v>
      </c>
      <c r="L10" s="82">
        <v>816</v>
      </c>
      <c r="M10" s="82">
        <v>73853</v>
      </c>
      <c r="N10" s="82">
        <v>50604</v>
      </c>
      <c r="O10" s="82">
        <v>258</v>
      </c>
      <c r="P10" s="82">
        <v>35</v>
      </c>
      <c r="Q10" s="82">
        <v>3911</v>
      </c>
      <c r="R10" s="82">
        <v>2876</v>
      </c>
      <c r="S10" s="82">
        <v>73</v>
      </c>
      <c r="T10" s="1"/>
      <c r="U10" s="120">
        <f t="shared" si="0"/>
        <v>8.4101553607481797E-2</v>
      </c>
      <c r="V10" s="120">
        <f t="shared" si="1"/>
        <v>0.5997566791095823</v>
      </c>
      <c r="W10" s="82">
        <f t="shared" si="2"/>
        <v>2618048</v>
      </c>
      <c r="X10" s="82">
        <f t="shared" si="3"/>
        <v>470858</v>
      </c>
      <c r="Y10" s="120">
        <f t="shared" si="5"/>
        <v>0.13574641645711669</v>
      </c>
      <c r="Z10" s="120">
        <f t="shared" si="6"/>
        <v>0.169748385815891</v>
      </c>
      <c r="AA10" s="120">
        <f t="shared" si="4"/>
        <v>0.15243519874026598</v>
      </c>
      <c r="AB10" s="9"/>
    </row>
    <row r="11" spans="1:28">
      <c r="A11" s="140">
        <v>2008</v>
      </c>
      <c r="B11" s="82">
        <v>1231288</v>
      </c>
      <c r="C11" s="82">
        <v>1236144</v>
      </c>
      <c r="D11" s="82">
        <v>51457</v>
      </c>
      <c r="E11" s="82">
        <v>174257</v>
      </c>
      <c r="F11" s="82">
        <v>126266</v>
      </c>
      <c r="G11" s="82">
        <v>33317</v>
      </c>
      <c r="H11" s="82">
        <v>184397</v>
      </c>
      <c r="I11" s="82">
        <v>71799</v>
      </c>
      <c r="J11" s="82">
        <v>57</v>
      </c>
      <c r="K11" s="82">
        <v>3270</v>
      </c>
      <c r="L11" s="82">
        <v>837</v>
      </c>
      <c r="M11" s="82">
        <v>75366</v>
      </c>
      <c r="N11" s="82">
        <v>51715</v>
      </c>
      <c r="O11" s="82">
        <v>243</v>
      </c>
      <c r="P11" s="82">
        <v>40</v>
      </c>
      <c r="Q11" s="82">
        <v>4117</v>
      </c>
      <c r="R11" s="82">
        <v>3166</v>
      </c>
      <c r="S11" s="82">
        <v>77</v>
      </c>
      <c r="T11" s="1"/>
      <c r="U11" s="120">
        <f t="shared" si="0"/>
        <v>8.3810532366236368E-2</v>
      </c>
      <c r="V11" s="120">
        <f t="shared" si="1"/>
        <v>0.61618311651141588</v>
      </c>
      <c r="W11" s="82">
        <f t="shared" si="2"/>
        <v>2627015</v>
      </c>
      <c r="X11" s="82">
        <f t="shared" si="3"/>
        <v>481910</v>
      </c>
      <c r="Y11" s="120">
        <f t="shared" si="5"/>
        <v>0.14801858657669598</v>
      </c>
      <c r="Z11" s="120">
        <f t="shared" si="6"/>
        <v>0.16235779605243622</v>
      </c>
      <c r="AA11" s="120">
        <f t="shared" si="4"/>
        <v>0.15500856405349117</v>
      </c>
      <c r="AB11" s="9"/>
    </row>
    <row r="12" spans="1:28">
      <c r="A12" s="140">
        <v>2009</v>
      </c>
      <c r="B12" s="82">
        <v>1225762</v>
      </c>
      <c r="C12" s="82">
        <v>1234837</v>
      </c>
      <c r="D12" s="82">
        <v>59431</v>
      </c>
      <c r="E12" s="82">
        <v>164948</v>
      </c>
      <c r="F12" s="82">
        <v>121538</v>
      </c>
      <c r="G12" s="82">
        <v>32971</v>
      </c>
      <c r="H12" s="82">
        <v>192318</v>
      </c>
      <c r="I12" s="82">
        <v>68320</v>
      </c>
      <c r="J12" s="82">
        <v>57</v>
      </c>
      <c r="K12" s="82">
        <v>3050</v>
      </c>
      <c r="L12" s="82">
        <v>839</v>
      </c>
      <c r="M12" s="82">
        <v>75132</v>
      </c>
      <c r="N12" s="82">
        <v>51265</v>
      </c>
      <c r="O12" s="82">
        <v>234</v>
      </c>
      <c r="P12" s="82">
        <v>37</v>
      </c>
      <c r="Q12" s="82">
        <v>4426</v>
      </c>
      <c r="R12" s="82">
        <v>3241</v>
      </c>
      <c r="S12" s="82">
        <v>77</v>
      </c>
      <c r="T12" s="1"/>
      <c r="U12" s="120">
        <f t="shared" si="0"/>
        <v>8.3568282496169433E-2</v>
      </c>
      <c r="V12" s="120">
        <f t="shared" si="1"/>
        <v>0.62782098871002323</v>
      </c>
      <c r="W12" s="82">
        <f t="shared" si="2"/>
        <v>2615108</v>
      </c>
      <c r="X12" s="82">
        <f t="shared" si="3"/>
        <v>485017</v>
      </c>
      <c r="Y12" s="120">
        <f t="shared" si="5"/>
        <v>0.15743670143941804</v>
      </c>
      <c r="Z12" s="120">
        <f t="shared" si="6"/>
        <v>0.15540052602266641</v>
      </c>
      <c r="AA12" s="120">
        <f t="shared" si="4"/>
        <v>0.15645078827466635</v>
      </c>
      <c r="AB12" s="9"/>
    </row>
    <row r="13" spans="1:28">
      <c r="A13" s="140">
        <v>2010</v>
      </c>
      <c r="B13" s="82">
        <v>1228949</v>
      </c>
      <c r="C13" s="82">
        <v>1253068</v>
      </c>
      <c r="D13" s="82">
        <v>68436</v>
      </c>
      <c r="E13" s="82">
        <v>155049</v>
      </c>
      <c r="F13" s="82">
        <v>117404</v>
      </c>
      <c r="G13" s="82">
        <v>33071</v>
      </c>
      <c r="H13" s="82">
        <v>202294</v>
      </c>
      <c r="I13" s="82">
        <v>64439</v>
      </c>
      <c r="J13" s="82">
        <v>67</v>
      </c>
      <c r="K13" s="82">
        <v>2818</v>
      </c>
      <c r="L13" s="82">
        <v>839</v>
      </c>
      <c r="M13" s="82">
        <v>74709</v>
      </c>
      <c r="N13" s="82">
        <v>50545</v>
      </c>
      <c r="O13" s="82">
        <v>213</v>
      </c>
      <c r="P13" s="82">
        <v>38</v>
      </c>
      <c r="Q13" s="82">
        <v>4587</v>
      </c>
      <c r="R13" s="82">
        <v>3248</v>
      </c>
      <c r="S13" s="82">
        <v>77</v>
      </c>
      <c r="T13" s="1"/>
      <c r="U13" s="120">
        <f t="shared" si="0"/>
        <v>8.2603893842991064E-2</v>
      </c>
      <c r="V13" s="120">
        <f t="shared" si="1"/>
        <v>0.63932858430327322</v>
      </c>
      <c r="W13" s="82">
        <f t="shared" si="2"/>
        <v>2632492</v>
      </c>
      <c r="X13" s="82">
        <f t="shared" si="3"/>
        <v>490218</v>
      </c>
      <c r="Y13" s="120">
        <f t="shared" si="5"/>
        <v>0.16741874102937201</v>
      </c>
      <c r="Z13" s="120">
        <f t="shared" si="6"/>
        <v>0.14577846970066291</v>
      </c>
      <c r="AA13" s="120">
        <f t="shared" si="4"/>
        <v>0.15698479846031171</v>
      </c>
      <c r="AB13" s="9"/>
    </row>
    <row r="14" spans="1:28">
      <c r="A14" s="140">
        <v>2011</v>
      </c>
      <c r="B14" s="82">
        <v>1227873</v>
      </c>
      <c r="C14" s="82">
        <v>1248794</v>
      </c>
      <c r="D14" s="82">
        <v>78388</v>
      </c>
      <c r="E14" s="82">
        <v>143474</v>
      </c>
      <c r="F14" s="82">
        <v>112845</v>
      </c>
      <c r="G14" s="82">
        <v>33629</v>
      </c>
      <c r="H14" s="82">
        <v>213081</v>
      </c>
      <c r="I14" s="82">
        <v>59824</v>
      </c>
      <c r="J14" s="82">
        <v>79</v>
      </c>
      <c r="K14" s="82">
        <v>2648</v>
      </c>
      <c r="L14" s="82">
        <v>836</v>
      </c>
      <c r="M14" s="82">
        <v>74800</v>
      </c>
      <c r="N14" s="82">
        <v>49392</v>
      </c>
      <c r="O14" s="82">
        <v>189</v>
      </c>
      <c r="P14" s="82">
        <v>39</v>
      </c>
      <c r="Q14" s="82">
        <v>4770</v>
      </c>
      <c r="R14" s="82">
        <v>3198</v>
      </c>
      <c r="S14" s="82">
        <v>76</v>
      </c>
      <c r="T14" s="1"/>
      <c r="U14" s="120">
        <f t="shared" si="0"/>
        <v>8.2215903553380376E-2</v>
      </c>
      <c r="V14" s="120">
        <f t="shared" si="1"/>
        <v>0.65073596913531673</v>
      </c>
      <c r="W14" s="82">
        <f t="shared" si="2"/>
        <v>2623141</v>
      </c>
      <c r="X14" s="82">
        <f t="shared" si="3"/>
        <v>494767</v>
      </c>
      <c r="Y14" s="120">
        <f t="shared" si="5"/>
        <v>0.1785757391769448</v>
      </c>
      <c r="Z14" s="120">
        <f t="shared" si="6"/>
        <v>0.13683457392067555</v>
      </c>
      <c r="AA14" s="120">
        <f t="shared" si="4"/>
        <v>0.15868556737402129</v>
      </c>
      <c r="AB14" s="9"/>
    </row>
    <row r="15" spans="1:28">
      <c r="A15" s="140">
        <v>2012</v>
      </c>
      <c r="B15" s="82">
        <v>1249174</v>
      </c>
      <c r="C15" s="82">
        <v>1260031</v>
      </c>
      <c r="D15" s="82">
        <v>91723</v>
      </c>
      <c r="E15" s="82">
        <v>135754</v>
      </c>
      <c r="F15" s="82">
        <v>110570</v>
      </c>
      <c r="G15" s="82">
        <v>34466</v>
      </c>
      <c r="H15" s="82">
        <v>227598</v>
      </c>
      <c r="I15" s="82">
        <v>56763</v>
      </c>
      <c r="J15" s="82">
        <v>100</v>
      </c>
      <c r="K15" s="82">
        <v>2499</v>
      </c>
      <c r="L15" s="82">
        <v>838</v>
      </c>
      <c r="M15" s="82">
        <v>75731</v>
      </c>
      <c r="N15" s="82">
        <v>48600</v>
      </c>
      <c r="O15" s="82">
        <v>178</v>
      </c>
      <c r="P15" s="82">
        <v>36</v>
      </c>
      <c r="Q15" s="82">
        <v>4907</v>
      </c>
      <c r="R15" s="82">
        <v>3207</v>
      </c>
      <c r="S15" s="82">
        <v>73</v>
      </c>
      <c r="T15" s="1"/>
      <c r="U15" s="120">
        <f t="shared" si="0"/>
        <v>8.3121458759183572E-2</v>
      </c>
      <c r="V15" s="120">
        <f t="shared" si="1"/>
        <v>0.66223331788531359</v>
      </c>
      <c r="W15" s="82">
        <f t="shared" si="2"/>
        <v>2654241</v>
      </c>
      <c r="X15" s="82">
        <f t="shared" si="3"/>
        <v>511838</v>
      </c>
      <c r="Y15" s="120">
        <f t="shared" si="5"/>
        <v>0.1901778668485139</v>
      </c>
      <c r="Z15" s="120">
        <f t="shared" si="6"/>
        <v>0.12946549259119283</v>
      </c>
      <c r="AA15" s="120">
        <f t="shared" si="4"/>
        <v>0.1616630538909484</v>
      </c>
      <c r="AB15" s="9"/>
    </row>
    <row r="16" spans="1:28">
      <c r="A16" s="140">
        <v>2013</v>
      </c>
      <c r="B16" s="82">
        <v>1273934</v>
      </c>
      <c r="C16" s="82">
        <v>1285590</v>
      </c>
      <c r="D16" s="82">
        <v>106163</v>
      </c>
      <c r="E16" s="82">
        <v>129198</v>
      </c>
      <c r="F16" s="82">
        <v>108874</v>
      </c>
      <c r="G16" s="82">
        <v>36132</v>
      </c>
      <c r="H16" s="82">
        <v>248327</v>
      </c>
      <c r="I16" s="82">
        <v>55598</v>
      </c>
      <c r="J16" s="82">
        <v>130</v>
      </c>
      <c r="K16" s="82">
        <v>2444</v>
      </c>
      <c r="L16" s="82">
        <v>838</v>
      </c>
      <c r="M16" s="82">
        <v>77847</v>
      </c>
      <c r="N16" s="82">
        <v>48470</v>
      </c>
      <c r="O16" s="82">
        <v>167</v>
      </c>
      <c r="P16" s="82">
        <v>37</v>
      </c>
      <c r="Q16" s="82">
        <v>5139</v>
      </c>
      <c r="R16" s="82">
        <v>3244</v>
      </c>
      <c r="S16" s="82">
        <v>73</v>
      </c>
      <c r="T16" s="1"/>
      <c r="U16" s="120">
        <f t="shared" si="0"/>
        <v>8.4211336065705744E-2</v>
      </c>
      <c r="V16" s="120">
        <f t="shared" si="1"/>
        <v>0.67699713318973298</v>
      </c>
      <c r="W16" s="82">
        <f t="shared" si="2"/>
        <v>2704530</v>
      </c>
      <c r="X16" s="82">
        <f t="shared" si="3"/>
        <v>539286</v>
      </c>
      <c r="Y16" s="120">
        <f t="shared" si="5"/>
        <v>0.2040467438516593</v>
      </c>
      <c r="Z16" s="120">
        <f t="shared" si="6"/>
        <v>0.12266431599224172</v>
      </c>
      <c r="AA16" s="120">
        <f t="shared" si="4"/>
        <v>0.16625049016343713</v>
      </c>
      <c r="AB16" s="9"/>
    </row>
    <row r="17" spans="1:28">
      <c r="A17" s="140">
        <v>2014</v>
      </c>
      <c r="B17" s="82">
        <v>1305018</v>
      </c>
      <c r="C17" s="82">
        <v>1336205</v>
      </c>
      <c r="D17" s="82">
        <v>120206</v>
      </c>
      <c r="E17" s="82">
        <v>122701</v>
      </c>
      <c r="F17" s="82">
        <v>107673</v>
      </c>
      <c r="G17" s="82">
        <v>38849</v>
      </c>
      <c r="H17" s="82">
        <v>273587</v>
      </c>
      <c r="I17" s="82">
        <v>55138</v>
      </c>
      <c r="J17" s="82">
        <v>240</v>
      </c>
      <c r="K17" s="82">
        <v>2366</v>
      </c>
      <c r="L17" s="82">
        <v>847</v>
      </c>
      <c r="M17" s="82">
        <v>81173</v>
      </c>
      <c r="N17" s="82">
        <v>48729</v>
      </c>
      <c r="O17" s="82">
        <v>159</v>
      </c>
      <c r="P17" s="82">
        <v>40</v>
      </c>
      <c r="Q17" s="82">
        <v>5362</v>
      </c>
      <c r="R17" s="82">
        <v>3254</v>
      </c>
      <c r="S17" s="82">
        <v>73</v>
      </c>
      <c r="T17" s="1"/>
      <c r="U17" s="120">
        <f t="shared" si="0"/>
        <v>8.4221931743714742E-2</v>
      </c>
      <c r="V17" s="120">
        <f t="shared" si="1"/>
        <v>0.6916929512443003</v>
      </c>
      <c r="W17" s="82">
        <f t="shared" si="2"/>
        <v>2787745</v>
      </c>
      <c r="X17" s="82">
        <f t="shared" si="3"/>
        <v>571632</v>
      </c>
      <c r="Y17" s="120">
        <f t="shared" si="5"/>
        <v>0.21798864534642987</v>
      </c>
      <c r="Z17" s="120">
        <f t="shared" si="6"/>
        <v>0.11452109063534964</v>
      </c>
      <c r="AA17" s="120">
        <f t="shared" si="4"/>
        <v>0.17016012195118321</v>
      </c>
      <c r="AB17" s="9"/>
    </row>
    <row r="18" spans="1:28">
      <c r="A18" s="140">
        <v>2015</v>
      </c>
      <c r="B18" s="82">
        <v>1335851</v>
      </c>
      <c r="C18" s="82">
        <v>1392004</v>
      </c>
      <c r="D18" s="82">
        <v>134504</v>
      </c>
      <c r="E18" s="82">
        <v>116421</v>
      </c>
      <c r="F18" s="82">
        <v>105459</v>
      </c>
      <c r="G18" s="82">
        <v>42137</v>
      </c>
      <c r="H18" s="82">
        <v>301419</v>
      </c>
      <c r="I18" s="82">
        <v>54691</v>
      </c>
      <c r="J18" s="82">
        <v>502</v>
      </c>
      <c r="K18" s="82">
        <v>2293</v>
      </c>
      <c r="L18" s="82">
        <v>854</v>
      </c>
      <c r="M18" s="82">
        <v>84276</v>
      </c>
      <c r="N18" s="82">
        <v>49147</v>
      </c>
      <c r="O18" s="82">
        <v>154</v>
      </c>
      <c r="P18" s="82">
        <v>43</v>
      </c>
      <c r="Q18" s="82">
        <v>5605</v>
      </c>
      <c r="R18" s="82">
        <v>3246</v>
      </c>
      <c r="S18" s="82">
        <v>72</v>
      </c>
      <c r="T18" s="1"/>
      <c r="U18" s="120">
        <f t="shared" si="0"/>
        <v>8.4237506630231163E-2</v>
      </c>
      <c r="V18" s="120">
        <f t="shared" si="1"/>
        <v>0.70697986523884959</v>
      </c>
      <c r="W18" s="82">
        <f t="shared" si="2"/>
        <v>2875451</v>
      </c>
      <c r="X18" s="82">
        <f t="shared" si="3"/>
        <v>607035</v>
      </c>
      <c r="Y18" s="120">
        <f t="shared" si="5"/>
        <v>0.23221571323325341</v>
      </c>
      <c r="Z18" s="120">
        <f t="shared" si="6"/>
        <v>0.10659503517514061</v>
      </c>
      <c r="AA18" s="120">
        <f t="shared" si="4"/>
        <v>0.17431082278579152</v>
      </c>
      <c r="AB18" s="9"/>
    </row>
    <row r="19" spans="1:28">
      <c r="A19" s="140">
        <v>2016</v>
      </c>
      <c r="B19" s="82">
        <v>1374374</v>
      </c>
      <c r="C19" s="82">
        <v>1452956</v>
      </c>
      <c r="D19" s="82">
        <v>150917</v>
      </c>
      <c r="E19" s="82">
        <v>111650</v>
      </c>
      <c r="F19" s="82">
        <v>103680</v>
      </c>
      <c r="G19" s="82">
        <v>46842</v>
      </c>
      <c r="H19" s="82">
        <v>334068</v>
      </c>
      <c r="I19" s="82">
        <v>55191</v>
      </c>
      <c r="J19" s="82">
        <v>1566</v>
      </c>
      <c r="K19" s="82">
        <v>2195</v>
      </c>
      <c r="L19" s="82">
        <v>876</v>
      </c>
      <c r="M19" s="82">
        <v>87266</v>
      </c>
      <c r="N19" s="82">
        <v>49527</v>
      </c>
      <c r="O19" s="82">
        <v>148</v>
      </c>
      <c r="P19" s="82">
        <v>43</v>
      </c>
      <c r="Q19" s="82">
        <v>6216</v>
      </c>
      <c r="R19" s="82">
        <v>3261</v>
      </c>
      <c r="S19" s="82">
        <v>72</v>
      </c>
      <c r="T19" s="1"/>
      <c r="U19" s="120">
        <f t="shared" ref="U19" si="7">(D19+E19)/SUM(B19:E19)</f>
        <v>8.4975971690965754E-2</v>
      </c>
      <c r="V19" s="120">
        <f t="shared" ref="V19" si="8">(H19+I19)/SUM(F19:I19)</f>
        <v>0.72114246333235144</v>
      </c>
      <c r="W19" s="82">
        <f t="shared" ref="W19" si="9">B19+C19+F19+G19</f>
        <v>2977852</v>
      </c>
      <c r="X19" s="82">
        <f t="shared" ref="X19" si="10">D19+E19+H19+I19</f>
        <v>651826</v>
      </c>
      <c r="Y19" s="120">
        <f t="shared" si="5"/>
        <v>0.24705826017720484</v>
      </c>
      <c r="Z19" s="120">
        <f t="shared" si="6"/>
        <v>0.10010626176394528</v>
      </c>
      <c r="AA19" s="120">
        <f t="shared" ref="AA19" si="11">(D19+E19+H19+I19)/SUM(B19:I19)</f>
        <v>0.17958232107641503</v>
      </c>
      <c r="AB19" s="9"/>
    </row>
    <row r="20" spans="1:28">
      <c r="A20" s="140">
        <v>2017</v>
      </c>
      <c r="B20" s="82">
        <v>1411631</v>
      </c>
      <c r="C20" s="82">
        <v>1511506</v>
      </c>
      <c r="D20" s="82">
        <v>166109</v>
      </c>
      <c r="E20" s="82">
        <v>108488</v>
      </c>
      <c r="F20" s="82">
        <v>101158</v>
      </c>
      <c r="G20" s="82">
        <v>51655</v>
      </c>
      <c r="H20" s="82">
        <v>372132</v>
      </c>
      <c r="I20" s="82">
        <v>56553</v>
      </c>
      <c r="J20" s="82">
        <v>4454</v>
      </c>
      <c r="K20" s="82">
        <v>2115</v>
      </c>
      <c r="L20" s="82">
        <v>880</v>
      </c>
      <c r="M20" s="82">
        <v>91185</v>
      </c>
      <c r="N20" s="82">
        <v>50289</v>
      </c>
      <c r="O20" s="82">
        <v>138</v>
      </c>
      <c r="P20" s="82">
        <v>46</v>
      </c>
      <c r="Q20" s="82">
        <v>6735</v>
      </c>
      <c r="R20" s="82">
        <v>3265</v>
      </c>
      <c r="S20" s="82">
        <v>73</v>
      </c>
      <c r="T20" s="1"/>
      <c r="U20" s="120">
        <f t="shared" ref="U20" si="12">(D20+E20)/SUM(B20:E20)</f>
        <v>8.5872370872624171E-2</v>
      </c>
      <c r="V20" s="120">
        <f t="shared" ref="V20" si="13">(H20+I20)/SUM(F20:I20)</f>
        <v>0.73720803854871386</v>
      </c>
      <c r="W20" s="82">
        <f t="shared" ref="W20" si="14">B20+C20+F20+G20</f>
        <v>3075950</v>
      </c>
      <c r="X20" s="82">
        <f t="shared" ref="X20" si="15">D20+E20+H20+I20</f>
        <v>703282</v>
      </c>
      <c r="Y20" s="120">
        <f t="shared" si="5"/>
        <v>0.26242473293905988</v>
      </c>
      <c r="Z20" s="120">
        <f t="shared" si="6"/>
        <v>9.5498674344781459E-2</v>
      </c>
      <c r="AA20" s="120">
        <f t="shared" ref="AA20" si="16">(D20+E20+H20+I20)/SUM(B20:I20)</f>
        <v>0.18609124816894015</v>
      </c>
      <c r="AB20" s="9"/>
    </row>
    <row r="21" spans="1:28" ht="14.4" customHeight="1">
      <c r="A21" s="140">
        <v>2018</v>
      </c>
      <c r="B21" s="82">
        <v>1445455</v>
      </c>
      <c r="C21" s="82">
        <v>1541176</v>
      </c>
      <c r="D21" s="82">
        <v>179593</v>
      </c>
      <c r="E21" s="82">
        <v>104041</v>
      </c>
      <c r="F21" s="82">
        <v>97827</v>
      </c>
      <c r="G21" s="82">
        <v>55540</v>
      </c>
      <c r="H21" s="82">
        <v>411111</v>
      </c>
      <c r="I21" s="82">
        <v>57450</v>
      </c>
      <c r="J21" s="82">
        <v>8763</v>
      </c>
      <c r="K21" s="82">
        <v>2045</v>
      </c>
      <c r="L21" s="82">
        <v>885</v>
      </c>
      <c r="M21" s="82">
        <v>95123</v>
      </c>
      <c r="N21" s="82">
        <v>50886</v>
      </c>
      <c r="O21" s="82">
        <v>130</v>
      </c>
      <c r="P21" s="82">
        <v>47</v>
      </c>
      <c r="Q21" s="82">
        <v>7506</v>
      </c>
      <c r="R21" s="82">
        <v>3272</v>
      </c>
      <c r="S21" s="82">
        <v>91</v>
      </c>
      <c r="T21" s="1"/>
      <c r="U21" s="120">
        <f t="shared" ref="U21" si="17">(D21+E21)/SUM(B21:E21)</f>
        <v>8.6731197624657336E-2</v>
      </c>
      <c r="V21" s="120">
        <f t="shared" ref="V21" si="18">(H21+I21)/SUM(F21:I21)</f>
        <v>0.75340071519532803</v>
      </c>
      <c r="W21" s="82">
        <f t="shared" ref="W21" si="19">B21+C21+F21+G21</f>
        <v>3139998</v>
      </c>
      <c r="X21" s="82">
        <f t="shared" ref="X21" si="20">D21+E21+H21+I21</f>
        <v>752195</v>
      </c>
      <c r="Y21" s="120">
        <f t="shared" si="5"/>
        <v>0.27680781410937089</v>
      </c>
      <c r="Z21" s="120">
        <f t="shared" si="6"/>
        <v>9.1849822006168785E-2</v>
      </c>
      <c r="AA21" s="120">
        <f t="shared" ref="AA21" si="21">(D21+E21+H21+I21)/SUM(B21:I21)</f>
        <v>0.19325737444160657</v>
      </c>
      <c r="AB21" s="9"/>
    </row>
    <row r="22" spans="1:28">
      <c r="A22" s="140">
        <v>2019</v>
      </c>
      <c r="B22" s="82">
        <v>1476279</v>
      </c>
      <c r="C22" s="82">
        <v>1564785</v>
      </c>
      <c r="D22" s="82">
        <v>191312</v>
      </c>
      <c r="E22" s="82">
        <v>99934</v>
      </c>
      <c r="F22" s="82">
        <v>94919</v>
      </c>
      <c r="G22" s="82">
        <v>58966</v>
      </c>
      <c r="H22" s="82">
        <v>446930</v>
      </c>
      <c r="I22" s="82">
        <v>57818</v>
      </c>
      <c r="J22" s="82">
        <v>14059</v>
      </c>
      <c r="K22" s="82">
        <v>2000</v>
      </c>
      <c r="L22" s="82">
        <v>895</v>
      </c>
      <c r="M22" s="82">
        <v>98990</v>
      </c>
      <c r="N22" s="82">
        <v>51303</v>
      </c>
      <c r="O22" s="82">
        <v>128</v>
      </c>
      <c r="P22" s="82">
        <v>47</v>
      </c>
      <c r="Q22" s="82">
        <v>7808</v>
      </c>
      <c r="R22" s="82">
        <v>3251</v>
      </c>
      <c r="S22" s="82">
        <v>103</v>
      </c>
      <c r="T22" s="1"/>
      <c r="U22" s="120">
        <f t="shared" ref="U22" si="22">(D22+E22)/SUM(B22:E22)</f>
        <v>8.7400631994022163E-2</v>
      </c>
      <c r="V22" s="120">
        <f t="shared" ref="V22" si="23">(H22+I22)/SUM(F22:I22)</f>
        <v>0.76635698484588533</v>
      </c>
      <c r="W22" s="82">
        <f t="shared" ref="W22" si="24">B22+C22+F22+G22</f>
        <v>3194949</v>
      </c>
      <c r="X22" s="82">
        <f t="shared" ref="X22" si="25">D22+E22+H22+I22</f>
        <v>795994</v>
      </c>
      <c r="Y22" s="120">
        <f t="shared" si="5"/>
        <v>0.28887048301832141</v>
      </c>
      <c r="Z22" s="120">
        <f t="shared" si="6"/>
        <v>8.8549949115999241E-2</v>
      </c>
      <c r="AA22" s="120">
        <f t="shared" ref="AA22" si="26">(D22+E22+H22+I22)/SUM(B22:I22)</f>
        <v>0.19945010490001988</v>
      </c>
      <c r="AB22" s="9"/>
    </row>
    <row r="23" spans="1:28">
      <c r="A23" s="140">
        <v>2020</v>
      </c>
      <c r="B23" s="321">
        <v>1489567</v>
      </c>
      <c r="C23" s="321">
        <v>1566169</v>
      </c>
      <c r="D23" s="321">
        <v>196390</v>
      </c>
      <c r="E23" s="321">
        <v>96998</v>
      </c>
      <c r="F23" s="321">
        <v>92219</v>
      </c>
      <c r="G23" s="321">
        <v>60628</v>
      </c>
      <c r="H23" s="321">
        <v>467514</v>
      </c>
      <c r="I23" s="321">
        <v>57422</v>
      </c>
      <c r="J23" s="321">
        <v>17858</v>
      </c>
      <c r="K23" s="321">
        <v>1987</v>
      </c>
      <c r="L23" s="321">
        <v>893</v>
      </c>
      <c r="M23" s="321">
        <v>101543</v>
      </c>
      <c r="N23" s="321">
        <v>51355</v>
      </c>
      <c r="O23" s="321">
        <v>127</v>
      </c>
      <c r="P23" s="321">
        <v>45</v>
      </c>
      <c r="Q23" s="321">
        <v>7928</v>
      </c>
      <c r="R23" s="321">
        <v>3198</v>
      </c>
      <c r="S23" s="321">
        <v>119</v>
      </c>
      <c r="T23" s="1"/>
      <c r="U23" s="120">
        <f t="shared" ref="U23" si="27">(D23+E23)/SUM(B23:E23)</f>
        <v>8.7601414578857034E-2</v>
      </c>
      <c r="V23" s="120">
        <f t="shared" ref="V23" si="28">(H23+I23)/SUM(F23:I23)</f>
        <v>0.77448977032472044</v>
      </c>
      <c r="W23" s="321">
        <f t="shared" ref="W23" si="29">B23+C23+F23+G23</f>
        <v>3208583</v>
      </c>
      <c r="X23" s="321">
        <f t="shared" ref="X23" si="30">D23+E23+H23+I23</f>
        <v>818324</v>
      </c>
      <c r="Y23" s="120">
        <f t="shared" si="5"/>
        <v>0.29563474923074867</v>
      </c>
      <c r="Z23" s="120">
        <f t="shared" si="6"/>
        <v>8.6693535936385069E-2</v>
      </c>
      <c r="AA23" s="120">
        <f t="shared" ref="AA23" si="31">(D23+E23+H23+I23)/SUM(B23:I23)</f>
        <v>0.20321403002353916</v>
      </c>
      <c r="AB23" s="9"/>
    </row>
    <row r="24" spans="1:28" s="70" customFormat="1" ht="10.199999999999999">
      <c r="A24" s="140"/>
    </row>
    <row r="26" spans="1:28">
      <c r="B26" s="70" t="s">
        <v>496</v>
      </c>
    </row>
    <row r="27" spans="1:28">
      <c r="B27" s="70" t="s">
        <v>495</v>
      </c>
    </row>
  </sheetData>
  <mergeCells count="1">
    <mergeCell ref="P1:Q1"/>
  </mergeCells>
  <phoneticPr fontId="6" type="noConversion"/>
  <hyperlinks>
    <hyperlink ref="P1:Q1" location="Contents!A1" display="Back to Contents"/>
  </hyperlinks>
  <pageMargins left="0.75" right="0.75" top="1" bottom="1" header="0.5" footer="0.5"/>
  <pageSetup paperSize="9" orientation="landscape" horizontalDpi="4294967292" vertic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F24"/>
  <sheetViews>
    <sheetView workbookViewId="0">
      <selection activeCell="V1" sqref="V1:W1"/>
    </sheetView>
  </sheetViews>
  <sheetFormatPr defaultColWidth="8.88671875" defaultRowHeight="13.2"/>
  <cols>
    <col min="1" max="1" width="11.6640625" style="30" customWidth="1"/>
    <col min="2" max="2" width="11.44140625" style="30" customWidth="1"/>
    <col min="3" max="3" width="13" style="30" customWidth="1"/>
    <col min="4" max="4" width="12.44140625" style="30" customWidth="1"/>
    <col min="5" max="5" width="12.5546875" style="30" bestFit="1" customWidth="1"/>
    <col min="6" max="8" width="11.6640625" style="30" bestFit="1" customWidth="1"/>
    <col min="9" max="9" width="11" style="30" customWidth="1"/>
    <col min="10" max="10" width="9.5546875" style="30" bestFit="1" customWidth="1"/>
    <col min="11" max="11" width="8.88671875" style="30"/>
    <col min="12" max="12" width="9.5546875" style="30" bestFit="1" customWidth="1"/>
    <col min="13" max="13" width="5.6640625" style="30" customWidth="1"/>
    <col min="14" max="17" width="14.33203125" style="30" customWidth="1"/>
    <col min="18" max="18" width="12.44140625" style="30" customWidth="1"/>
    <col min="19" max="24" width="8.88671875" style="30"/>
    <col min="25" max="25" width="5.6640625" style="30" customWidth="1"/>
    <col min="26" max="29" width="10.88671875" style="30" customWidth="1"/>
    <col min="30" max="16384" width="8.88671875" style="30"/>
  </cols>
  <sheetData>
    <row r="1" spans="1:32" ht="26.25" customHeight="1">
      <c r="B1" s="199" t="s">
        <v>664</v>
      </c>
      <c r="C1" s="184"/>
      <c r="D1" s="184"/>
      <c r="E1" s="184"/>
      <c r="F1" s="184"/>
      <c r="G1" s="184"/>
      <c r="H1" s="184"/>
      <c r="I1" s="184"/>
      <c r="J1" s="208"/>
      <c r="K1" s="208"/>
      <c r="L1" s="208"/>
      <c r="M1" s="107"/>
      <c r="N1" s="199" t="s">
        <v>631</v>
      </c>
      <c r="O1" s="208"/>
      <c r="P1" s="208"/>
      <c r="Q1" s="208"/>
      <c r="R1" s="208"/>
      <c r="S1" s="208"/>
      <c r="T1" s="208"/>
      <c r="U1" s="208"/>
      <c r="V1" s="361" t="s">
        <v>255</v>
      </c>
      <c r="W1" s="361"/>
      <c r="X1" s="208"/>
      <c r="Y1" s="123"/>
      <c r="Z1" s="20" t="s">
        <v>576</v>
      </c>
      <c r="AA1" s="208"/>
      <c r="AB1" s="208"/>
      <c r="AC1" s="208"/>
    </row>
    <row r="2" spans="1:32" s="123" customFormat="1" ht="20.399999999999999">
      <c r="A2" s="252" t="s">
        <v>218</v>
      </c>
      <c r="B2" s="107" t="s">
        <v>186</v>
      </c>
      <c r="C2" s="107" t="s">
        <v>187</v>
      </c>
      <c r="D2" s="107" t="s">
        <v>190</v>
      </c>
      <c r="E2" s="107" t="s">
        <v>191</v>
      </c>
      <c r="F2" s="136" t="s">
        <v>493</v>
      </c>
      <c r="G2" s="107" t="s">
        <v>265</v>
      </c>
      <c r="H2" s="107" t="s">
        <v>266</v>
      </c>
      <c r="I2" s="107" t="s">
        <v>267</v>
      </c>
      <c r="J2" s="107" t="s">
        <v>268</v>
      </c>
      <c r="K2" s="107" t="s">
        <v>269</v>
      </c>
      <c r="L2" s="107" t="s">
        <v>275</v>
      </c>
      <c r="M2" s="107"/>
      <c r="N2" s="136" t="s">
        <v>188</v>
      </c>
      <c r="O2" s="136" t="s">
        <v>189</v>
      </c>
      <c r="P2" s="136" t="s">
        <v>192</v>
      </c>
      <c r="Q2" s="136" t="s">
        <v>193</v>
      </c>
      <c r="R2" s="136" t="s">
        <v>555</v>
      </c>
      <c r="S2" s="107" t="s">
        <v>96</v>
      </c>
      <c r="T2" s="107" t="s">
        <v>270</v>
      </c>
      <c r="U2" s="107" t="s">
        <v>271</v>
      </c>
      <c r="V2" s="107" t="s">
        <v>254</v>
      </c>
      <c r="W2" s="107" t="s">
        <v>272</v>
      </c>
      <c r="X2" s="107" t="s">
        <v>294</v>
      </c>
      <c r="Y2" s="107"/>
      <c r="Z2" s="107" t="s">
        <v>273</v>
      </c>
      <c r="AA2" s="107" t="s">
        <v>274</v>
      </c>
      <c r="AB2" s="136" t="s">
        <v>630</v>
      </c>
      <c r="AC2" s="136" t="s">
        <v>629</v>
      </c>
    </row>
    <row r="3" spans="1:32">
      <c r="A3" s="107">
        <v>2001</v>
      </c>
      <c r="B3" s="111">
        <v>26320.174480000001</v>
      </c>
      <c r="C3" s="111">
        <v>2488.9638166</v>
      </c>
      <c r="D3" s="111">
        <v>2334.6788692</v>
      </c>
      <c r="E3" s="111">
        <v>2852.8038188</v>
      </c>
      <c r="F3" s="131">
        <v>0.41672629649999998</v>
      </c>
      <c r="G3" s="111">
        <v>233.06337612999999</v>
      </c>
      <c r="H3" s="111">
        <v>35.204592695999999</v>
      </c>
      <c r="I3" s="111">
        <v>2152.3597294000001</v>
      </c>
      <c r="J3" s="111">
        <v>5.0149373812000002</v>
      </c>
      <c r="K3" s="111">
        <v>138.03330869000001</v>
      </c>
      <c r="L3" s="111">
        <v>1.322050626</v>
      </c>
      <c r="M3" s="111"/>
      <c r="N3" s="124">
        <v>2154455</v>
      </c>
      <c r="O3" s="124">
        <v>158511</v>
      </c>
      <c r="P3" s="124">
        <v>197518</v>
      </c>
      <c r="Q3" s="124">
        <v>164290</v>
      </c>
      <c r="R3" s="110">
        <v>53</v>
      </c>
      <c r="S3" s="123">
        <v>76091</v>
      </c>
      <c r="T3" s="123">
        <v>6185</v>
      </c>
      <c r="U3" s="123">
        <v>93697</v>
      </c>
      <c r="V3" s="123">
        <v>336</v>
      </c>
      <c r="W3" s="123">
        <v>4319</v>
      </c>
      <c r="X3" s="123">
        <v>64</v>
      </c>
      <c r="Y3" s="123"/>
      <c r="Z3" s="111">
        <f t="shared" ref="Z3:Z21" si="0">B3+D3</f>
        <v>28654.853349200002</v>
      </c>
      <c r="AA3" s="111">
        <f t="shared" ref="AA3:AA21" si="1">C3+E3</f>
        <v>5341.7676353999996</v>
      </c>
      <c r="AB3" s="111">
        <f>Z3/(N3+P3)*1000000</f>
        <v>12183.325807396599</v>
      </c>
      <c r="AC3" s="111">
        <f>AA3/(O3+Q3)*1000000</f>
        <v>16548.175610980139</v>
      </c>
      <c r="AE3" s="214"/>
      <c r="AF3" s="214"/>
    </row>
    <row r="4" spans="1:32">
      <c r="A4" s="107">
        <v>2002</v>
      </c>
      <c r="B4" s="111">
        <v>27187.297750999998</v>
      </c>
      <c r="C4" s="111">
        <v>2617.1468688</v>
      </c>
      <c r="D4" s="111">
        <v>2263.1221636</v>
      </c>
      <c r="E4" s="111">
        <v>3022.1139177999999</v>
      </c>
      <c r="F4" s="131">
        <v>0.37905964599999997</v>
      </c>
      <c r="G4" s="111">
        <v>231.52964051000001</v>
      </c>
      <c r="H4" s="111">
        <v>33.732366401999997</v>
      </c>
      <c r="I4" s="111">
        <v>2245.7276956999999</v>
      </c>
      <c r="J4" s="111">
        <v>4.4714661793000001</v>
      </c>
      <c r="K4" s="111">
        <v>148.37691369000001</v>
      </c>
      <c r="L4" s="111">
        <v>1.2916894497</v>
      </c>
      <c r="M4" s="111"/>
      <c r="N4" s="124">
        <v>2228313</v>
      </c>
      <c r="O4" s="124">
        <v>173903</v>
      </c>
      <c r="P4" s="124">
        <v>194412</v>
      </c>
      <c r="Q4" s="124">
        <v>176700</v>
      </c>
      <c r="R4" s="110">
        <v>52</v>
      </c>
      <c r="S4" s="123">
        <v>79184</v>
      </c>
      <c r="T4" s="123">
        <v>5911</v>
      </c>
      <c r="U4" s="123">
        <v>98389</v>
      </c>
      <c r="V4" s="123">
        <v>328</v>
      </c>
      <c r="W4" s="123">
        <v>4772</v>
      </c>
      <c r="X4" s="123">
        <v>63</v>
      </c>
      <c r="Y4" s="123"/>
      <c r="Z4" s="111">
        <f t="shared" si="0"/>
        <v>29450.419914599999</v>
      </c>
      <c r="AA4" s="111">
        <f t="shared" si="1"/>
        <v>5639.2607865999998</v>
      </c>
      <c r="AB4" s="111">
        <f t="shared" ref="AB4:AB19" si="2">Z4/(N4+P4)*1000000</f>
        <v>12155.907052843388</v>
      </c>
      <c r="AC4" s="111">
        <f t="shared" ref="AC4:AC19" si="3">AA4/(O4+Q4)*1000000</f>
        <v>16084.462444987634</v>
      </c>
      <c r="AE4" s="214"/>
      <c r="AF4" s="214"/>
    </row>
    <row r="5" spans="1:32">
      <c r="A5" s="107">
        <v>2003</v>
      </c>
      <c r="B5" s="111">
        <v>27901.594024999999</v>
      </c>
      <c r="C5" s="111">
        <v>2853.4996827</v>
      </c>
      <c r="D5" s="111">
        <v>2181.8309558000001</v>
      </c>
      <c r="E5" s="111">
        <v>3217.4381102000002</v>
      </c>
      <c r="F5" s="131">
        <v>0.35587003890000002</v>
      </c>
      <c r="G5" s="111">
        <v>233.78570400999999</v>
      </c>
      <c r="H5" s="111">
        <v>31.119930441000001</v>
      </c>
      <c r="I5" s="111">
        <v>2328.6794043999998</v>
      </c>
      <c r="J5" s="111">
        <v>4.0264037452999997</v>
      </c>
      <c r="K5" s="111">
        <v>158.79399995</v>
      </c>
      <c r="L5" s="111">
        <v>1.3930664492</v>
      </c>
      <c r="M5" s="111"/>
      <c r="N5" s="124">
        <v>2320447</v>
      </c>
      <c r="O5" s="124">
        <v>194396</v>
      </c>
      <c r="P5" s="124">
        <v>190996</v>
      </c>
      <c r="Q5" s="124">
        <v>191108</v>
      </c>
      <c r="R5" s="110">
        <v>54</v>
      </c>
      <c r="S5" s="123">
        <v>83756</v>
      </c>
      <c r="T5" s="123">
        <v>5611</v>
      </c>
      <c r="U5" s="123">
        <v>104584</v>
      </c>
      <c r="V5" s="123">
        <v>315</v>
      </c>
      <c r="W5" s="123">
        <v>5202</v>
      </c>
      <c r="X5" s="123">
        <v>67</v>
      </c>
      <c r="Y5" s="123"/>
      <c r="Z5" s="111">
        <f t="shared" si="0"/>
        <v>30083.424980799999</v>
      </c>
      <c r="AA5" s="111">
        <f t="shared" si="1"/>
        <v>6070.9377929000002</v>
      </c>
      <c r="AB5" s="111">
        <f t="shared" si="2"/>
        <v>11978.541810743864</v>
      </c>
      <c r="AC5" s="111">
        <f t="shared" si="3"/>
        <v>15748.053957676186</v>
      </c>
      <c r="AE5" s="214"/>
      <c r="AF5" s="214"/>
    </row>
    <row r="6" spans="1:32">
      <c r="A6" s="107">
        <v>2004</v>
      </c>
      <c r="B6" s="111">
        <v>28468.819575000001</v>
      </c>
      <c r="C6" s="111">
        <v>3080.8075806000002</v>
      </c>
      <c r="D6" s="111">
        <v>2095.0432848999999</v>
      </c>
      <c r="E6" s="111">
        <v>3468.3707211000001</v>
      </c>
      <c r="F6" s="131">
        <v>0.30451779690000003</v>
      </c>
      <c r="G6" s="111">
        <v>239.88239128999999</v>
      </c>
      <c r="H6" s="111">
        <v>28.857440227000001</v>
      </c>
      <c r="I6" s="111">
        <v>2480.0002380999999</v>
      </c>
      <c r="J6" s="111">
        <v>4.1221703314000004</v>
      </c>
      <c r="K6" s="111">
        <v>176.83320497</v>
      </c>
      <c r="L6" s="111">
        <v>1.3452890115</v>
      </c>
      <c r="M6" s="111"/>
      <c r="N6" s="124">
        <v>2412333</v>
      </c>
      <c r="O6" s="124">
        <v>210990</v>
      </c>
      <c r="P6" s="124">
        <v>188250</v>
      </c>
      <c r="Q6" s="124">
        <v>207807</v>
      </c>
      <c r="R6" s="110">
        <v>55</v>
      </c>
      <c r="S6" s="123">
        <v>89867</v>
      </c>
      <c r="T6" s="123">
        <v>5364</v>
      </c>
      <c r="U6" s="123">
        <v>112232</v>
      </c>
      <c r="V6" s="123">
        <v>300</v>
      </c>
      <c r="W6" s="123">
        <v>5677</v>
      </c>
      <c r="X6" s="123">
        <v>67</v>
      </c>
      <c r="Y6" s="123"/>
      <c r="Z6" s="111">
        <f t="shared" si="0"/>
        <v>30563.8628599</v>
      </c>
      <c r="AA6" s="111">
        <f t="shared" si="1"/>
        <v>6549.1783016999998</v>
      </c>
      <c r="AB6" s="111">
        <f t="shared" si="2"/>
        <v>11752.696553003692</v>
      </c>
      <c r="AC6" s="111">
        <f t="shared" si="3"/>
        <v>15638.073581472647</v>
      </c>
      <c r="AE6" s="214"/>
      <c r="AF6" s="214"/>
    </row>
    <row r="7" spans="1:32">
      <c r="A7" s="107">
        <v>2005</v>
      </c>
      <c r="B7" s="111">
        <v>28557.466982999998</v>
      </c>
      <c r="C7" s="111">
        <v>3173.7922097000001</v>
      </c>
      <c r="D7" s="111">
        <v>1996.7522988000001</v>
      </c>
      <c r="E7" s="111">
        <v>3667.8963902999999</v>
      </c>
      <c r="F7" s="131">
        <v>0.3285370373</v>
      </c>
      <c r="G7" s="111">
        <v>271.21327859000002</v>
      </c>
      <c r="H7" s="111">
        <v>25.525379062999999</v>
      </c>
      <c r="I7" s="111">
        <v>2552.636841</v>
      </c>
      <c r="J7" s="111">
        <v>4.0546380473000001</v>
      </c>
      <c r="K7" s="111">
        <v>190.19514321</v>
      </c>
      <c r="L7" s="111">
        <v>1.3039163007000001</v>
      </c>
      <c r="M7" s="111"/>
      <c r="N7" s="124">
        <v>2497854</v>
      </c>
      <c r="O7" s="124">
        <v>226929</v>
      </c>
      <c r="P7" s="124">
        <v>185324</v>
      </c>
      <c r="Q7" s="124">
        <v>225110</v>
      </c>
      <c r="R7" s="110">
        <v>56</v>
      </c>
      <c r="S7" s="123">
        <v>100391</v>
      </c>
      <c r="T7" s="123">
        <v>5156</v>
      </c>
      <c r="U7" s="123">
        <v>119106</v>
      </c>
      <c r="V7" s="123">
        <v>297</v>
      </c>
      <c r="W7" s="123">
        <v>6047</v>
      </c>
      <c r="X7" s="123">
        <v>69</v>
      </c>
      <c r="Y7" s="123"/>
      <c r="Z7" s="111">
        <f t="shared" si="0"/>
        <v>30554.219281799997</v>
      </c>
      <c r="AA7" s="111">
        <f t="shared" si="1"/>
        <v>6841.6885999999995</v>
      </c>
      <c r="AB7" s="111">
        <f t="shared" si="2"/>
        <v>11387.324762576318</v>
      </c>
      <c r="AC7" s="111">
        <f t="shared" si="3"/>
        <v>15135.173292569889</v>
      </c>
      <c r="AE7" s="214"/>
      <c r="AF7" s="214"/>
    </row>
    <row r="8" spans="1:32">
      <c r="A8" s="107">
        <v>2006</v>
      </c>
      <c r="B8" s="111">
        <v>28366.268763</v>
      </c>
      <c r="C8" s="111">
        <v>3174.8399338999998</v>
      </c>
      <c r="D8" s="111">
        <v>1895.7788396999999</v>
      </c>
      <c r="E8" s="111">
        <v>3862.1656336999999</v>
      </c>
      <c r="F8" s="131">
        <v>0.34980531570000001</v>
      </c>
      <c r="G8" s="111">
        <v>314.28538495999999</v>
      </c>
      <c r="H8" s="111">
        <v>22.175339178000002</v>
      </c>
      <c r="I8" s="111">
        <v>2589.9346506000002</v>
      </c>
      <c r="J8" s="111">
        <v>3.8887173173999998</v>
      </c>
      <c r="K8" s="111">
        <v>198.60204467</v>
      </c>
      <c r="L8" s="111">
        <v>1.2614724417000001</v>
      </c>
      <c r="M8" s="111"/>
      <c r="N8" s="124">
        <v>2552292</v>
      </c>
      <c r="O8" s="124">
        <v>234425</v>
      </c>
      <c r="P8" s="124">
        <v>181247</v>
      </c>
      <c r="Q8" s="124">
        <v>240385</v>
      </c>
      <c r="R8" s="110">
        <v>56</v>
      </c>
      <c r="S8" s="123">
        <v>113046</v>
      </c>
      <c r="T8" s="123">
        <v>4850</v>
      </c>
      <c r="U8" s="123">
        <v>124451</v>
      </c>
      <c r="V8" s="123">
        <v>299</v>
      </c>
      <c r="W8" s="123">
        <v>6341</v>
      </c>
      <c r="X8" s="123">
        <v>69</v>
      </c>
      <c r="Y8" s="123"/>
      <c r="Z8" s="111">
        <f t="shared" si="0"/>
        <v>30262.0476027</v>
      </c>
      <c r="AA8" s="111">
        <f t="shared" si="1"/>
        <v>7037.0055675999993</v>
      </c>
      <c r="AB8" s="111">
        <f t="shared" si="2"/>
        <v>11070.647831510725</v>
      </c>
      <c r="AC8" s="111">
        <f t="shared" si="3"/>
        <v>14820.67683410206</v>
      </c>
      <c r="AE8" s="214"/>
      <c r="AF8" s="214"/>
    </row>
    <row r="9" spans="1:32">
      <c r="A9" s="107">
        <v>2007</v>
      </c>
      <c r="B9" s="122">
        <v>28711.670032000002</v>
      </c>
      <c r="C9" s="122">
        <v>3191.0119616000002</v>
      </c>
      <c r="D9" s="122">
        <v>1827.5209247</v>
      </c>
      <c r="E9" s="122">
        <v>4108.0079433999999</v>
      </c>
      <c r="F9" s="130">
        <v>0.32616979000000001</v>
      </c>
      <c r="G9" s="122">
        <v>340.28105311000002</v>
      </c>
      <c r="H9" s="122">
        <v>20.905504314000002</v>
      </c>
      <c r="I9" s="122">
        <v>2662.1952931999999</v>
      </c>
      <c r="J9" s="122">
        <v>3.5907345833000002</v>
      </c>
      <c r="K9" s="122">
        <v>207.05535362000001</v>
      </c>
      <c r="L9" s="122">
        <v>1.1473953620999999</v>
      </c>
      <c r="M9" s="122"/>
      <c r="N9" s="124">
        <v>2600569</v>
      </c>
      <c r="O9" s="124">
        <v>239439</v>
      </c>
      <c r="P9" s="124">
        <v>177272</v>
      </c>
      <c r="Q9" s="124">
        <v>256445</v>
      </c>
      <c r="R9" s="110">
        <v>57</v>
      </c>
      <c r="S9" s="124">
        <v>125940</v>
      </c>
      <c r="T9" s="124">
        <v>4614</v>
      </c>
      <c r="U9" s="124">
        <v>129529</v>
      </c>
      <c r="V9" s="124">
        <v>286</v>
      </c>
      <c r="W9" s="124">
        <v>6886</v>
      </c>
      <c r="X9" s="124">
        <v>70</v>
      </c>
      <c r="Y9" s="124"/>
      <c r="Z9" s="111">
        <f t="shared" si="0"/>
        <v>30539.1909567</v>
      </c>
      <c r="AA9" s="111">
        <f t="shared" si="1"/>
        <v>7299.0199050000001</v>
      </c>
      <c r="AB9" s="111">
        <f t="shared" si="2"/>
        <v>10993.858524191988</v>
      </c>
      <c r="AC9" s="111">
        <f t="shared" si="3"/>
        <v>14719.208332997234</v>
      </c>
      <c r="AE9" s="214"/>
      <c r="AF9" s="214"/>
    </row>
    <row r="10" spans="1:32">
      <c r="A10" s="107">
        <v>2008</v>
      </c>
      <c r="B10" s="122">
        <v>28118.806019</v>
      </c>
      <c r="C10" s="122">
        <v>3088.8075451999998</v>
      </c>
      <c r="D10" s="122">
        <v>1743.1992662</v>
      </c>
      <c r="E10" s="122">
        <v>4281.3949349000004</v>
      </c>
      <c r="F10" s="130">
        <v>0.2899657678</v>
      </c>
      <c r="G10" s="122">
        <v>379.13444505000001</v>
      </c>
      <c r="H10" s="122">
        <v>18.775084999000001</v>
      </c>
      <c r="I10" s="122">
        <v>2653.6152591999999</v>
      </c>
      <c r="J10" s="122">
        <v>3.2089408494999998</v>
      </c>
      <c r="K10" s="122">
        <v>213.89641258</v>
      </c>
      <c r="L10" s="122">
        <v>1.1108035386999999</v>
      </c>
      <c r="M10" s="122"/>
      <c r="N10" s="124">
        <v>2615442</v>
      </c>
      <c r="O10" s="124">
        <v>240822</v>
      </c>
      <c r="P10" s="124">
        <v>173093</v>
      </c>
      <c r="Q10" s="124">
        <v>268730</v>
      </c>
      <c r="R10" s="110">
        <v>58</v>
      </c>
      <c r="S10" s="124">
        <v>140553</v>
      </c>
      <c r="T10" s="124">
        <v>4394</v>
      </c>
      <c r="U10" s="124">
        <v>133355</v>
      </c>
      <c r="V10" s="124">
        <v>272</v>
      </c>
      <c r="W10" s="124">
        <v>7493</v>
      </c>
      <c r="X10" s="124">
        <v>99</v>
      </c>
      <c r="Y10" s="124"/>
      <c r="Z10" s="111">
        <f t="shared" si="0"/>
        <v>29862.005285200001</v>
      </c>
      <c r="AA10" s="111">
        <f t="shared" si="1"/>
        <v>7370.2024801000007</v>
      </c>
      <c r="AB10" s="111">
        <f t="shared" si="2"/>
        <v>10708.850807036672</v>
      </c>
      <c r="AC10" s="111">
        <f t="shared" si="3"/>
        <v>14464.08311634534</v>
      </c>
      <c r="AE10" s="214"/>
      <c r="AF10" s="214"/>
    </row>
    <row r="11" spans="1:32">
      <c r="A11" s="107">
        <v>2009</v>
      </c>
      <c r="B11" s="122">
        <v>28220.744267999999</v>
      </c>
      <c r="C11" s="122">
        <v>3074.2518912</v>
      </c>
      <c r="D11" s="122">
        <v>1688.6763060999999</v>
      </c>
      <c r="E11" s="122">
        <v>4329.9240386000001</v>
      </c>
      <c r="F11" s="130">
        <v>0.28115681440000001</v>
      </c>
      <c r="G11" s="122">
        <v>394.46987396999998</v>
      </c>
      <c r="H11" s="122">
        <v>16.663238028999999</v>
      </c>
      <c r="I11" s="122">
        <v>2516.9690977</v>
      </c>
      <c r="J11" s="122">
        <v>2.8717238215999998</v>
      </c>
      <c r="K11" s="122">
        <v>219.98843095000001</v>
      </c>
      <c r="L11" s="122">
        <v>1.4640174586000001</v>
      </c>
      <c r="M11" s="122"/>
      <c r="N11" s="124">
        <v>2592047</v>
      </c>
      <c r="O11" s="124">
        <v>238756</v>
      </c>
      <c r="P11" s="124">
        <v>166772</v>
      </c>
      <c r="Q11" s="124">
        <v>273294</v>
      </c>
      <c r="R11" s="110">
        <v>66</v>
      </c>
      <c r="S11" s="124">
        <v>146944</v>
      </c>
      <c r="T11" s="124">
        <v>4175</v>
      </c>
      <c r="U11" s="124">
        <v>132712</v>
      </c>
      <c r="V11" s="124">
        <v>261</v>
      </c>
      <c r="W11" s="124">
        <v>7845</v>
      </c>
      <c r="X11" s="124">
        <v>98</v>
      </c>
      <c r="Y11" s="124"/>
      <c r="Z11" s="111">
        <f t="shared" si="0"/>
        <v>29909.420574099997</v>
      </c>
      <c r="AA11" s="111">
        <f t="shared" si="1"/>
        <v>7404.1759297999997</v>
      </c>
      <c r="AB11" s="111">
        <f t="shared" si="2"/>
        <v>10841.385598004072</v>
      </c>
      <c r="AC11" s="111">
        <f t="shared" si="3"/>
        <v>14459.869016307</v>
      </c>
      <c r="AE11" s="214"/>
      <c r="AF11" s="214"/>
    </row>
    <row r="12" spans="1:32">
      <c r="A12" s="107">
        <v>2010</v>
      </c>
      <c r="B12" s="122">
        <v>28172.244342999998</v>
      </c>
      <c r="C12" s="122">
        <v>3054.9875083000002</v>
      </c>
      <c r="D12" s="122">
        <v>1636.7830704999999</v>
      </c>
      <c r="E12" s="122">
        <v>4418.2848977000003</v>
      </c>
      <c r="F12" s="131">
        <v>0.27559930370000002</v>
      </c>
      <c r="G12" s="122">
        <v>391.00542610000002</v>
      </c>
      <c r="H12" s="122">
        <v>15.768631864</v>
      </c>
      <c r="I12" s="122">
        <v>2516.7884534</v>
      </c>
      <c r="J12" s="122">
        <v>2.5294234474000001</v>
      </c>
      <c r="K12" s="122">
        <v>227.54473493</v>
      </c>
      <c r="L12" s="122">
        <v>1.8362697348000001</v>
      </c>
      <c r="M12" s="122"/>
      <c r="N12" s="124">
        <v>2612166</v>
      </c>
      <c r="O12" s="124">
        <v>238479</v>
      </c>
      <c r="P12" s="124">
        <v>162680</v>
      </c>
      <c r="Q12" s="124">
        <v>280850</v>
      </c>
      <c r="R12" s="110">
        <v>73</v>
      </c>
      <c r="S12" s="124">
        <v>150053</v>
      </c>
      <c r="T12" s="124">
        <v>3982</v>
      </c>
      <c r="U12" s="124">
        <v>131889</v>
      </c>
      <c r="V12" s="124">
        <v>251</v>
      </c>
      <c r="W12" s="124">
        <v>8027</v>
      </c>
      <c r="X12" s="124">
        <v>77</v>
      </c>
      <c r="Y12" s="124"/>
      <c r="Z12" s="111">
        <f t="shared" si="0"/>
        <v>29809.0274135</v>
      </c>
      <c r="AA12" s="111">
        <f t="shared" si="1"/>
        <v>7473.272406</v>
      </c>
      <c r="AB12" s="111">
        <f t="shared" si="2"/>
        <v>10742.588025966126</v>
      </c>
      <c r="AC12" s="111">
        <f t="shared" si="3"/>
        <v>14390.246656743606</v>
      </c>
      <c r="AE12" s="214"/>
      <c r="AF12" s="214"/>
    </row>
    <row r="13" spans="1:32">
      <c r="A13" s="88">
        <v>2011</v>
      </c>
      <c r="B13" s="111">
        <v>27747.643091999998</v>
      </c>
      <c r="C13" s="111">
        <v>2999.4399312</v>
      </c>
      <c r="D13" s="111">
        <v>1570.8106923</v>
      </c>
      <c r="E13" s="111">
        <v>4508.8554126999998</v>
      </c>
      <c r="F13" s="131">
        <v>0.34388954220000001</v>
      </c>
      <c r="G13" s="111">
        <v>379.69699624999998</v>
      </c>
      <c r="H13" s="111">
        <v>13.905797431</v>
      </c>
      <c r="I13" s="111">
        <v>2525.4043964000002</v>
      </c>
      <c r="J13" s="111">
        <v>1.8842122195</v>
      </c>
      <c r="K13" s="111">
        <v>225.11158291999999</v>
      </c>
      <c r="L13" s="111">
        <v>1.7615829688</v>
      </c>
      <c r="M13" s="111"/>
      <c r="N13" s="124">
        <v>2628357</v>
      </c>
      <c r="O13" s="124">
        <v>239708</v>
      </c>
      <c r="P13" s="124">
        <v>159564</v>
      </c>
      <c r="Q13" s="124">
        <v>289978</v>
      </c>
      <c r="R13" s="110">
        <v>86</v>
      </c>
      <c r="S13" s="124">
        <v>152252</v>
      </c>
      <c r="T13" s="124">
        <v>3784</v>
      </c>
      <c r="U13" s="124">
        <v>131183</v>
      </c>
      <c r="V13" s="124">
        <v>237</v>
      </c>
      <c r="W13" s="124">
        <v>8235</v>
      </c>
      <c r="X13" s="124">
        <v>77</v>
      </c>
      <c r="Y13" s="124"/>
      <c r="Z13" s="111">
        <f t="shared" si="0"/>
        <v>29318.4537843</v>
      </c>
      <c r="AA13" s="111">
        <f t="shared" si="1"/>
        <v>7508.2953438999994</v>
      </c>
      <c r="AB13" s="111">
        <f t="shared" si="2"/>
        <v>10516.242671259337</v>
      </c>
      <c r="AC13" s="111">
        <f t="shared" si="3"/>
        <v>14174.993003213223</v>
      </c>
      <c r="AE13" s="214"/>
      <c r="AF13" s="214"/>
    </row>
    <row r="14" spans="1:32">
      <c r="A14" s="88">
        <v>2012</v>
      </c>
      <c r="B14" s="111">
        <v>27671.472515000001</v>
      </c>
      <c r="C14" s="111">
        <v>3045.5230775999999</v>
      </c>
      <c r="D14" s="111">
        <v>1536.2337930000001</v>
      </c>
      <c r="E14" s="111">
        <v>4648.8627840999998</v>
      </c>
      <c r="F14" s="131">
        <v>0.55562195510000001</v>
      </c>
      <c r="G14" s="111">
        <v>378.60065226</v>
      </c>
      <c r="H14" s="111">
        <v>12.186317068999999</v>
      </c>
      <c r="I14" s="111">
        <v>2515.5595748000001</v>
      </c>
      <c r="J14" s="111">
        <v>1.7191289149</v>
      </c>
      <c r="K14" s="111">
        <v>232.12204410999999</v>
      </c>
      <c r="L14" s="111">
        <v>1.4695622785</v>
      </c>
      <c r="M14" s="111"/>
      <c r="N14" s="124">
        <v>2632005</v>
      </c>
      <c r="O14" s="124">
        <v>242814</v>
      </c>
      <c r="P14" s="124">
        <v>155835</v>
      </c>
      <c r="Q14" s="124">
        <v>300773</v>
      </c>
      <c r="R14" s="110">
        <v>111</v>
      </c>
      <c r="S14" s="123">
        <v>152241</v>
      </c>
      <c r="T14" s="123">
        <v>3609</v>
      </c>
      <c r="U14" s="123">
        <v>130538</v>
      </c>
      <c r="V14" s="123">
        <v>214</v>
      </c>
      <c r="W14" s="123">
        <v>8398</v>
      </c>
      <c r="X14" s="123">
        <v>77</v>
      </c>
      <c r="Y14" s="123"/>
      <c r="Z14" s="111">
        <f t="shared" si="0"/>
        <v>29207.706308000001</v>
      </c>
      <c r="AA14" s="111">
        <f t="shared" si="1"/>
        <v>7694.3858616999996</v>
      </c>
      <c r="AB14" s="111">
        <f t="shared" si="2"/>
        <v>10476.823027146465</v>
      </c>
      <c r="AC14" s="111">
        <f t="shared" si="3"/>
        <v>14154.837885563855</v>
      </c>
      <c r="AE14" s="214"/>
      <c r="AF14" s="214"/>
    </row>
    <row r="15" spans="1:32">
      <c r="A15" s="107">
        <v>2013</v>
      </c>
      <c r="B15" s="111">
        <v>27847.202311000001</v>
      </c>
      <c r="C15" s="111">
        <v>3157.7966178000001</v>
      </c>
      <c r="D15" s="111">
        <v>1521.6021976</v>
      </c>
      <c r="E15" s="111">
        <v>4924.0028494999997</v>
      </c>
      <c r="F15" s="131">
        <v>0.63813737579999996</v>
      </c>
      <c r="G15" s="111">
        <v>386.79872881</v>
      </c>
      <c r="H15" s="111">
        <v>11.077471545</v>
      </c>
      <c r="I15" s="111">
        <v>2571.7187723000002</v>
      </c>
      <c r="J15" s="111">
        <v>1.4261964316</v>
      </c>
      <c r="K15" s="111">
        <v>239.16870398</v>
      </c>
      <c r="L15" s="111">
        <v>1.432166378</v>
      </c>
      <c r="M15" s="111"/>
      <c r="N15" s="124">
        <v>2683103</v>
      </c>
      <c r="O15" s="124">
        <v>249848</v>
      </c>
      <c r="P15" s="124">
        <v>154768</v>
      </c>
      <c r="Q15" s="124">
        <v>319837</v>
      </c>
      <c r="R15" s="110">
        <v>137</v>
      </c>
      <c r="S15" s="123">
        <v>156436</v>
      </c>
      <c r="T15" s="123">
        <v>3449</v>
      </c>
      <c r="U15" s="123">
        <v>131835</v>
      </c>
      <c r="V15" s="123">
        <v>201</v>
      </c>
      <c r="W15" s="123">
        <v>8612</v>
      </c>
      <c r="X15" s="123">
        <v>74</v>
      </c>
      <c r="Y15" s="123"/>
      <c r="Z15" s="111">
        <f t="shared" si="0"/>
        <v>29368.804508600002</v>
      </c>
      <c r="AA15" s="111">
        <f t="shared" si="1"/>
        <v>8081.7994672999994</v>
      </c>
      <c r="AB15" s="111">
        <f t="shared" si="2"/>
        <v>10348.886368901194</v>
      </c>
      <c r="AC15" s="111">
        <f t="shared" si="3"/>
        <v>14186.435428877361</v>
      </c>
      <c r="AE15" s="214"/>
      <c r="AF15" s="214"/>
    </row>
    <row r="16" spans="1:32">
      <c r="A16" s="88">
        <v>2014</v>
      </c>
      <c r="B16" s="111">
        <v>28305.254417</v>
      </c>
      <c r="C16" s="111">
        <v>3259.8295647</v>
      </c>
      <c r="D16" s="111">
        <v>1516.2318773</v>
      </c>
      <c r="E16" s="111">
        <v>5291.2451799999999</v>
      </c>
      <c r="F16" s="131">
        <v>1.1969524079</v>
      </c>
      <c r="G16" s="111">
        <v>391.81978106000003</v>
      </c>
      <c r="H16" s="111">
        <v>10.450705569</v>
      </c>
      <c r="I16" s="111">
        <v>2664.732086</v>
      </c>
      <c r="J16" s="111">
        <v>1.2040873560000001</v>
      </c>
      <c r="K16" s="111">
        <v>248.73717045000001</v>
      </c>
      <c r="L16" s="111">
        <v>1.5044822252000001</v>
      </c>
      <c r="M16" s="111"/>
      <c r="N16" s="124">
        <v>2769006</v>
      </c>
      <c r="O16" s="124">
        <v>256777</v>
      </c>
      <c r="P16" s="124">
        <v>155713</v>
      </c>
      <c r="Q16" s="124">
        <v>344418</v>
      </c>
      <c r="R16" s="110">
        <v>249</v>
      </c>
      <c r="S16" s="123">
        <v>161744</v>
      </c>
      <c r="T16" s="123">
        <v>3364</v>
      </c>
      <c r="U16" s="123">
        <v>134754</v>
      </c>
      <c r="V16" s="123">
        <v>194</v>
      </c>
      <c r="W16" s="123">
        <v>8797</v>
      </c>
      <c r="X16" s="123">
        <v>74</v>
      </c>
      <c r="Y16" s="123"/>
      <c r="Z16" s="111">
        <f t="shared" si="0"/>
        <v>29821.486294300001</v>
      </c>
      <c r="AA16" s="111">
        <f t="shared" si="1"/>
        <v>8551.0747446999994</v>
      </c>
      <c r="AB16" s="111">
        <f t="shared" si="2"/>
        <v>10196.359477372014</v>
      </c>
      <c r="AC16" s="111">
        <f t="shared" si="3"/>
        <v>14223.462844335032</v>
      </c>
      <c r="AE16" s="214"/>
      <c r="AF16" s="214"/>
    </row>
    <row r="17" spans="1:32">
      <c r="A17" s="88">
        <v>2015</v>
      </c>
      <c r="B17" s="111">
        <v>29218.171527999999</v>
      </c>
      <c r="C17" s="111">
        <v>3356.9805455999999</v>
      </c>
      <c r="D17" s="111">
        <v>1518.2859622999999</v>
      </c>
      <c r="E17" s="111">
        <v>5724.8693136000002</v>
      </c>
      <c r="F17" s="131">
        <v>3.1452349182999999</v>
      </c>
      <c r="G17" s="111">
        <v>401.48611906000002</v>
      </c>
      <c r="H17" s="111">
        <v>9.5421236671000003</v>
      </c>
      <c r="I17" s="111">
        <v>2722.0421796000001</v>
      </c>
      <c r="J17" s="111">
        <v>1.1512669182999999</v>
      </c>
      <c r="K17" s="111">
        <v>256.31686382999999</v>
      </c>
      <c r="L17" s="111">
        <v>1.5000706775999999</v>
      </c>
      <c r="M17" s="111"/>
      <c r="N17" s="124">
        <v>2866148</v>
      </c>
      <c r="O17" s="124">
        <v>264401</v>
      </c>
      <c r="P17" s="124">
        <v>156596</v>
      </c>
      <c r="Q17" s="124">
        <v>372339</v>
      </c>
      <c r="R17" s="110">
        <v>512</v>
      </c>
      <c r="S17" s="123">
        <v>168203</v>
      </c>
      <c r="T17" s="123">
        <v>3293</v>
      </c>
      <c r="U17" s="123">
        <v>138360</v>
      </c>
      <c r="V17" s="123">
        <v>189</v>
      </c>
      <c r="W17" s="123">
        <v>9036</v>
      </c>
      <c r="X17" s="123">
        <v>74</v>
      </c>
      <c r="Y17" s="123"/>
      <c r="Z17" s="111">
        <f t="shared" si="0"/>
        <v>30736.457490299999</v>
      </c>
      <c r="AA17" s="111">
        <f t="shared" si="1"/>
        <v>9081.8498591999996</v>
      </c>
      <c r="AB17" s="111">
        <f t="shared" si="2"/>
        <v>10168.395831833592</v>
      </c>
      <c r="AC17" s="111">
        <f t="shared" si="3"/>
        <v>14263.042779156327</v>
      </c>
      <c r="AE17" s="214"/>
      <c r="AF17" s="214"/>
    </row>
    <row r="18" spans="1:32">
      <c r="A18" s="88">
        <v>2016</v>
      </c>
      <c r="B18" s="111">
        <v>30401.083252</v>
      </c>
      <c r="C18" s="111">
        <v>3500.9795746999998</v>
      </c>
      <c r="D18" s="111">
        <v>1540.1889655</v>
      </c>
      <c r="E18" s="111">
        <v>6270.1045934000003</v>
      </c>
      <c r="F18" s="131">
        <v>9.1148248160000005</v>
      </c>
      <c r="G18" s="111">
        <v>415.18412089999998</v>
      </c>
      <c r="H18" s="111">
        <v>9.5983072029999992</v>
      </c>
      <c r="I18" s="111">
        <v>2799.9301261000001</v>
      </c>
      <c r="J18" s="111">
        <v>1.0218366535000001</v>
      </c>
      <c r="K18" s="111">
        <v>268.88756110000003</v>
      </c>
      <c r="L18" s="111">
        <v>1.4777332637</v>
      </c>
      <c r="M18" s="111"/>
      <c r="N18" s="124">
        <v>2963550</v>
      </c>
      <c r="O18" s="124">
        <v>275115</v>
      </c>
      <c r="P18" s="124">
        <v>158899</v>
      </c>
      <c r="Q18" s="124">
        <v>405042</v>
      </c>
      <c r="R18" s="110">
        <v>1586</v>
      </c>
      <c r="S18" s="123">
        <v>173534</v>
      </c>
      <c r="T18" s="123">
        <v>3220</v>
      </c>
      <c r="U18" s="123">
        <v>141515</v>
      </c>
      <c r="V18" s="123">
        <v>186</v>
      </c>
      <c r="W18" s="123">
        <v>9606</v>
      </c>
      <c r="X18" s="123">
        <v>72</v>
      </c>
      <c r="Y18" s="123"/>
      <c r="Z18" s="111">
        <f t="shared" si="0"/>
        <v>31941.272217500002</v>
      </c>
      <c r="AA18" s="111">
        <f t="shared" si="1"/>
        <v>9771.0841681000002</v>
      </c>
      <c r="AB18" s="111">
        <f t="shared" si="2"/>
        <v>10229.557702143415</v>
      </c>
      <c r="AC18" s="111">
        <f t="shared" si="3"/>
        <v>14365.924585206063</v>
      </c>
      <c r="AE18" s="214"/>
      <c r="AF18" s="214"/>
    </row>
    <row r="19" spans="1:32">
      <c r="A19" s="88">
        <v>2017</v>
      </c>
      <c r="B19" s="111">
        <v>31093.348069</v>
      </c>
      <c r="C19" s="111">
        <v>3620.9782773000002</v>
      </c>
      <c r="D19" s="111">
        <v>1547.8499476</v>
      </c>
      <c r="E19" s="111">
        <v>6850.8040569000004</v>
      </c>
      <c r="F19" s="131">
        <v>30.893050671000001</v>
      </c>
      <c r="G19" s="111">
        <v>420.30099602000001</v>
      </c>
      <c r="H19" s="111">
        <v>9.2971956568999996</v>
      </c>
      <c r="I19" s="111">
        <v>2941.137823</v>
      </c>
      <c r="J19" s="111">
        <v>0.88833894950000003</v>
      </c>
      <c r="K19" s="111">
        <v>287.11593327000003</v>
      </c>
      <c r="L19" s="111">
        <v>1.4861727918000001</v>
      </c>
      <c r="M19" s="111"/>
      <c r="N19" s="124">
        <v>3082220</v>
      </c>
      <c r="O19" s="124">
        <v>287565</v>
      </c>
      <c r="P19" s="124">
        <v>161504</v>
      </c>
      <c r="Q19" s="124">
        <v>445741</v>
      </c>
      <c r="R19" s="110">
        <v>4460</v>
      </c>
      <c r="S19" s="123">
        <v>178901</v>
      </c>
      <c r="T19" s="123">
        <v>3109</v>
      </c>
      <c r="U19" s="123">
        <v>146272</v>
      </c>
      <c r="V19" s="123">
        <v>183</v>
      </c>
      <c r="W19" s="123">
        <v>10157</v>
      </c>
      <c r="X19" s="123">
        <v>73</v>
      </c>
      <c r="Y19" s="123"/>
      <c r="Z19" s="111">
        <f t="shared" si="0"/>
        <v>32641.198016599999</v>
      </c>
      <c r="AA19" s="111">
        <f t="shared" si="1"/>
        <v>10471.782334200001</v>
      </c>
      <c r="AB19" s="111">
        <f t="shared" si="2"/>
        <v>10062.877734542149</v>
      </c>
      <c r="AC19" s="111">
        <f t="shared" si="3"/>
        <v>14280.235446321181</v>
      </c>
      <c r="AE19" s="214"/>
      <c r="AF19" s="214"/>
    </row>
    <row r="20" spans="1:32">
      <c r="A20" s="88">
        <v>2018</v>
      </c>
      <c r="B20" s="111">
        <v>31511.967561000001</v>
      </c>
      <c r="C20" s="111">
        <v>3713.2551704000002</v>
      </c>
      <c r="D20" s="111">
        <v>1519.6832761000001</v>
      </c>
      <c r="E20" s="111">
        <v>7468.5917245999999</v>
      </c>
      <c r="F20" s="131">
        <v>78.146338361999995</v>
      </c>
      <c r="G20" s="111">
        <v>434.05527131000002</v>
      </c>
      <c r="H20" s="111">
        <v>8.8699555984000007</v>
      </c>
      <c r="I20" s="111">
        <v>3032.0565534000002</v>
      </c>
      <c r="J20" s="111">
        <v>0.88387451679999995</v>
      </c>
      <c r="K20" s="111">
        <v>303.80992179999998</v>
      </c>
      <c r="L20" s="111">
        <v>1.5535406016</v>
      </c>
      <c r="M20" s="111"/>
      <c r="N20" s="124">
        <v>3159873</v>
      </c>
      <c r="O20" s="124">
        <v>297265</v>
      </c>
      <c r="P20" s="124">
        <v>162037</v>
      </c>
      <c r="Q20" s="124">
        <v>486789</v>
      </c>
      <c r="R20" s="110">
        <v>8799</v>
      </c>
      <c r="S20" s="123">
        <v>184051</v>
      </c>
      <c r="T20" s="123">
        <v>3033</v>
      </c>
      <c r="U20" s="123">
        <v>150914</v>
      </c>
      <c r="V20" s="123">
        <v>179</v>
      </c>
      <c r="W20" s="123">
        <v>10923</v>
      </c>
      <c r="X20" s="123">
        <v>92</v>
      </c>
      <c r="Y20" s="123"/>
      <c r="Z20" s="111">
        <f t="shared" si="0"/>
        <v>33031.650837100002</v>
      </c>
      <c r="AA20" s="111">
        <f t="shared" si="1"/>
        <v>11181.846895000001</v>
      </c>
      <c r="AB20" s="111">
        <f t="shared" ref="AB20" si="4">Z20/(N20+P20)*1000000</f>
        <v>9943.5718719351225</v>
      </c>
      <c r="AC20" s="111">
        <f t="shared" ref="AC20" si="5">AA20/(O20+Q20)*1000000</f>
        <v>14261.577512518272</v>
      </c>
      <c r="AE20" s="214"/>
      <c r="AF20" s="214"/>
    </row>
    <row r="21" spans="1:32">
      <c r="A21" s="88">
        <v>2019</v>
      </c>
      <c r="B21" s="111">
        <v>30946.137859999999</v>
      </c>
      <c r="C21" s="111">
        <v>3664.6435544000001</v>
      </c>
      <c r="D21" s="111">
        <v>1456.3908036</v>
      </c>
      <c r="E21" s="111">
        <v>7890.3710136</v>
      </c>
      <c r="F21" s="131">
        <v>133.28891315000001</v>
      </c>
      <c r="G21" s="111">
        <v>429.02785311000002</v>
      </c>
      <c r="H21" s="111">
        <v>8.3267989024000002</v>
      </c>
      <c r="I21" s="111">
        <v>3052.4343402</v>
      </c>
      <c r="J21" s="111">
        <v>0.87373410770000004</v>
      </c>
      <c r="K21" s="111">
        <v>314.76737202999999</v>
      </c>
      <c r="L21" s="111">
        <v>2.0244972359000002</v>
      </c>
      <c r="M21" s="111"/>
      <c r="N21" s="124">
        <v>3210876</v>
      </c>
      <c r="O21" s="124">
        <v>304395</v>
      </c>
      <c r="P21" s="124">
        <v>161937</v>
      </c>
      <c r="Q21" s="124">
        <v>523099</v>
      </c>
      <c r="R21" s="110">
        <v>14134</v>
      </c>
      <c r="S21" s="123">
        <v>187505</v>
      </c>
      <c r="T21" s="123">
        <v>2946</v>
      </c>
      <c r="U21" s="123">
        <v>155247</v>
      </c>
      <c r="V21" s="123">
        <v>172</v>
      </c>
      <c r="W21" s="123">
        <v>11209</v>
      </c>
      <c r="X21" s="123">
        <v>104</v>
      </c>
      <c r="Y21" s="123"/>
      <c r="Z21" s="111">
        <f t="shared" si="0"/>
        <v>32402.528663599998</v>
      </c>
      <c r="AA21" s="111">
        <f t="shared" si="1"/>
        <v>11555.014568000001</v>
      </c>
      <c r="AB21" s="111">
        <f t="shared" ref="AB21" si="6">Z21/(N21+P21)*1000000</f>
        <v>9606.9745531697117</v>
      </c>
      <c r="AC21" s="111">
        <f t="shared" ref="AC21" si="7">AA21/(O21+Q21)*1000000</f>
        <v>13963.865076967326</v>
      </c>
      <c r="AE21" s="214"/>
      <c r="AF21" s="214"/>
    </row>
    <row r="22" spans="1:32">
      <c r="A22" s="320">
        <v>2020</v>
      </c>
      <c r="B22" s="111">
        <v>29374.888048000001</v>
      </c>
      <c r="C22" s="111">
        <v>3495.1991923</v>
      </c>
      <c r="D22" s="111">
        <v>1376.8707591</v>
      </c>
      <c r="E22" s="111">
        <v>8077.8658889999997</v>
      </c>
      <c r="F22" s="131">
        <v>176.75238931999999</v>
      </c>
      <c r="G22" s="111">
        <v>413.77945696</v>
      </c>
      <c r="H22" s="111">
        <v>8.0059408348000005</v>
      </c>
      <c r="I22" s="111">
        <v>3024.4696201000002</v>
      </c>
      <c r="J22" s="111">
        <v>0.71715244310000004</v>
      </c>
      <c r="K22" s="111">
        <v>279.04360966000002</v>
      </c>
      <c r="L22" s="111">
        <v>2.4432874421999999</v>
      </c>
      <c r="M22" s="111"/>
      <c r="N22" s="124">
        <v>3214400</v>
      </c>
      <c r="O22" s="124">
        <v>306566</v>
      </c>
      <c r="P22" s="124">
        <v>160503</v>
      </c>
      <c r="Q22" s="124">
        <v>547042</v>
      </c>
      <c r="R22" s="110">
        <v>18063</v>
      </c>
      <c r="S22" s="123">
        <v>190347</v>
      </c>
      <c r="T22" s="123">
        <v>2876</v>
      </c>
      <c r="U22" s="123">
        <v>157759</v>
      </c>
      <c r="V22" s="123">
        <v>166</v>
      </c>
      <c r="W22" s="123">
        <v>11298</v>
      </c>
      <c r="X22" s="123">
        <v>120</v>
      </c>
      <c r="Y22" s="123"/>
      <c r="Z22" s="111">
        <f t="shared" ref="Z22" si="8">B22+D22</f>
        <v>30751.758807099999</v>
      </c>
      <c r="AA22" s="111">
        <f t="shared" ref="AA22" si="9">C22+E22</f>
        <v>11573.065081299999</v>
      </c>
      <c r="AB22" s="111">
        <f t="shared" ref="AB22" si="10">Z22/(N22+P22)*1000000</f>
        <v>9111.8941217273496</v>
      </c>
      <c r="AC22" s="111">
        <f t="shared" ref="AC22" si="11">AA22/(O22+Q22)*1000000</f>
        <v>13557.821718282865</v>
      </c>
      <c r="AE22" s="214"/>
      <c r="AF22" s="214"/>
    </row>
    <row r="23" spans="1:32" s="123" customFormat="1" ht="10.199999999999999">
      <c r="A23" s="107"/>
      <c r="B23" s="282"/>
      <c r="C23" s="282"/>
      <c r="D23" s="282"/>
      <c r="E23" s="282"/>
      <c r="F23" s="282"/>
      <c r="G23" s="282"/>
      <c r="H23" s="282"/>
      <c r="I23" s="282"/>
      <c r="J23" s="282"/>
      <c r="K23" s="282"/>
      <c r="L23" s="282"/>
      <c r="M23" s="282"/>
      <c r="N23" s="124" t="s">
        <v>374</v>
      </c>
      <c r="O23" s="124"/>
      <c r="P23" s="124"/>
      <c r="Q23" s="124"/>
      <c r="R23" s="124"/>
      <c r="S23" s="124"/>
      <c r="T23" s="124"/>
      <c r="U23" s="124"/>
      <c r="V23" s="124"/>
      <c r="W23" s="124"/>
      <c r="X23" s="124"/>
      <c r="Y23" s="124"/>
      <c r="Z23" s="122"/>
      <c r="AA23" s="122"/>
      <c r="AB23" s="124"/>
    </row>
    <row r="24" spans="1:32" s="123" customFormat="1" ht="10.199999999999999">
      <c r="A24" s="107"/>
      <c r="B24" s="66"/>
      <c r="C24" s="66"/>
      <c r="D24" s="66"/>
      <c r="E24" s="66"/>
      <c r="G24" s="135"/>
      <c r="H24" s="135"/>
      <c r="I24" s="135"/>
      <c r="N24" s="124" t="s">
        <v>295</v>
      </c>
      <c r="O24" s="124"/>
      <c r="P24" s="124"/>
      <c r="Q24" s="124"/>
      <c r="R24" s="124"/>
      <c r="S24" s="124"/>
      <c r="T24" s="124"/>
      <c r="U24" s="124"/>
      <c r="V24" s="124"/>
      <c r="W24" s="124"/>
      <c r="X24" s="124"/>
      <c r="Y24" s="124"/>
      <c r="Z24" s="124"/>
      <c r="AA24" s="124"/>
    </row>
  </sheetData>
  <mergeCells count="1">
    <mergeCell ref="V1:W1"/>
  </mergeCells>
  <phoneticPr fontId="0" type="noConversion"/>
  <hyperlinks>
    <hyperlink ref="V1:W1" location="Contents!A1" display="Back to Contents"/>
  </hyperlinks>
  <pageMargins left="0.75" right="0.75" top="1" bottom="1" header="0.5" footer="0.5"/>
  <pageSetup paperSize="9" orientation="landscape" horizontalDpi="4294967292" vertic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I45"/>
  <sheetViews>
    <sheetView zoomScale="99" zoomScaleNormal="99" workbookViewId="0"/>
  </sheetViews>
  <sheetFormatPr defaultRowHeight="13.2"/>
  <cols>
    <col min="1" max="1" width="8.88671875" style="181"/>
    <col min="2" max="2" width="8.33203125" customWidth="1"/>
    <col min="9" max="11" width="12.109375" customWidth="1"/>
    <col min="12" max="13" width="10.6640625" customWidth="1"/>
    <col min="18" max="18" width="10.109375" bestFit="1" customWidth="1"/>
    <col min="20" max="20" width="8.5546875" customWidth="1"/>
    <col min="26" max="28" width="12.109375" customWidth="1"/>
    <col min="29" max="30" width="10.6640625" customWidth="1"/>
    <col min="33" max="33" width="12" bestFit="1" customWidth="1"/>
    <col min="35" max="35" width="10.109375" bestFit="1" customWidth="1"/>
  </cols>
  <sheetData>
    <row r="1" spans="1:35" ht="26.25" customHeight="1">
      <c r="B1" s="20" t="s">
        <v>641</v>
      </c>
      <c r="C1" s="16"/>
      <c r="D1" s="16"/>
      <c r="E1" s="16"/>
      <c r="F1" s="16"/>
      <c r="G1" s="16"/>
      <c r="H1" s="16"/>
      <c r="I1" s="16"/>
      <c r="J1" s="16"/>
      <c r="K1" s="16"/>
      <c r="L1" s="16"/>
      <c r="M1" s="16"/>
      <c r="N1" s="16"/>
      <c r="O1" s="56"/>
      <c r="P1" s="361" t="s">
        <v>255</v>
      </c>
      <c r="Q1" s="361"/>
      <c r="R1" s="361"/>
      <c r="T1" s="20" t="s">
        <v>642</v>
      </c>
      <c r="U1" s="16"/>
      <c r="V1" s="16"/>
      <c r="W1" s="16"/>
      <c r="X1" s="16"/>
      <c r="Y1" s="16"/>
      <c r="Z1" s="16"/>
      <c r="AA1" s="16"/>
      <c r="AB1" s="16"/>
      <c r="AC1" s="16"/>
      <c r="AD1" s="16"/>
      <c r="AE1" s="16"/>
      <c r="AF1" s="16"/>
      <c r="AG1" s="16"/>
      <c r="AH1" s="16"/>
      <c r="AI1" s="56"/>
    </row>
    <row r="2" spans="1:35" ht="31.2">
      <c r="A2" s="140"/>
      <c r="B2" s="139" t="s">
        <v>228</v>
      </c>
      <c r="C2" s="139" t="s">
        <v>632</v>
      </c>
      <c r="D2" s="139" t="s">
        <v>722</v>
      </c>
      <c r="E2" s="139" t="s">
        <v>215</v>
      </c>
      <c r="F2" s="139" t="s">
        <v>633</v>
      </c>
      <c r="G2" s="139" t="s">
        <v>723</v>
      </c>
      <c r="H2" s="139" t="s">
        <v>583</v>
      </c>
      <c r="I2" s="139" t="s">
        <v>634</v>
      </c>
      <c r="J2" s="139" t="s">
        <v>635</v>
      </c>
      <c r="K2" s="139" t="s">
        <v>640</v>
      </c>
      <c r="L2" s="139" t="s">
        <v>636</v>
      </c>
      <c r="M2" s="289" t="s">
        <v>637</v>
      </c>
      <c r="N2" s="289" t="s">
        <v>638</v>
      </c>
      <c r="O2" s="289" t="s">
        <v>639</v>
      </c>
      <c r="P2" s="289" t="s">
        <v>366</v>
      </c>
      <c r="Q2" s="94" t="s">
        <v>227</v>
      </c>
      <c r="R2" s="288" t="s">
        <v>500</v>
      </c>
      <c r="T2" s="139" t="s">
        <v>228</v>
      </c>
      <c r="U2" s="139" t="s">
        <v>632</v>
      </c>
      <c r="V2" s="139" t="s">
        <v>722</v>
      </c>
      <c r="W2" s="139" t="s">
        <v>215</v>
      </c>
      <c r="X2" s="139" t="s">
        <v>723</v>
      </c>
      <c r="Y2" s="139" t="s">
        <v>583</v>
      </c>
      <c r="Z2" s="139" t="s">
        <v>634</v>
      </c>
      <c r="AA2" s="139" t="s">
        <v>640</v>
      </c>
      <c r="AB2" s="139" t="s">
        <v>636</v>
      </c>
      <c r="AC2" s="289" t="s">
        <v>638</v>
      </c>
      <c r="AD2" s="289" t="s">
        <v>639</v>
      </c>
      <c r="AE2" s="139" t="s">
        <v>366</v>
      </c>
      <c r="AF2" s="82" t="s">
        <v>227</v>
      </c>
      <c r="AG2" s="288" t="s">
        <v>500</v>
      </c>
    </row>
    <row r="3" spans="1:35">
      <c r="A3" s="140">
        <v>2000</v>
      </c>
      <c r="B3" s="82">
        <v>2200041</v>
      </c>
      <c r="C3" s="82">
        <v>2</v>
      </c>
      <c r="D3" s="321">
        <v>0</v>
      </c>
      <c r="E3" s="82">
        <v>293619</v>
      </c>
      <c r="F3" s="82">
        <v>0</v>
      </c>
      <c r="G3" s="321">
        <v>0</v>
      </c>
      <c r="H3" s="82">
        <v>60</v>
      </c>
      <c r="I3" s="82">
        <v>0</v>
      </c>
      <c r="J3" s="82">
        <v>0</v>
      </c>
      <c r="K3" s="82">
        <v>0</v>
      </c>
      <c r="L3" s="82">
        <v>0</v>
      </c>
      <c r="M3" s="94">
        <v>0</v>
      </c>
      <c r="N3" s="94">
        <v>885</v>
      </c>
      <c r="O3" s="94">
        <v>258</v>
      </c>
      <c r="P3" s="94">
        <v>408</v>
      </c>
      <c r="Q3" s="94">
        <v>2495273</v>
      </c>
      <c r="R3" s="288">
        <f>H3+I3+J3+L3+M3</f>
        <v>60</v>
      </c>
      <c r="T3" s="94">
        <v>2680</v>
      </c>
      <c r="U3" s="94">
        <v>0</v>
      </c>
      <c r="V3" s="94">
        <v>0</v>
      </c>
      <c r="W3" s="94">
        <v>60</v>
      </c>
      <c r="X3" s="94">
        <v>0</v>
      </c>
      <c r="Y3" s="94">
        <v>8</v>
      </c>
      <c r="Z3" s="94">
        <v>0</v>
      </c>
      <c r="AA3" s="94">
        <v>0</v>
      </c>
      <c r="AB3" s="94">
        <v>0</v>
      </c>
      <c r="AC3" s="94">
        <v>12560</v>
      </c>
      <c r="AD3" s="94">
        <v>12199</v>
      </c>
      <c r="AE3" s="94">
        <v>2467766</v>
      </c>
      <c r="AF3" s="94">
        <v>2495273</v>
      </c>
      <c r="AG3" s="288">
        <f>Y3+Z3+AB3</f>
        <v>8</v>
      </c>
    </row>
    <row r="4" spans="1:35">
      <c r="A4" s="140">
        <v>2001</v>
      </c>
      <c r="B4" s="82">
        <v>2248630</v>
      </c>
      <c r="C4" s="82">
        <v>4</v>
      </c>
      <c r="D4" s="321">
        <v>0</v>
      </c>
      <c r="E4" s="82">
        <v>313690</v>
      </c>
      <c r="F4" s="82">
        <v>0</v>
      </c>
      <c r="G4" s="321">
        <v>0</v>
      </c>
      <c r="H4" s="82">
        <v>61</v>
      </c>
      <c r="I4" s="82">
        <v>0</v>
      </c>
      <c r="J4" s="82">
        <v>0</v>
      </c>
      <c r="K4" s="82">
        <v>0</v>
      </c>
      <c r="L4" s="82">
        <v>0</v>
      </c>
      <c r="M4" s="94">
        <v>0</v>
      </c>
      <c r="N4" s="94">
        <v>954</v>
      </c>
      <c r="O4" s="94">
        <v>209</v>
      </c>
      <c r="P4" s="94">
        <v>354</v>
      </c>
      <c r="Q4" s="94">
        <v>2563902</v>
      </c>
      <c r="R4" s="288">
        <f t="shared" ref="R4:R21" si="0">H4+I4+J4+L4+M4</f>
        <v>61</v>
      </c>
      <c r="T4" s="94">
        <v>2858</v>
      </c>
      <c r="U4" s="94">
        <v>0</v>
      </c>
      <c r="V4" s="94">
        <v>0</v>
      </c>
      <c r="W4" s="94">
        <v>66</v>
      </c>
      <c r="X4" s="94">
        <v>0</v>
      </c>
      <c r="Y4" s="94">
        <v>10</v>
      </c>
      <c r="Z4" s="94">
        <v>0</v>
      </c>
      <c r="AA4" s="94">
        <v>0</v>
      </c>
      <c r="AB4" s="94">
        <v>0</v>
      </c>
      <c r="AC4" s="94">
        <v>11243</v>
      </c>
      <c r="AD4" s="94">
        <v>10252</v>
      </c>
      <c r="AE4" s="94">
        <v>2539473</v>
      </c>
      <c r="AF4" s="94">
        <v>2563902</v>
      </c>
      <c r="AG4" s="288">
        <f t="shared" ref="AG4:AG22" si="1">Y4+Z4+AB4</f>
        <v>10</v>
      </c>
    </row>
    <row r="5" spans="1:35">
      <c r="A5" s="140">
        <v>2002</v>
      </c>
      <c r="B5" s="82">
        <v>2307763</v>
      </c>
      <c r="C5" s="82">
        <v>15</v>
      </c>
      <c r="D5" s="321">
        <v>0</v>
      </c>
      <c r="E5" s="82">
        <v>338870</v>
      </c>
      <c r="F5" s="82">
        <v>0</v>
      </c>
      <c r="G5" s="321">
        <v>0</v>
      </c>
      <c r="H5" s="82">
        <v>58</v>
      </c>
      <c r="I5" s="82">
        <v>0</v>
      </c>
      <c r="J5" s="82">
        <v>0</v>
      </c>
      <c r="K5" s="82">
        <v>0</v>
      </c>
      <c r="L5" s="82">
        <v>0</v>
      </c>
      <c r="M5" s="94">
        <v>0</v>
      </c>
      <c r="N5" s="94">
        <v>1019</v>
      </c>
      <c r="O5" s="94">
        <v>172</v>
      </c>
      <c r="P5" s="94">
        <v>314</v>
      </c>
      <c r="Q5" s="94">
        <v>2648211</v>
      </c>
      <c r="R5" s="288">
        <f t="shared" si="0"/>
        <v>58</v>
      </c>
      <c r="T5" s="94">
        <v>3052</v>
      </c>
      <c r="U5" s="94">
        <v>0</v>
      </c>
      <c r="V5" s="94">
        <v>0</v>
      </c>
      <c r="W5" s="94">
        <v>80</v>
      </c>
      <c r="X5" s="94">
        <v>0</v>
      </c>
      <c r="Y5" s="94">
        <v>13</v>
      </c>
      <c r="Z5" s="94">
        <v>0</v>
      </c>
      <c r="AA5" s="94">
        <v>0</v>
      </c>
      <c r="AB5" s="94">
        <v>0</v>
      </c>
      <c r="AC5" s="94">
        <v>10130</v>
      </c>
      <c r="AD5" s="94">
        <v>8537</v>
      </c>
      <c r="AE5" s="94">
        <v>2626399</v>
      </c>
      <c r="AF5" s="94">
        <v>2648211</v>
      </c>
      <c r="AG5" s="288">
        <f t="shared" si="1"/>
        <v>13</v>
      </c>
    </row>
    <row r="6" spans="1:35">
      <c r="A6" s="140">
        <v>2003</v>
      </c>
      <c r="B6" s="82">
        <v>2387029</v>
      </c>
      <c r="C6" s="82">
        <v>40</v>
      </c>
      <c r="D6" s="321">
        <v>0</v>
      </c>
      <c r="E6" s="82">
        <v>371043</v>
      </c>
      <c r="F6" s="82">
        <v>0</v>
      </c>
      <c r="G6" s="321">
        <v>0</v>
      </c>
      <c r="H6" s="82">
        <v>60</v>
      </c>
      <c r="I6" s="82">
        <v>0</v>
      </c>
      <c r="J6" s="82">
        <v>0</v>
      </c>
      <c r="K6" s="82">
        <v>0</v>
      </c>
      <c r="L6" s="82">
        <v>0</v>
      </c>
      <c r="M6" s="94">
        <v>0</v>
      </c>
      <c r="N6" s="94">
        <v>1095</v>
      </c>
      <c r="O6" s="94">
        <v>141</v>
      </c>
      <c r="P6" s="94">
        <v>275</v>
      </c>
      <c r="Q6" s="94">
        <v>2759683</v>
      </c>
      <c r="R6" s="288">
        <f t="shared" si="0"/>
        <v>60</v>
      </c>
      <c r="T6" s="94">
        <v>3395</v>
      </c>
      <c r="U6" s="94">
        <v>0</v>
      </c>
      <c r="V6" s="94">
        <v>0</v>
      </c>
      <c r="W6" s="94">
        <v>83</v>
      </c>
      <c r="X6" s="94">
        <v>0</v>
      </c>
      <c r="Y6" s="94">
        <v>14</v>
      </c>
      <c r="Z6" s="94">
        <v>0</v>
      </c>
      <c r="AA6" s="94">
        <v>0</v>
      </c>
      <c r="AB6" s="94">
        <v>0</v>
      </c>
      <c r="AC6" s="94">
        <v>9172</v>
      </c>
      <c r="AD6" s="94">
        <v>7098</v>
      </c>
      <c r="AE6" s="94">
        <v>2739921</v>
      </c>
      <c r="AF6" s="94">
        <v>2759683</v>
      </c>
      <c r="AG6" s="288">
        <f t="shared" si="1"/>
        <v>14</v>
      </c>
    </row>
    <row r="7" spans="1:35">
      <c r="A7" s="140">
        <v>2004</v>
      </c>
      <c r="B7" s="82">
        <v>2463670</v>
      </c>
      <c r="C7" s="82">
        <v>276</v>
      </c>
      <c r="D7" s="321">
        <v>0</v>
      </c>
      <c r="E7" s="82">
        <v>401786</v>
      </c>
      <c r="F7" s="82">
        <v>0</v>
      </c>
      <c r="G7" s="321">
        <v>0</v>
      </c>
      <c r="H7" s="82">
        <v>61</v>
      </c>
      <c r="I7" s="82">
        <v>0</v>
      </c>
      <c r="J7" s="82">
        <v>0</v>
      </c>
      <c r="K7" s="82">
        <v>0</v>
      </c>
      <c r="L7" s="82">
        <v>0</v>
      </c>
      <c r="M7" s="94">
        <v>0</v>
      </c>
      <c r="N7" s="94">
        <v>1104</v>
      </c>
      <c r="O7" s="94">
        <v>108</v>
      </c>
      <c r="P7" s="94">
        <v>235</v>
      </c>
      <c r="Q7" s="94">
        <v>2867240</v>
      </c>
      <c r="R7" s="288">
        <f t="shared" si="0"/>
        <v>61</v>
      </c>
      <c r="T7" s="94">
        <v>3560</v>
      </c>
      <c r="U7" s="94">
        <v>0</v>
      </c>
      <c r="V7" s="94">
        <v>0</v>
      </c>
      <c r="W7" s="94">
        <v>84</v>
      </c>
      <c r="X7" s="94">
        <v>0</v>
      </c>
      <c r="Y7" s="94">
        <v>18</v>
      </c>
      <c r="Z7" s="94">
        <v>0</v>
      </c>
      <c r="AA7" s="94">
        <v>0</v>
      </c>
      <c r="AB7" s="94">
        <v>0</v>
      </c>
      <c r="AC7" s="94">
        <v>8224</v>
      </c>
      <c r="AD7" s="94">
        <v>5951</v>
      </c>
      <c r="AE7" s="94">
        <v>2849403</v>
      </c>
      <c r="AF7" s="94">
        <v>2867240</v>
      </c>
      <c r="AG7" s="288">
        <f t="shared" si="1"/>
        <v>18</v>
      </c>
    </row>
    <row r="8" spans="1:35">
      <c r="A8" s="140">
        <v>2005</v>
      </c>
      <c r="B8" s="82">
        <v>2533415</v>
      </c>
      <c r="C8" s="82">
        <v>710</v>
      </c>
      <c r="D8" s="321">
        <v>0</v>
      </c>
      <c r="E8" s="82">
        <v>431779</v>
      </c>
      <c r="F8" s="82">
        <v>0</v>
      </c>
      <c r="G8" s="321">
        <v>0</v>
      </c>
      <c r="H8" s="82">
        <v>62</v>
      </c>
      <c r="I8" s="82">
        <v>0</v>
      </c>
      <c r="J8" s="82">
        <v>0</v>
      </c>
      <c r="K8" s="82">
        <v>0</v>
      </c>
      <c r="L8" s="82">
        <v>0</v>
      </c>
      <c r="M8" s="94">
        <v>0</v>
      </c>
      <c r="N8" s="94">
        <v>1172</v>
      </c>
      <c r="O8" s="94">
        <v>87</v>
      </c>
      <c r="P8" s="94">
        <v>211</v>
      </c>
      <c r="Q8" s="94">
        <v>2967436</v>
      </c>
      <c r="R8" s="288">
        <f t="shared" si="0"/>
        <v>62</v>
      </c>
      <c r="T8" s="94">
        <v>3707</v>
      </c>
      <c r="U8" s="94">
        <v>0</v>
      </c>
      <c r="V8" s="94">
        <v>0</v>
      </c>
      <c r="W8" s="94">
        <v>79</v>
      </c>
      <c r="X8" s="94">
        <v>0</v>
      </c>
      <c r="Y8" s="94">
        <v>29</v>
      </c>
      <c r="Z8" s="94">
        <v>0</v>
      </c>
      <c r="AA8" s="94">
        <v>0</v>
      </c>
      <c r="AB8" s="94">
        <v>0</v>
      </c>
      <c r="AC8" s="94">
        <v>7387</v>
      </c>
      <c r="AD8" s="94">
        <v>5076</v>
      </c>
      <c r="AE8" s="94">
        <v>2951158</v>
      </c>
      <c r="AF8" s="94">
        <v>2967436</v>
      </c>
      <c r="AG8" s="288">
        <f t="shared" si="1"/>
        <v>29</v>
      </c>
    </row>
    <row r="9" spans="1:35">
      <c r="A9" s="140">
        <v>2006</v>
      </c>
      <c r="B9" s="82">
        <v>2575355</v>
      </c>
      <c r="C9" s="82">
        <v>1445</v>
      </c>
      <c r="D9" s="321">
        <v>0</v>
      </c>
      <c r="E9" s="82">
        <v>451494</v>
      </c>
      <c r="F9" s="82">
        <v>0</v>
      </c>
      <c r="G9" s="321">
        <v>0</v>
      </c>
      <c r="H9" s="82">
        <v>61</v>
      </c>
      <c r="I9" s="82">
        <v>0</v>
      </c>
      <c r="J9" s="82">
        <v>0</v>
      </c>
      <c r="K9" s="82">
        <v>0</v>
      </c>
      <c r="L9" s="82">
        <v>0</v>
      </c>
      <c r="M9" s="94">
        <v>0</v>
      </c>
      <c r="N9" s="94">
        <v>1315</v>
      </c>
      <c r="O9" s="94">
        <v>71</v>
      </c>
      <c r="P9" s="94">
        <v>190</v>
      </c>
      <c r="Q9" s="94">
        <v>3029931</v>
      </c>
      <c r="R9" s="288">
        <f t="shared" si="0"/>
        <v>61</v>
      </c>
      <c r="T9" s="94">
        <v>3854</v>
      </c>
      <c r="U9" s="94">
        <v>0</v>
      </c>
      <c r="V9" s="94">
        <v>0</v>
      </c>
      <c r="W9" s="94">
        <v>77</v>
      </c>
      <c r="X9" s="94">
        <v>0</v>
      </c>
      <c r="Y9" s="94">
        <v>65</v>
      </c>
      <c r="Z9" s="94">
        <v>0</v>
      </c>
      <c r="AA9" s="94">
        <v>0</v>
      </c>
      <c r="AB9" s="94">
        <v>0</v>
      </c>
      <c r="AC9" s="94">
        <v>6741</v>
      </c>
      <c r="AD9" s="94">
        <v>4314</v>
      </c>
      <c r="AE9" s="94">
        <v>3014880</v>
      </c>
      <c r="AF9" s="94">
        <v>3029931</v>
      </c>
      <c r="AG9" s="288">
        <f t="shared" si="1"/>
        <v>65</v>
      </c>
    </row>
    <row r="10" spans="1:35">
      <c r="A10" s="140">
        <v>2007</v>
      </c>
      <c r="B10" s="82">
        <v>2614142</v>
      </c>
      <c r="C10" s="82">
        <v>2289</v>
      </c>
      <c r="D10" s="321">
        <v>2</v>
      </c>
      <c r="E10" s="82">
        <v>470829</v>
      </c>
      <c r="F10" s="82">
        <v>0</v>
      </c>
      <c r="G10" s="321">
        <v>0</v>
      </c>
      <c r="H10" s="82">
        <v>60</v>
      </c>
      <c r="I10" s="82">
        <v>0</v>
      </c>
      <c r="J10" s="82">
        <v>0</v>
      </c>
      <c r="K10" s="82">
        <v>0</v>
      </c>
      <c r="L10" s="82">
        <v>0</v>
      </c>
      <c r="M10" s="94">
        <v>0</v>
      </c>
      <c r="N10" s="94">
        <v>1414</v>
      </c>
      <c r="O10" s="94">
        <v>54</v>
      </c>
      <c r="P10" s="94">
        <v>176</v>
      </c>
      <c r="Q10" s="94">
        <v>3088966</v>
      </c>
      <c r="R10" s="288">
        <f t="shared" si="0"/>
        <v>60</v>
      </c>
      <c r="T10" s="94">
        <v>4039</v>
      </c>
      <c r="U10" s="94">
        <v>0</v>
      </c>
      <c r="V10" s="94">
        <v>0</v>
      </c>
      <c r="W10" s="94">
        <v>76</v>
      </c>
      <c r="X10" s="94">
        <v>0</v>
      </c>
      <c r="Y10" s="94">
        <v>111</v>
      </c>
      <c r="Z10" s="94">
        <v>0</v>
      </c>
      <c r="AA10" s="94">
        <v>0</v>
      </c>
      <c r="AB10" s="94">
        <v>0</v>
      </c>
      <c r="AC10" s="94">
        <v>6163</v>
      </c>
      <c r="AD10" s="94">
        <v>3777</v>
      </c>
      <c r="AE10" s="94">
        <v>3074800</v>
      </c>
      <c r="AF10" s="94">
        <v>3088966</v>
      </c>
      <c r="AG10" s="288">
        <f t="shared" si="1"/>
        <v>111</v>
      </c>
    </row>
    <row r="11" spans="1:35">
      <c r="A11" s="140">
        <v>2008</v>
      </c>
      <c r="B11" s="82">
        <v>2622184</v>
      </c>
      <c r="C11" s="82">
        <v>3199</v>
      </c>
      <c r="D11" s="321">
        <v>2</v>
      </c>
      <c r="E11" s="82">
        <v>481884</v>
      </c>
      <c r="F11" s="82">
        <v>0</v>
      </c>
      <c r="G11" s="321">
        <v>0</v>
      </c>
      <c r="H11" s="82">
        <v>64</v>
      </c>
      <c r="I11" s="82">
        <v>0</v>
      </c>
      <c r="J11" s="82">
        <v>0</v>
      </c>
      <c r="K11" s="82">
        <v>0</v>
      </c>
      <c r="L11" s="82">
        <v>0</v>
      </c>
      <c r="M11" s="94">
        <v>0</v>
      </c>
      <c r="N11" s="94">
        <v>1442</v>
      </c>
      <c r="O11" s="94">
        <v>49</v>
      </c>
      <c r="P11" s="94">
        <v>165</v>
      </c>
      <c r="Q11" s="94">
        <v>3108989</v>
      </c>
      <c r="R11" s="288">
        <f t="shared" si="0"/>
        <v>64</v>
      </c>
      <c r="T11" s="94">
        <v>4211</v>
      </c>
      <c r="U11" s="94">
        <v>0</v>
      </c>
      <c r="V11" s="94">
        <v>0</v>
      </c>
      <c r="W11" s="94">
        <v>70</v>
      </c>
      <c r="X11" s="94">
        <v>0</v>
      </c>
      <c r="Y11" s="94">
        <v>140</v>
      </c>
      <c r="Z11" s="94">
        <v>0</v>
      </c>
      <c r="AA11" s="94">
        <v>0</v>
      </c>
      <c r="AB11" s="94">
        <v>0</v>
      </c>
      <c r="AC11" s="94">
        <v>5649</v>
      </c>
      <c r="AD11" s="94">
        <v>3345</v>
      </c>
      <c r="AE11" s="94">
        <v>3095574</v>
      </c>
      <c r="AF11" s="94">
        <v>3108989</v>
      </c>
      <c r="AG11" s="288">
        <f t="shared" si="1"/>
        <v>140</v>
      </c>
    </row>
    <row r="12" spans="1:35">
      <c r="A12" s="140">
        <v>2009</v>
      </c>
      <c r="B12" s="82">
        <v>2609613</v>
      </c>
      <c r="C12" s="82">
        <v>3890</v>
      </c>
      <c r="D12" s="321">
        <v>2</v>
      </c>
      <c r="E12" s="82">
        <v>484992</v>
      </c>
      <c r="F12" s="82">
        <v>0</v>
      </c>
      <c r="G12" s="321">
        <v>0</v>
      </c>
      <c r="H12" s="82">
        <v>65</v>
      </c>
      <c r="I12" s="82">
        <v>0</v>
      </c>
      <c r="J12" s="82">
        <v>0</v>
      </c>
      <c r="K12" s="82">
        <v>0</v>
      </c>
      <c r="L12" s="82">
        <v>0</v>
      </c>
      <c r="M12" s="94">
        <v>0</v>
      </c>
      <c r="N12" s="94">
        <v>1431</v>
      </c>
      <c r="O12" s="94">
        <v>44</v>
      </c>
      <c r="P12" s="94">
        <v>153</v>
      </c>
      <c r="Q12" s="94">
        <v>3100190</v>
      </c>
      <c r="R12" s="288">
        <f t="shared" si="0"/>
        <v>65</v>
      </c>
      <c r="T12" s="94">
        <v>4279</v>
      </c>
      <c r="U12" s="94">
        <v>1</v>
      </c>
      <c r="V12" s="94">
        <v>0</v>
      </c>
      <c r="W12" s="94">
        <v>65</v>
      </c>
      <c r="X12" s="94">
        <v>0</v>
      </c>
      <c r="Y12" s="94">
        <v>145</v>
      </c>
      <c r="Z12" s="94">
        <v>0</v>
      </c>
      <c r="AA12" s="94">
        <v>0</v>
      </c>
      <c r="AB12" s="94">
        <v>0</v>
      </c>
      <c r="AC12" s="94">
        <v>5251</v>
      </c>
      <c r="AD12" s="94">
        <v>3056</v>
      </c>
      <c r="AE12" s="94">
        <v>3087393</v>
      </c>
      <c r="AF12" s="94">
        <v>3100190</v>
      </c>
      <c r="AG12" s="288">
        <f t="shared" si="1"/>
        <v>145</v>
      </c>
    </row>
    <row r="13" spans="1:35">
      <c r="A13" s="140">
        <v>2010</v>
      </c>
      <c r="B13" s="82">
        <v>2625953</v>
      </c>
      <c r="C13" s="82">
        <v>4979</v>
      </c>
      <c r="D13" s="321">
        <v>2</v>
      </c>
      <c r="E13" s="82">
        <v>490196</v>
      </c>
      <c r="F13" s="82">
        <v>0</v>
      </c>
      <c r="G13" s="321">
        <v>0</v>
      </c>
      <c r="H13" s="82">
        <v>75</v>
      </c>
      <c r="I13" s="82">
        <v>0</v>
      </c>
      <c r="J13" s="82">
        <v>0</v>
      </c>
      <c r="K13" s="82">
        <v>0</v>
      </c>
      <c r="L13" s="82">
        <v>0</v>
      </c>
      <c r="M13" s="94">
        <v>0</v>
      </c>
      <c r="N13" s="94">
        <v>1393</v>
      </c>
      <c r="O13" s="94">
        <v>41</v>
      </c>
      <c r="P13" s="94">
        <v>146</v>
      </c>
      <c r="Q13" s="94">
        <v>3122785</v>
      </c>
      <c r="R13" s="288">
        <f t="shared" si="0"/>
        <v>75</v>
      </c>
      <c r="T13" s="94">
        <v>4403</v>
      </c>
      <c r="U13" s="94">
        <v>1</v>
      </c>
      <c r="V13" s="94">
        <v>0</v>
      </c>
      <c r="W13" s="94">
        <v>61</v>
      </c>
      <c r="X13" s="94">
        <v>0</v>
      </c>
      <c r="Y13" s="94">
        <v>148</v>
      </c>
      <c r="Z13" s="94">
        <v>0</v>
      </c>
      <c r="AA13" s="94">
        <v>0</v>
      </c>
      <c r="AB13" s="94">
        <v>0</v>
      </c>
      <c r="AC13" s="94">
        <v>4869</v>
      </c>
      <c r="AD13" s="94">
        <v>2837</v>
      </c>
      <c r="AE13" s="94">
        <v>3110466</v>
      </c>
      <c r="AF13" s="94">
        <v>3122785</v>
      </c>
      <c r="AG13" s="288">
        <f t="shared" si="1"/>
        <v>148</v>
      </c>
    </row>
    <row r="14" spans="1:35">
      <c r="A14" s="140">
        <v>2011</v>
      </c>
      <c r="B14" s="82">
        <v>2615355</v>
      </c>
      <c r="C14" s="82">
        <v>6300</v>
      </c>
      <c r="D14" s="321">
        <v>1</v>
      </c>
      <c r="E14" s="82">
        <v>494745</v>
      </c>
      <c r="F14" s="82">
        <v>0</v>
      </c>
      <c r="G14" s="321">
        <v>0</v>
      </c>
      <c r="H14" s="82">
        <v>89</v>
      </c>
      <c r="I14" s="82">
        <v>0</v>
      </c>
      <c r="J14" s="82">
        <v>0</v>
      </c>
      <c r="K14" s="82">
        <v>0</v>
      </c>
      <c r="L14" s="82">
        <v>0</v>
      </c>
      <c r="M14" s="94">
        <v>0</v>
      </c>
      <c r="N14" s="94">
        <v>1324</v>
      </c>
      <c r="O14" s="94">
        <v>38</v>
      </c>
      <c r="P14" s="94">
        <v>145</v>
      </c>
      <c r="Q14" s="94">
        <v>3117997</v>
      </c>
      <c r="R14" s="288">
        <f t="shared" si="0"/>
        <v>89</v>
      </c>
      <c r="T14" s="94">
        <v>4481</v>
      </c>
      <c r="U14" s="94">
        <v>2</v>
      </c>
      <c r="V14" s="94">
        <v>0</v>
      </c>
      <c r="W14" s="94">
        <v>49</v>
      </c>
      <c r="X14" s="94">
        <v>0</v>
      </c>
      <c r="Y14" s="94">
        <v>135</v>
      </c>
      <c r="Z14" s="94">
        <v>0</v>
      </c>
      <c r="AA14" s="94">
        <v>0</v>
      </c>
      <c r="AB14" s="94">
        <v>0</v>
      </c>
      <c r="AC14" s="94">
        <v>4508</v>
      </c>
      <c r="AD14" s="94">
        <v>2592</v>
      </c>
      <c r="AE14" s="94">
        <v>3106230</v>
      </c>
      <c r="AF14" s="94">
        <v>3117997</v>
      </c>
      <c r="AG14" s="288">
        <f t="shared" si="1"/>
        <v>135</v>
      </c>
    </row>
    <row r="15" spans="1:35">
      <c r="A15" s="140">
        <v>2012</v>
      </c>
      <c r="B15" s="82">
        <v>2644791</v>
      </c>
      <c r="C15" s="82">
        <v>7975</v>
      </c>
      <c r="D15" s="321">
        <v>1</v>
      </c>
      <c r="E15" s="82">
        <v>511816</v>
      </c>
      <c r="F15" s="82">
        <v>1</v>
      </c>
      <c r="G15" s="321">
        <v>0</v>
      </c>
      <c r="H15" s="82">
        <v>110</v>
      </c>
      <c r="I15" s="82">
        <v>0</v>
      </c>
      <c r="J15" s="82">
        <v>0</v>
      </c>
      <c r="K15" s="82">
        <v>0</v>
      </c>
      <c r="L15" s="82">
        <v>5</v>
      </c>
      <c r="M15" s="94">
        <v>0</v>
      </c>
      <c r="N15" s="94">
        <v>1314</v>
      </c>
      <c r="O15" s="94">
        <v>36</v>
      </c>
      <c r="P15" s="94">
        <v>140</v>
      </c>
      <c r="Q15" s="94">
        <v>3166189</v>
      </c>
      <c r="R15" s="288">
        <f t="shared" si="0"/>
        <v>115</v>
      </c>
      <c r="T15" s="94">
        <v>4634</v>
      </c>
      <c r="U15" s="94">
        <v>2</v>
      </c>
      <c r="V15" s="94">
        <v>0</v>
      </c>
      <c r="W15" s="94">
        <v>41</v>
      </c>
      <c r="X15" s="94">
        <v>0</v>
      </c>
      <c r="Y15" s="94">
        <v>130</v>
      </c>
      <c r="Z15" s="94">
        <v>0</v>
      </c>
      <c r="AA15" s="94">
        <v>0</v>
      </c>
      <c r="AB15" s="94">
        <v>0</v>
      </c>
      <c r="AC15" s="94">
        <v>4286</v>
      </c>
      <c r="AD15" s="94">
        <v>2453</v>
      </c>
      <c r="AE15" s="94">
        <v>3154643</v>
      </c>
      <c r="AF15" s="94">
        <v>3166189</v>
      </c>
      <c r="AG15" s="288">
        <f t="shared" si="1"/>
        <v>130</v>
      </c>
    </row>
    <row r="16" spans="1:35">
      <c r="A16" s="140">
        <v>2013</v>
      </c>
      <c r="B16" s="82">
        <v>2693334</v>
      </c>
      <c r="C16" s="82">
        <v>9716</v>
      </c>
      <c r="D16" s="321">
        <v>1</v>
      </c>
      <c r="E16" s="82">
        <v>539246</v>
      </c>
      <c r="F16" s="82">
        <v>19</v>
      </c>
      <c r="G16" s="321">
        <v>0</v>
      </c>
      <c r="H16" s="82">
        <v>141</v>
      </c>
      <c r="I16" s="82">
        <v>0</v>
      </c>
      <c r="J16" s="82">
        <v>0</v>
      </c>
      <c r="K16" s="82">
        <v>0</v>
      </c>
      <c r="L16" s="82">
        <v>11</v>
      </c>
      <c r="M16" s="94">
        <v>0</v>
      </c>
      <c r="N16" s="94">
        <v>1313</v>
      </c>
      <c r="O16" s="94">
        <v>36</v>
      </c>
      <c r="P16" s="94">
        <v>140</v>
      </c>
      <c r="Q16" s="94">
        <v>3243957</v>
      </c>
      <c r="R16" s="288">
        <f t="shared" si="0"/>
        <v>152</v>
      </c>
      <c r="T16" s="94">
        <v>4756</v>
      </c>
      <c r="U16" s="94">
        <v>2</v>
      </c>
      <c r="V16" s="94">
        <v>0</v>
      </c>
      <c r="W16" s="94">
        <v>31</v>
      </c>
      <c r="X16" s="94">
        <v>0</v>
      </c>
      <c r="Y16" s="94">
        <v>121</v>
      </c>
      <c r="Z16" s="94">
        <v>0</v>
      </c>
      <c r="AA16" s="94">
        <v>0</v>
      </c>
      <c r="AB16" s="94">
        <v>0</v>
      </c>
      <c r="AC16" s="94">
        <v>4101</v>
      </c>
      <c r="AD16" s="94">
        <v>2350</v>
      </c>
      <c r="AE16" s="94">
        <v>3232596</v>
      </c>
      <c r="AF16" s="94">
        <v>3243957</v>
      </c>
      <c r="AG16" s="288">
        <f t="shared" si="1"/>
        <v>121</v>
      </c>
    </row>
    <row r="17" spans="1:34">
      <c r="A17" s="140">
        <v>2014</v>
      </c>
      <c r="B17" s="82">
        <v>2774400</v>
      </c>
      <c r="C17" s="82">
        <v>11622</v>
      </c>
      <c r="D17" s="321">
        <v>1</v>
      </c>
      <c r="E17" s="82">
        <v>571580</v>
      </c>
      <c r="F17" s="82">
        <v>30</v>
      </c>
      <c r="G17" s="321">
        <v>0</v>
      </c>
      <c r="H17" s="82">
        <v>251</v>
      </c>
      <c r="I17" s="82">
        <v>7</v>
      </c>
      <c r="J17" s="82">
        <v>0</v>
      </c>
      <c r="K17" s="82">
        <v>0</v>
      </c>
      <c r="L17" s="82">
        <v>220</v>
      </c>
      <c r="M17" s="94">
        <v>0</v>
      </c>
      <c r="N17" s="94">
        <v>1348</v>
      </c>
      <c r="O17" s="94">
        <v>32</v>
      </c>
      <c r="P17" s="94">
        <v>137</v>
      </c>
      <c r="Q17" s="94">
        <v>3359628</v>
      </c>
      <c r="R17" s="288">
        <f t="shared" si="0"/>
        <v>478</v>
      </c>
      <c r="T17" s="94">
        <v>4924</v>
      </c>
      <c r="U17" s="94">
        <v>3</v>
      </c>
      <c r="V17" s="94">
        <v>0</v>
      </c>
      <c r="W17" s="94">
        <v>20</v>
      </c>
      <c r="X17" s="94">
        <v>0</v>
      </c>
      <c r="Y17" s="94">
        <v>92</v>
      </c>
      <c r="Z17" s="94">
        <v>0</v>
      </c>
      <c r="AA17" s="94">
        <v>0</v>
      </c>
      <c r="AB17" s="94">
        <v>0</v>
      </c>
      <c r="AC17" s="94">
        <v>3934</v>
      </c>
      <c r="AD17" s="94">
        <v>2269</v>
      </c>
      <c r="AE17" s="94">
        <v>3348386</v>
      </c>
      <c r="AF17" s="94">
        <v>3359628</v>
      </c>
      <c r="AG17" s="288">
        <f t="shared" si="1"/>
        <v>92</v>
      </c>
    </row>
    <row r="18" spans="1:34">
      <c r="A18" s="140">
        <v>2015</v>
      </c>
      <c r="B18" s="82">
        <v>2859128</v>
      </c>
      <c r="C18" s="82">
        <v>14346</v>
      </c>
      <c r="D18" s="321">
        <v>1</v>
      </c>
      <c r="E18" s="82">
        <v>606976</v>
      </c>
      <c r="F18" s="82">
        <v>37</v>
      </c>
      <c r="G18" s="321">
        <v>0</v>
      </c>
      <c r="H18" s="82">
        <v>513</v>
      </c>
      <c r="I18" s="82">
        <v>47</v>
      </c>
      <c r="J18" s="82">
        <v>0</v>
      </c>
      <c r="K18" s="82">
        <v>0</v>
      </c>
      <c r="L18" s="82">
        <v>420</v>
      </c>
      <c r="M18" s="94">
        <v>0</v>
      </c>
      <c r="N18" s="94">
        <v>1367</v>
      </c>
      <c r="O18" s="94">
        <v>30</v>
      </c>
      <c r="P18" s="94">
        <v>134</v>
      </c>
      <c r="Q18" s="94">
        <v>3482999</v>
      </c>
      <c r="R18" s="288">
        <f t="shared" si="0"/>
        <v>980</v>
      </c>
      <c r="T18" s="94">
        <v>5050</v>
      </c>
      <c r="U18" s="94">
        <v>5</v>
      </c>
      <c r="V18" s="94">
        <v>0</v>
      </c>
      <c r="W18" s="94">
        <v>11</v>
      </c>
      <c r="X18" s="94">
        <v>0</v>
      </c>
      <c r="Y18" s="94">
        <v>65</v>
      </c>
      <c r="Z18" s="94">
        <v>0</v>
      </c>
      <c r="AA18" s="94">
        <v>0</v>
      </c>
      <c r="AB18" s="94">
        <v>0</v>
      </c>
      <c r="AC18" s="94">
        <v>3787</v>
      </c>
      <c r="AD18" s="94">
        <v>2587</v>
      </c>
      <c r="AE18" s="94">
        <v>3471494</v>
      </c>
      <c r="AF18" s="94">
        <v>3482999</v>
      </c>
      <c r="AG18" s="288">
        <f t="shared" si="1"/>
        <v>65</v>
      </c>
    </row>
    <row r="19" spans="1:34">
      <c r="A19" s="140">
        <v>2016</v>
      </c>
      <c r="B19" s="82">
        <v>2956929</v>
      </c>
      <c r="C19" s="82">
        <v>18578</v>
      </c>
      <c r="D19" s="321">
        <v>1</v>
      </c>
      <c r="E19" s="82">
        <v>651762</v>
      </c>
      <c r="F19" s="82">
        <v>44</v>
      </c>
      <c r="G19" s="321">
        <v>0</v>
      </c>
      <c r="H19" s="82">
        <v>1581</v>
      </c>
      <c r="I19" s="82">
        <v>135</v>
      </c>
      <c r="J19" s="82">
        <v>0</v>
      </c>
      <c r="K19" s="82">
        <v>0</v>
      </c>
      <c r="L19" s="82">
        <v>761</v>
      </c>
      <c r="M19" s="94">
        <v>0</v>
      </c>
      <c r="N19" s="94">
        <v>1310</v>
      </c>
      <c r="O19" s="94">
        <v>28</v>
      </c>
      <c r="P19" s="94">
        <v>130</v>
      </c>
      <c r="Q19" s="94">
        <v>3631259</v>
      </c>
      <c r="R19" s="288">
        <f t="shared" si="0"/>
        <v>2477</v>
      </c>
      <c r="T19" s="94">
        <v>5122</v>
      </c>
      <c r="U19" s="94">
        <v>5</v>
      </c>
      <c r="V19" s="94">
        <v>0</v>
      </c>
      <c r="W19" s="94">
        <v>6</v>
      </c>
      <c r="X19" s="94">
        <v>0</v>
      </c>
      <c r="Y19" s="94">
        <v>45</v>
      </c>
      <c r="Z19" s="94">
        <v>0</v>
      </c>
      <c r="AA19" s="94">
        <v>0</v>
      </c>
      <c r="AB19" s="94">
        <v>0</v>
      </c>
      <c r="AC19" s="94">
        <v>3681</v>
      </c>
      <c r="AD19" s="94">
        <v>2856</v>
      </c>
      <c r="AE19" s="94">
        <v>3619544</v>
      </c>
      <c r="AF19" s="94">
        <v>3631259</v>
      </c>
      <c r="AG19" s="288">
        <f t="shared" si="1"/>
        <v>45</v>
      </c>
    </row>
    <row r="20" spans="1:34">
      <c r="A20" s="140">
        <v>2017</v>
      </c>
      <c r="B20" s="82">
        <v>3048271</v>
      </c>
      <c r="C20" s="82">
        <v>24630</v>
      </c>
      <c r="D20" s="321">
        <v>32</v>
      </c>
      <c r="E20" s="82">
        <v>703209</v>
      </c>
      <c r="F20" s="82">
        <v>45</v>
      </c>
      <c r="G20" s="321">
        <v>0</v>
      </c>
      <c r="H20" s="82">
        <v>4483</v>
      </c>
      <c r="I20" s="82">
        <v>248</v>
      </c>
      <c r="J20" s="82">
        <v>0</v>
      </c>
      <c r="K20" s="82">
        <v>0</v>
      </c>
      <c r="L20" s="82">
        <v>1397</v>
      </c>
      <c r="M20" s="94">
        <v>8</v>
      </c>
      <c r="N20" s="94">
        <v>1234</v>
      </c>
      <c r="O20" s="94">
        <v>29</v>
      </c>
      <c r="P20" s="94">
        <v>129</v>
      </c>
      <c r="Q20" s="94">
        <v>3783715</v>
      </c>
      <c r="R20" s="288">
        <f t="shared" si="0"/>
        <v>6136</v>
      </c>
      <c r="T20" s="94">
        <v>5208</v>
      </c>
      <c r="U20" s="94">
        <v>53</v>
      </c>
      <c r="V20" s="94">
        <v>5</v>
      </c>
      <c r="W20" s="94">
        <v>5</v>
      </c>
      <c r="X20" s="94">
        <v>15</v>
      </c>
      <c r="Y20" s="94">
        <v>91</v>
      </c>
      <c r="Z20" s="94">
        <v>0</v>
      </c>
      <c r="AA20" s="94">
        <v>0</v>
      </c>
      <c r="AB20" s="94">
        <v>0</v>
      </c>
      <c r="AC20" s="94">
        <v>3536</v>
      </c>
      <c r="AD20" s="94">
        <v>2911</v>
      </c>
      <c r="AE20" s="94">
        <v>3771891</v>
      </c>
      <c r="AF20" s="94">
        <v>3783715</v>
      </c>
      <c r="AG20" s="288">
        <f t="shared" si="1"/>
        <v>91</v>
      </c>
    </row>
    <row r="21" spans="1:34">
      <c r="A21" s="140">
        <v>2018</v>
      </c>
      <c r="B21" s="82">
        <v>3101884</v>
      </c>
      <c r="C21" s="82">
        <v>33716</v>
      </c>
      <c r="D21" s="321">
        <v>282</v>
      </c>
      <c r="E21" s="82">
        <v>752105</v>
      </c>
      <c r="F21" s="82">
        <v>46</v>
      </c>
      <c r="G21" s="321">
        <v>4</v>
      </c>
      <c r="H21" s="82">
        <v>8797</v>
      </c>
      <c r="I21" s="82">
        <v>338</v>
      </c>
      <c r="J21" s="82">
        <v>1</v>
      </c>
      <c r="K21" s="82">
        <v>0</v>
      </c>
      <c r="L21" s="82">
        <v>2473</v>
      </c>
      <c r="M21" s="94">
        <v>19</v>
      </c>
      <c r="N21" s="94">
        <v>1169</v>
      </c>
      <c r="O21" s="94">
        <v>29</v>
      </c>
      <c r="P21" s="94">
        <v>127</v>
      </c>
      <c r="Q21" s="94">
        <v>3900990</v>
      </c>
      <c r="R21" s="288">
        <f t="shared" si="0"/>
        <v>11628</v>
      </c>
      <c r="T21" s="94">
        <v>5480</v>
      </c>
      <c r="U21" s="94">
        <v>294</v>
      </c>
      <c r="V21" s="94">
        <v>36</v>
      </c>
      <c r="W21" s="94">
        <v>5</v>
      </c>
      <c r="X21" s="94">
        <v>35</v>
      </c>
      <c r="Y21" s="94">
        <v>129</v>
      </c>
      <c r="Z21" s="94">
        <v>0</v>
      </c>
      <c r="AA21" s="94">
        <v>0</v>
      </c>
      <c r="AB21" s="94">
        <v>26</v>
      </c>
      <c r="AC21" s="94">
        <v>3480</v>
      </c>
      <c r="AD21" s="94">
        <v>2857</v>
      </c>
      <c r="AE21" s="94">
        <v>3888648</v>
      </c>
      <c r="AF21" s="94">
        <v>3900990</v>
      </c>
      <c r="AG21" s="288">
        <f t="shared" si="1"/>
        <v>155</v>
      </c>
    </row>
    <row r="22" spans="1:34">
      <c r="A22" s="140">
        <v>2019</v>
      </c>
      <c r="B22" s="82">
        <v>3137229</v>
      </c>
      <c r="C22" s="82">
        <v>51373</v>
      </c>
      <c r="D22" s="321">
        <v>716</v>
      </c>
      <c r="E22" s="82">
        <v>795898</v>
      </c>
      <c r="F22" s="82">
        <v>47</v>
      </c>
      <c r="G22" s="321">
        <v>7</v>
      </c>
      <c r="H22" s="82">
        <v>14095</v>
      </c>
      <c r="I22" s="82">
        <v>401</v>
      </c>
      <c r="J22" s="82">
        <v>2</v>
      </c>
      <c r="K22" s="82">
        <v>2</v>
      </c>
      <c r="L22" s="82">
        <v>3989</v>
      </c>
      <c r="M22" s="94">
        <v>20</v>
      </c>
      <c r="N22" s="94">
        <v>1112</v>
      </c>
      <c r="O22" s="94">
        <v>26</v>
      </c>
      <c r="P22" s="94">
        <v>123</v>
      </c>
      <c r="Q22" s="94">
        <v>4005040</v>
      </c>
      <c r="R22" s="288">
        <f>H22+I22+J22+L22+M22</f>
        <v>18507</v>
      </c>
      <c r="T22" s="94">
        <v>6061</v>
      </c>
      <c r="U22" s="94">
        <v>871</v>
      </c>
      <c r="V22" s="94">
        <v>110</v>
      </c>
      <c r="W22" s="94">
        <v>7</v>
      </c>
      <c r="X22" s="94">
        <v>46</v>
      </c>
      <c r="Y22" s="94">
        <v>164</v>
      </c>
      <c r="Z22" s="94">
        <v>1</v>
      </c>
      <c r="AA22" s="94">
        <v>0</v>
      </c>
      <c r="AB22" s="94">
        <v>87</v>
      </c>
      <c r="AC22" s="94">
        <v>3389</v>
      </c>
      <c r="AD22" s="94">
        <v>2816</v>
      </c>
      <c r="AE22" s="94">
        <v>3991488</v>
      </c>
      <c r="AF22" s="94">
        <v>4005040</v>
      </c>
      <c r="AG22" s="288">
        <f t="shared" si="1"/>
        <v>252</v>
      </c>
    </row>
    <row r="23" spans="1:34">
      <c r="A23" s="140">
        <v>2020</v>
      </c>
      <c r="B23" s="82">
        <v>3126029</v>
      </c>
      <c r="C23" s="82">
        <v>74545</v>
      </c>
      <c r="D23" s="321">
        <v>1033</v>
      </c>
      <c r="E23" s="82">
        <v>818224</v>
      </c>
      <c r="F23" s="82">
        <v>53</v>
      </c>
      <c r="G23" s="321">
        <v>6</v>
      </c>
      <c r="H23" s="82">
        <v>17892</v>
      </c>
      <c r="I23" s="82">
        <v>429</v>
      </c>
      <c r="J23" s="82">
        <v>2</v>
      </c>
      <c r="K23" s="82">
        <v>5</v>
      </c>
      <c r="L23" s="82">
        <v>5370</v>
      </c>
      <c r="M23" s="94">
        <v>19</v>
      </c>
      <c r="N23" s="94">
        <v>1049</v>
      </c>
      <c r="O23" s="94">
        <v>25</v>
      </c>
      <c r="P23" s="94">
        <v>123</v>
      </c>
      <c r="Q23" s="94">
        <v>4044804</v>
      </c>
      <c r="R23" s="288">
        <f>H23+I23+J23+L23+M23</f>
        <v>23712</v>
      </c>
      <c r="T23" s="94">
        <v>6421</v>
      </c>
      <c r="U23" s="94">
        <v>1737</v>
      </c>
      <c r="V23" s="94">
        <v>198</v>
      </c>
      <c r="W23" s="94">
        <v>7</v>
      </c>
      <c r="X23" s="94">
        <v>50</v>
      </c>
      <c r="Y23" s="94">
        <v>177</v>
      </c>
      <c r="Z23" s="94">
        <v>1</v>
      </c>
      <c r="AA23" s="94">
        <v>3</v>
      </c>
      <c r="AB23" s="94">
        <v>103</v>
      </c>
      <c r="AC23" s="94">
        <v>3320</v>
      </c>
      <c r="AD23" s="94">
        <v>2780</v>
      </c>
      <c r="AE23" s="94">
        <v>4030007</v>
      </c>
      <c r="AF23" s="94">
        <v>4044804</v>
      </c>
      <c r="AG23" s="288">
        <f>Y23+Z23+AB23</f>
        <v>281</v>
      </c>
      <c r="AH23" s="94"/>
    </row>
    <row r="24" spans="1:34">
      <c r="A24" s="140"/>
      <c r="B24" s="70"/>
      <c r="C24" s="70"/>
      <c r="D24" s="70"/>
      <c r="E24" s="70"/>
      <c r="F24" s="70"/>
      <c r="G24" s="70"/>
      <c r="H24" s="70"/>
      <c r="I24" s="70"/>
      <c r="J24" s="70"/>
    </row>
    <row r="25" spans="1:34">
      <c r="A25" s="140"/>
      <c r="B25" s="70"/>
      <c r="C25" s="70"/>
      <c r="D25" s="70"/>
      <c r="E25" s="70"/>
      <c r="F25" s="70"/>
      <c r="G25" s="70"/>
      <c r="H25" s="70"/>
      <c r="I25" s="70"/>
      <c r="J25" s="70"/>
      <c r="K25" s="70"/>
      <c r="L25" s="70"/>
      <c r="M25" s="70"/>
      <c r="N25" s="70"/>
    </row>
    <row r="26" spans="1:34">
      <c r="A26" s="140"/>
      <c r="B26" s="70"/>
      <c r="C26" s="70"/>
      <c r="D26" s="70"/>
      <c r="E26" s="70"/>
      <c r="F26" s="70"/>
      <c r="G26" s="70"/>
      <c r="H26" s="70"/>
      <c r="I26" s="70"/>
      <c r="J26" s="70"/>
      <c r="K26" s="70"/>
      <c r="L26" s="70"/>
      <c r="M26" s="70"/>
      <c r="N26" s="70"/>
    </row>
    <row r="27" spans="1:34">
      <c r="A27" s="140"/>
      <c r="B27" s="70"/>
      <c r="C27" s="70"/>
      <c r="D27" s="70"/>
      <c r="E27" s="70"/>
      <c r="F27" s="70"/>
      <c r="G27" s="70"/>
      <c r="H27" s="70"/>
      <c r="I27" s="70"/>
      <c r="J27" s="70"/>
      <c r="K27" s="70"/>
      <c r="L27" s="70"/>
      <c r="M27" s="70"/>
      <c r="N27" s="70"/>
    </row>
    <row r="28" spans="1:34">
      <c r="A28" s="140"/>
      <c r="B28" s="70"/>
      <c r="C28" s="70"/>
      <c r="D28" s="70"/>
      <c r="E28" s="70"/>
      <c r="F28" s="70"/>
      <c r="G28" s="70"/>
      <c r="H28" s="70"/>
      <c r="I28" s="70"/>
      <c r="J28" s="70"/>
      <c r="K28" s="70"/>
      <c r="L28" s="70"/>
      <c r="M28" s="70"/>
      <c r="N28" s="70"/>
    </row>
    <row r="29" spans="1:34">
      <c r="A29" s="140"/>
      <c r="B29" s="70"/>
      <c r="C29" s="70"/>
      <c r="D29" s="70"/>
      <c r="E29" s="70"/>
      <c r="F29" s="70"/>
      <c r="G29" s="70"/>
      <c r="H29" s="70"/>
      <c r="I29" s="70"/>
      <c r="J29" s="70"/>
      <c r="K29" s="70"/>
      <c r="L29" s="70"/>
      <c r="M29" s="70"/>
      <c r="N29" s="70"/>
    </row>
    <row r="30" spans="1:34">
      <c r="A30" s="140"/>
      <c r="B30" s="70"/>
      <c r="C30" s="70"/>
      <c r="D30" s="70"/>
      <c r="E30" s="70"/>
      <c r="F30" s="70"/>
      <c r="G30" s="70"/>
      <c r="H30" s="70"/>
      <c r="I30" s="70"/>
      <c r="J30" s="70"/>
      <c r="K30" s="70"/>
      <c r="L30" s="70"/>
      <c r="M30" s="70"/>
      <c r="N30" s="70"/>
    </row>
    <row r="31" spans="1:34">
      <c r="A31" s="140"/>
      <c r="B31" s="70"/>
      <c r="C31" s="70"/>
      <c r="D31" s="70"/>
      <c r="E31" s="70"/>
      <c r="F31" s="70"/>
      <c r="G31" s="70"/>
      <c r="H31" s="70"/>
      <c r="I31" s="70"/>
      <c r="J31" s="70"/>
      <c r="K31" s="70"/>
      <c r="L31" s="70"/>
      <c r="M31" s="70"/>
      <c r="N31" s="70"/>
    </row>
    <row r="32" spans="1:34">
      <c r="A32" s="140"/>
      <c r="B32" s="70"/>
      <c r="C32" s="70"/>
      <c r="D32" s="70"/>
      <c r="E32" s="70"/>
      <c r="F32" s="70"/>
      <c r="G32" s="70"/>
      <c r="H32" s="70"/>
      <c r="I32" s="70"/>
      <c r="J32" s="70"/>
      <c r="K32" s="70"/>
      <c r="L32" s="70"/>
      <c r="M32" s="70"/>
      <c r="N32" s="70"/>
    </row>
    <row r="33" spans="1:14">
      <c r="A33" s="140"/>
      <c r="B33" s="70"/>
      <c r="C33" s="70"/>
      <c r="D33" s="70"/>
      <c r="E33" s="70"/>
      <c r="F33" s="70"/>
      <c r="G33" s="70"/>
      <c r="H33" s="70"/>
      <c r="I33" s="70"/>
      <c r="J33" s="70"/>
      <c r="K33" s="70"/>
      <c r="L33" s="70"/>
      <c r="M33" s="70"/>
      <c r="N33" s="70"/>
    </row>
    <row r="34" spans="1:14">
      <c r="A34" s="140"/>
      <c r="B34" s="70"/>
      <c r="C34" s="70"/>
      <c r="D34" s="70"/>
      <c r="E34" s="70"/>
      <c r="F34" s="70"/>
      <c r="G34" s="70"/>
      <c r="H34" s="70"/>
      <c r="I34" s="70"/>
      <c r="J34" s="70"/>
      <c r="K34" s="70"/>
      <c r="L34" s="70"/>
      <c r="M34" s="70"/>
      <c r="N34" s="70"/>
    </row>
    <row r="35" spans="1:14">
      <c r="A35" s="140"/>
      <c r="B35" s="70"/>
      <c r="C35" s="70"/>
      <c r="D35" s="70"/>
      <c r="E35" s="70"/>
      <c r="F35" s="70"/>
      <c r="G35" s="70"/>
      <c r="H35" s="70"/>
      <c r="I35" s="70"/>
      <c r="J35" s="70"/>
      <c r="K35" s="70"/>
      <c r="L35" s="70"/>
      <c r="M35" s="70"/>
      <c r="N35" s="70"/>
    </row>
    <row r="36" spans="1:14">
      <c r="A36" s="140"/>
      <c r="B36" s="70"/>
      <c r="C36" s="70"/>
      <c r="D36" s="70"/>
      <c r="E36" s="70"/>
      <c r="F36" s="70"/>
      <c r="G36" s="70"/>
      <c r="H36" s="70"/>
      <c r="I36" s="70"/>
      <c r="J36" s="70"/>
      <c r="K36" s="70"/>
      <c r="L36" s="70"/>
      <c r="M36" s="70"/>
      <c r="N36" s="70"/>
    </row>
    <row r="37" spans="1:14">
      <c r="A37" s="140"/>
      <c r="B37" s="70"/>
      <c r="C37" s="70"/>
      <c r="D37" s="70"/>
      <c r="E37" s="70"/>
      <c r="F37" s="70"/>
      <c r="G37" s="70"/>
      <c r="H37" s="70"/>
      <c r="I37" s="70"/>
      <c r="J37" s="70"/>
      <c r="K37" s="70"/>
      <c r="L37" s="70"/>
      <c r="M37" s="70"/>
      <c r="N37" s="70"/>
    </row>
    <row r="38" spans="1:14">
      <c r="A38" s="140"/>
      <c r="B38" s="70"/>
      <c r="C38" s="70"/>
      <c r="D38" s="70"/>
      <c r="E38" s="70"/>
      <c r="F38" s="70"/>
      <c r="G38" s="70"/>
      <c r="H38" s="70"/>
      <c r="I38" s="70"/>
      <c r="J38" s="70"/>
      <c r="K38" s="70"/>
      <c r="L38" s="70"/>
      <c r="M38" s="70"/>
      <c r="N38" s="70"/>
    </row>
    <row r="39" spans="1:14">
      <c r="A39" s="140"/>
      <c r="B39" s="70"/>
      <c r="C39" s="70"/>
      <c r="D39" s="70"/>
      <c r="E39" s="70"/>
      <c r="F39" s="70"/>
      <c r="G39" s="70"/>
      <c r="H39" s="70"/>
      <c r="I39" s="70"/>
      <c r="J39" s="70"/>
      <c r="K39" s="70"/>
      <c r="L39" s="70"/>
      <c r="M39" s="70"/>
      <c r="N39" s="70"/>
    </row>
    <row r="40" spans="1:14">
      <c r="A40" s="140"/>
      <c r="B40" s="70"/>
      <c r="C40" s="70"/>
      <c r="D40" s="70"/>
      <c r="E40" s="70"/>
      <c r="F40" s="70"/>
      <c r="G40" s="70"/>
      <c r="H40" s="70"/>
      <c r="I40" s="70"/>
      <c r="J40" s="70"/>
      <c r="K40" s="70"/>
      <c r="L40" s="70"/>
      <c r="M40" s="70"/>
      <c r="N40" s="70"/>
    </row>
    <row r="41" spans="1:14">
      <c r="A41" s="140"/>
      <c r="B41" s="70"/>
      <c r="C41" s="70"/>
      <c r="D41" s="70"/>
      <c r="E41" s="70"/>
      <c r="F41" s="70"/>
      <c r="G41" s="70"/>
      <c r="H41" s="70"/>
      <c r="I41" s="70"/>
      <c r="J41" s="70"/>
      <c r="K41" s="70"/>
      <c r="L41" s="70"/>
      <c r="M41" s="70"/>
      <c r="N41" s="70"/>
    </row>
    <row r="42" spans="1:14">
      <c r="A42" s="140"/>
      <c r="B42" s="70"/>
      <c r="C42" s="70"/>
      <c r="D42" s="70"/>
      <c r="E42" s="70"/>
      <c r="F42" s="70"/>
      <c r="G42" s="70"/>
      <c r="H42" s="70"/>
      <c r="I42" s="70"/>
      <c r="J42" s="70"/>
      <c r="K42" s="70"/>
      <c r="L42" s="70"/>
      <c r="M42" s="70"/>
      <c r="N42" s="70"/>
    </row>
    <row r="43" spans="1:14">
      <c r="A43" s="140"/>
      <c r="B43" s="70"/>
      <c r="C43" s="70"/>
      <c r="D43" s="70"/>
      <c r="E43" s="70"/>
      <c r="F43" s="70"/>
      <c r="G43" s="70"/>
      <c r="H43" s="70"/>
      <c r="I43" s="70"/>
      <c r="J43" s="70"/>
      <c r="K43" s="70"/>
      <c r="L43" s="70"/>
      <c r="M43" s="70"/>
      <c r="N43" s="70"/>
    </row>
    <row r="44" spans="1:14">
      <c r="A44" s="140"/>
      <c r="B44" s="70"/>
      <c r="C44" s="70"/>
      <c r="D44" s="70"/>
      <c r="E44" s="70"/>
      <c r="F44" s="70"/>
      <c r="G44" s="70"/>
      <c r="H44" s="70"/>
      <c r="I44" s="70"/>
      <c r="J44" s="70"/>
      <c r="K44" s="70"/>
      <c r="L44" s="70"/>
      <c r="M44" s="70"/>
      <c r="N44" s="70"/>
    </row>
    <row r="45" spans="1:14">
      <c r="A45" s="69"/>
    </row>
  </sheetData>
  <mergeCells count="1">
    <mergeCell ref="P1:R1"/>
  </mergeCells>
  <hyperlinks>
    <hyperlink ref="P1:R1" location="Contents!A1" display="Back to Contents"/>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R41"/>
  <sheetViews>
    <sheetView workbookViewId="0">
      <selection activeCell="F27" sqref="F27"/>
    </sheetView>
  </sheetViews>
  <sheetFormatPr defaultColWidth="8.88671875" defaultRowHeight="13.2"/>
  <cols>
    <col min="1" max="1" width="26.33203125" style="30" customWidth="1"/>
    <col min="2" max="2" width="13.5546875" style="30" customWidth="1"/>
    <col min="3" max="3" width="17.33203125" style="30" bestFit="1" customWidth="1"/>
    <col min="4" max="7" width="13.5546875" style="30" customWidth="1"/>
    <col min="8" max="16384" width="8.88671875" style="30"/>
  </cols>
  <sheetData>
    <row r="1" spans="1:18" ht="13.8">
      <c r="A1" s="199" t="s">
        <v>801</v>
      </c>
      <c r="B1" s="339"/>
      <c r="C1" s="339"/>
      <c r="D1" s="339"/>
      <c r="E1" s="357" t="s">
        <v>255</v>
      </c>
      <c r="F1" s="357"/>
      <c r="G1" s="357"/>
    </row>
    <row r="2" spans="1:18">
      <c r="A2" s="123"/>
      <c r="B2" s="338" t="s">
        <v>365</v>
      </c>
      <c r="C2" s="338" t="s">
        <v>802</v>
      </c>
      <c r="D2" s="338" t="s">
        <v>94</v>
      </c>
      <c r="E2" s="338" t="s">
        <v>95</v>
      </c>
      <c r="F2" s="338" t="s">
        <v>803</v>
      </c>
      <c r="G2" s="338" t="s">
        <v>227</v>
      </c>
    </row>
    <row r="3" spans="1:18">
      <c r="A3" s="123" t="s">
        <v>228</v>
      </c>
      <c r="B3" s="338">
        <v>3126028</v>
      </c>
      <c r="C3" s="338">
        <v>187204</v>
      </c>
      <c r="D3" s="338">
        <v>2711</v>
      </c>
      <c r="E3" s="338">
        <v>136</v>
      </c>
      <c r="F3" s="338">
        <v>1537</v>
      </c>
      <c r="G3" s="338">
        <v>3317616</v>
      </c>
      <c r="H3"/>
      <c r="I3" s="340"/>
    </row>
    <row r="4" spans="1:18">
      <c r="A4" s="123" t="s">
        <v>632</v>
      </c>
      <c r="B4" s="338">
        <v>74545</v>
      </c>
      <c r="C4" s="338">
        <v>1</v>
      </c>
      <c r="D4" s="338">
        <v>3</v>
      </c>
      <c r="E4" s="338">
        <v>1</v>
      </c>
      <c r="F4" s="338">
        <v>0</v>
      </c>
      <c r="G4" s="338">
        <v>74550</v>
      </c>
      <c r="H4"/>
      <c r="I4" s="340"/>
      <c r="R4" s="341"/>
    </row>
    <row r="5" spans="1:18">
      <c r="A5" s="123" t="s">
        <v>722</v>
      </c>
      <c r="B5" s="338">
        <v>1033</v>
      </c>
      <c r="C5" s="338">
        <v>0</v>
      </c>
      <c r="D5" s="338">
        <v>0</v>
      </c>
      <c r="E5" s="338">
        <v>0</v>
      </c>
      <c r="F5" s="338">
        <v>0</v>
      </c>
      <c r="G5" s="338">
        <v>1033</v>
      </c>
      <c r="H5"/>
      <c r="I5" s="340"/>
      <c r="R5" s="341"/>
    </row>
    <row r="6" spans="1:18">
      <c r="A6" s="123" t="s">
        <v>215</v>
      </c>
      <c r="B6" s="338">
        <v>818219</v>
      </c>
      <c r="C6" s="338">
        <v>2</v>
      </c>
      <c r="D6" s="338">
        <v>152825</v>
      </c>
      <c r="E6" s="338">
        <v>11126</v>
      </c>
      <c r="F6" s="338">
        <v>33300</v>
      </c>
      <c r="G6" s="338">
        <v>1015472</v>
      </c>
      <c r="H6"/>
      <c r="I6" s="340"/>
    </row>
    <row r="7" spans="1:18">
      <c r="A7" s="123" t="s">
        <v>633</v>
      </c>
      <c r="B7" s="338">
        <v>53</v>
      </c>
      <c r="C7" s="338">
        <v>0</v>
      </c>
      <c r="D7" s="338">
        <v>49</v>
      </c>
      <c r="E7" s="338">
        <v>0</v>
      </c>
      <c r="F7" s="338">
        <v>1</v>
      </c>
      <c r="G7" s="338">
        <v>103</v>
      </c>
      <c r="H7"/>
      <c r="I7" s="340"/>
    </row>
    <row r="8" spans="1:18">
      <c r="A8" s="123" t="s">
        <v>723</v>
      </c>
      <c r="B8" s="338">
        <v>6</v>
      </c>
      <c r="C8" s="338">
        <v>6</v>
      </c>
      <c r="D8" s="338">
        <v>17</v>
      </c>
      <c r="E8" s="338">
        <v>0</v>
      </c>
      <c r="F8" s="338">
        <v>3</v>
      </c>
      <c r="G8" s="338">
        <v>32</v>
      </c>
      <c r="H8"/>
      <c r="I8" s="340"/>
    </row>
    <row r="9" spans="1:18">
      <c r="A9" s="123" t="s">
        <v>583</v>
      </c>
      <c r="B9" s="338">
        <v>17892</v>
      </c>
      <c r="C9" s="338">
        <v>900</v>
      </c>
      <c r="D9" s="338">
        <v>93</v>
      </c>
      <c r="E9" s="338">
        <v>119</v>
      </c>
      <c r="F9" s="338">
        <v>39</v>
      </c>
      <c r="G9" s="338">
        <v>19043</v>
      </c>
      <c r="H9"/>
      <c r="I9" s="340"/>
      <c r="K9" s="342"/>
    </row>
    <row r="10" spans="1:18">
      <c r="A10" s="123" t="s">
        <v>634</v>
      </c>
      <c r="B10" s="338">
        <v>429</v>
      </c>
      <c r="C10" s="338">
        <v>0</v>
      </c>
      <c r="D10" s="338">
        <v>0</v>
      </c>
      <c r="E10" s="338">
        <v>0</v>
      </c>
      <c r="F10" s="338">
        <v>0</v>
      </c>
      <c r="G10" s="338">
        <v>429</v>
      </c>
      <c r="H10"/>
      <c r="I10" s="340"/>
    </row>
    <row r="11" spans="1:18">
      <c r="A11" s="123" t="s">
        <v>635</v>
      </c>
      <c r="B11" s="338">
        <v>2</v>
      </c>
      <c r="C11" s="338">
        <v>0</v>
      </c>
      <c r="D11" s="338">
        <v>0</v>
      </c>
      <c r="E11" s="338">
        <v>0</v>
      </c>
      <c r="F11" s="338">
        <v>1</v>
      </c>
      <c r="G11" s="338">
        <v>3</v>
      </c>
      <c r="H11"/>
      <c r="I11" s="340"/>
    </row>
    <row r="12" spans="1:18">
      <c r="A12" s="123" t="s">
        <v>640</v>
      </c>
      <c r="B12" s="338">
        <v>5</v>
      </c>
      <c r="C12" s="338">
        <v>0</v>
      </c>
      <c r="D12" s="338">
        <v>0</v>
      </c>
      <c r="E12" s="338">
        <v>0</v>
      </c>
      <c r="F12" s="338">
        <v>0</v>
      </c>
      <c r="G12" s="338">
        <v>5</v>
      </c>
      <c r="H12"/>
      <c r="I12" s="340"/>
    </row>
    <row r="13" spans="1:18">
      <c r="A13" s="123" t="s">
        <v>636</v>
      </c>
      <c r="B13" s="338">
        <v>5370</v>
      </c>
      <c r="C13" s="338">
        <v>0</v>
      </c>
      <c r="D13" s="338">
        <v>0</v>
      </c>
      <c r="E13" s="338">
        <v>0</v>
      </c>
      <c r="F13" s="338">
        <v>0</v>
      </c>
      <c r="G13" s="338">
        <v>5370</v>
      </c>
      <c r="H13"/>
      <c r="I13" s="340"/>
    </row>
    <row r="14" spans="1:18">
      <c r="A14" s="123" t="s">
        <v>637</v>
      </c>
      <c r="B14" s="338">
        <v>19</v>
      </c>
      <c r="C14" s="338">
        <v>0</v>
      </c>
      <c r="D14" s="338">
        <v>0</v>
      </c>
      <c r="E14" s="338">
        <v>0</v>
      </c>
      <c r="F14" s="338">
        <v>0</v>
      </c>
      <c r="G14" s="338">
        <v>19</v>
      </c>
      <c r="H14"/>
      <c r="I14" s="340"/>
    </row>
    <row r="15" spans="1:18">
      <c r="A15" s="123" t="s">
        <v>638</v>
      </c>
      <c r="B15" s="338">
        <v>1049</v>
      </c>
      <c r="C15" s="338">
        <v>1</v>
      </c>
      <c r="D15" s="338">
        <v>131</v>
      </c>
      <c r="E15" s="338">
        <v>23</v>
      </c>
      <c r="F15" s="338">
        <v>76</v>
      </c>
      <c r="G15" s="338">
        <v>1280</v>
      </c>
      <c r="H15"/>
      <c r="I15" s="340"/>
    </row>
    <row r="16" spans="1:18">
      <c r="A16" s="123" t="s">
        <v>639</v>
      </c>
      <c r="B16" s="338">
        <v>25</v>
      </c>
      <c r="C16" s="338">
        <v>1</v>
      </c>
      <c r="D16" s="338">
        <v>35</v>
      </c>
      <c r="E16" s="338">
        <v>12</v>
      </c>
      <c r="F16" s="338">
        <v>23</v>
      </c>
      <c r="G16" s="338">
        <v>96</v>
      </c>
      <c r="H16"/>
      <c r="I16" s="340"/>
    </row>
    <row r="17" spans="1:9">
      <c r="A17" s="123" t="s">
        <v>366</v>
      </c>
      <c r="B17" s="338">
        <v>123</v>
      </c>
      <c r="C17" s="338">
        <v>43</v>
      </c>
      <c r="D17" s="338">
        <v>7</v>
      </c>
      <c r="E17" s="338">
        <v>0</v>
      </c>
      <c r="F17" s="338">
        <v>62</v>
      </c>
      <c r="G17" s="338">
        <v>235</v>
      </c>
      <c r="H17"/>
      <c r="I17" s="340"/>
    </row>
    <row r="18" spans="1:9">
      <c r="A18" s="123" t="s">
        <v>227</v>
      </c>
      <c r="B18" s="338">
        <v>4044798</v>
      </c>
      <c r="C18" s="338">
        <v>188158</v>
      </c>
      <c r="D18" s="338">
        <v>155871</v>
      </c>
      <c r="E18" s="338">
        <v>11417</v>
      </c>
      <c r="F18" s="338">
        <v>35042</v>
      </c>
      <c r="G18" s="338">
        <v>4435286</v>
      </c>
      <c r="H18"/>
    </row>
    <row r="19" spans="1:9" ht="14.25" customHeight="1">
      <c r="A19" s="11"/>
      <c r="B19" s="343"/>
      <c r="C19" s="343"/>
      <c r="D19" s="343"/>
      <c r="E19" s="343"/>
      <c r="F19" s="343"/>
      <c r="G19" s="343"/>
    </row>
    <row r="20" spans="1:9">
      <c r="A20" s="344" t="s">
        <v>804</v>
      </c>
      <c r="B20" s="343"/>
      <c r="C20" s="343"/>
      <c r="D20" s="343"/>
      <c r="E20" s="343"/>
      <c r="F20" s="343"/>
      <c r="G20" s="343"/>
    </row>
    <row r="21" spans="1:9">
      <c r="A21" s="344" t="s">
        <v>805</v>
      </c>
      <c r="B21" s="343"/>
      <c r="C21" s="343"/>
      <c r="D21" s="343"/>
      <c r="E21" s="343"/>
      <c r="F21" s="343"/>
      <c r="G21" s="343"/>
    </row>
    <row r="22" spans="1:9">
      <c r="A22" s="344" t="s">
        <v>806</v>
      </c>
      <c r="B22" s="343"/>
      <c r="C22" s="343"/>
      <c r="D22" s="343"/>
      <c r="E22" s="343"/>
      <c r="F22" s="343"/>
      <c r="G22" s="343"/>
    </row>
    <row r="23" spans="1:9">
      <c r="A23" s="11"/>
      <c r="B23" s="343"/>
      <c r="C23" s="343"/>
      <c r="D23" s="343"/>
      <c r="E23" s="343"/>
      <c r="F23" s="343"/>
      <c r="G23" s="343"/>
    </row>
    <row r="24" spans="1:9">
      <c r="A24" s="11"/>
      <c r="B24" s="343"/>
      <c r="C24" s="343"/>
      <c r="D24" s="343"/>
      <c r="E24" s="343"/>
      <c r="F24" s="343"/>
      <c r="G24" s="343"/>
    </row>
    <row r="25" spans="1:9">
      <c r="A25" s="345" t="s">
        <v>807</v>
      </c>
      <c r="B25" s="343"/>
      <c r="C25" s="343"/>
      <c r="D25" s="343"/>
      <c r="E25" s="343"/>
      <c r="F25" s="343"/>
      <c r="G25" s="343"/>
    </row>
    <row r="26" spans="1:9">
      <c r="A26" s="156" t="s">
        <v>808</v>
      </c>
      <c r="B26" s="343"/>
      <c r="C26" s="343"/>
      <c r="D26" s="343"/>
      <c r="E26" s="343"/>
      <c r="F26" s="343"/>
      <c r="G26" s="343"/>
    </row>
    <row r="27" spans="1:9">
      <c r="A27" s="11"/>
      <c r="B27" s="343"/>
      <c r="C27" s="343"/>
      <c r="D27" s="343"/>
      <c r="E27" s="343"/>
      <c r="F27" s="343"/>
      <c r="G27" s="343"/>
    </row>
    <row r="28" spans="1:9">
      <c r="A28" s="11"/>
      <c r="B28" s="343"/>
      <c r="C28" s="343"/>
      <c r="D28" s="343"/>
      <c r="E28" s="343"/>
      <c r="F28" s="343"/>
      <c r="G28" s="343"/>
    </row>
    <row r="29" spans="1:9">
      <c r="A29" s="11"/>
      <c r="B29" s="343"/>
      <c r="C29" s="343"/>
      <c r="D29" s="343"/>
      <c r="E29" s="343"/>
      <c r="F29" s="343"/>
      <c r="G29" s="343"/>
    </row>
    <row r="30" spans="1:9">
      <c r="A30" s="11"/>
      <c r="B30" s="343"/>
      <c r="C30" s="343"/>
      <c r="D30" s="343"/>
      <c r="E30" s="343"/>
      <c r="F30" s="343"/>
      <c r="G30" s="343"/>
    </row>
    <row r="31" spans="1:9">
      <c r="A31" s="346"/>
      <c r="B31" s="343"/>
      <c r="C31" s="343"/>
      <c r="D31" s="343"/>
      <c r="E31" s="343"/>
      <c r="F31" s="343"/>
      <c r="G31" s="343"/>
    </row>
    <row r="32" spans="1:9">
      <c r="A32" s="11"/>
      <c r="B32" s="347"/>
      <c r="C32" s="348"/>
      <c r="D32" s="348"/>
      <c r="E32" s="348"/>
      <c r="F32" s="348"/>
      <c r="G32" s="348"/>
    </row>
    <row r="33" spans="1:7">
      <c r="A33" s="11"/>
      <c r="B33" s="349"/>
      <c r="C33" s="349"/>
      <c r="D33" s="349"/>
      <c r="E33" s="349"/>
      <c r="F33" s="349"/>
      <c r="G33" s="349"/>
    </row>
    <row r="34" spans="1:7">
      <c r="A34" s="11"/>
      <c r="B34" s="343"/>
      <c r="C34" s="343"/>
      <c r="D34" s="343"/>
      <c r="E34" s="343"/>
      <c r="F34" s="343"/>
      <c r="G34" s="343"/>
    </row>
    <row r="35" spans="1:7">
      <c r="A35" s="11"/>
      <c r="B35" s="343"/>
      <c r="C35" s="343"/>
      <c r="D35" s="343"/>
      <c r="E35" s="343"/>
      <c r="F35" s="343"/>
      <c r="G35" s="343"/>
    </row>
    <row r="36" spans="1:7">
      <c r="A36" s="11"/>
      <c r="B36" s="343"/>
      <c r="C36" s="343"/>
      <c r="D36" s="343"/>
      <c r="E36" s="343"/>
      <c r="F36" s="343"/>
      <c r="G36" s="343"/>
    </row>
    <row r="37" spans="1:7">
      <c r="A37" s="11"/>
      <c r="B37" s="343"/>
      <c r="C37" s="343"/>
      <c r="D37" s="343"/>
      <c r="E37" s="343"/>
      <c r="F37" s="343"/>
      <c r="G37" s="343"/>
    </row>
    <row r="38" spans="1:7">
      <c r="A38" s="11"/>
      <c r="B38" s="343"/>
      <c r="C38" s="343"/>
      <c r="D38" s="343"/>
      <c r="E38" s="343"/>
      <c r="F38" s="343"/>
      <c r="G38" s="343"/>
    </row>
    <row r="39" spans="1:7">
      <c r="A39" s="11"/>
      <c r="B39" s="343"/>
      <c r="C39" s="343"/>
      <c r="D39" s="343"/>
      <c r="E39" s="343"/>
      <c r="F39" s="343"/>
      <c r="G39" s="343"/>
    </row>
    <row r="40" spans="1:7">
      <c r="A40" s="11"/>
      <c r="B40" s="343"/>
      <c r="C40" s="343"/>
      <c r="D40" s="343"/>
      <c r="E40" s="343"/>
      <c r="F40" s="343"/>
      <c r="G40" s="343"/>
    </row>
    <row r="41" spans="1:7">
      <c r="A41" s="11"/>
      <c r="B41" s="11"/>
      <c r="C41" s="11"/>
      <c r="D41" s="11"/>
      <c r="E41" s="11"/>
      <c r="F41" s="11"/>
      <c r="G41" s="11"/>
    </row>
  </sheetData>
  <mergeCells count="1">
    <mergeCell ref="E1:G1"/>
  </mergeCells>
  <hyperlinks>
    <hyperlink ref="E1:G1" location="Contents!A1" display="Back to Contents"/>
    <hyperlink ref="A26" r:id="rId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52"/>
  <sheetViews>
    <sheetView workbookViewId="0">
      <selection activeCell="M1" sqref="M1:N1"/>
    </sheetView>
  </sheetViews>
  <sheetFormatPr defaultRowHeight="13.2"/>
  <sheetData>
    <row r="1" spans="1:24" s="145" customFormat="1" ht="27" customHeight="1">
      <c r="A1" s="144" t="s">
        <v>503</v>
      </c>
      <c r="B1" s="144"/>
      <c r="C1" s="144"/>
      <c r="D1" s="144"/>
      <c r="E1" s="144"/>
      <c r="F1" s="144"/>
      <c r="G1" s="144"/>
      <c r="H1" s="144"/>
      <c r="I1" s="144"/>
      <c r="J1" s="144"/>
      <c r="K1" s="144"/>
      <c r="L1" s="144"/>
      <c r="M1" s="352" t="s">
        <v>255</v>
      </c>
      <c r="N1" s="352"/>
      <c r="O1" s="144"/>
      <c r="P1" s="144"/>
      <c r="Q1" s="144"/>
      <c r="R1" s="144"/>
      <c r="S1" s="144"/>
      <c r="T1" s="144"/>
      <c r="U1" s="144"/>
      <c r="V1" s="144"/>
      <c r="W1" s="144"/>
      <c r="X1" s="144"/>
    </row>
    <row r="4" spans="1:24">
      <c r="B4" s="137" t="s">
        <v>504</v>
      </c>
    </row>
    <row r="34" spans="2:4">
      <c r="B34" s="69" t="s">
        <v>536</v>
      </c>
      <c r="C34" s="156"/>
      <c r="D34" s="168" t="s">
        <v>537</v>
      </c>
    </row>
    <row r="51" spans="2:2">
      <c r="B51" s="171" t="s">
        <v>505</v>
      </c>
    </row>
    <row r="52" spans="2:2">
      <c r="B52" t="s">
        <v>506</v>
      </c>
    </row>
  </sheetData>
  <mergeCells count="1">
    <mergeCell ref="M1:N1"/>
  </mergeCells>
  <hyperlinks>
    <hyperlink ref="M1:N1" location="Contents!A1" display="Back to Contents"/>
    <hyperlink ref="D34" r:id="rId1" display="https://www.google.co.nz/url?sa=t&amp;rct=j&amp;q=&amp;esrc=s&amp;source=web&amp;cd=2&amp;cad=rja&amp;uact=8&amp;ved=2ahUKEwj328rcqtfcAhUDVbwKHeLeDFAQFjABegQIBxAC&amp;url=https%3A%2F%2Fwww.theicct.org%2Fsites%2Fdefault%2Ffiles%2Fpublications%2FLab-to-road-2017_ICCT-white%2520paper_06112017_vF.pdf&amp;usg=AOvVaw2lPhzUNz5VpPHK2AOh9P-S"/>
  </hyperlinks>
  <pageMargins left="0.7" right="0.7" top="0.75" bottom="0.75" header="0.3" footer="0.3"/>
  <pageSetup paperSize="9" orientation="portrait"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170"/>
  <sheetViews>
    <sheetView workbookViewId="0">
      <pane xSplit="1" ySplit="3" topLeftCell="B4" activePane="bottomRight" state="frozen"/>
      <selection pane="topRight" activeCell="B1" sqref="B1"/>
      <selection pane="bottomLeft" activeCell="A4" sqref="A4"/>
      <selection pane="bottomRight" activeCell="B9" sqref="B9"/>
    </sheetView>
  </sheetViews>
  <sheetFormatPr defaultColWidth="8.88671875" defaultRowHeight="13.2"/>
  <cols>
    <col min="1" max="16384" width="8.88671875" style="145"/>
  </cols>
  <sheetData>
    <row r="1" spans="1:28" ht="27" customHeight="1">
      <c r="A1" s="144" t="s">
        <v>652</v>
      </c>
      <c r="B1" s="144"/>
      <c r="C1" s="144"/>
      <c r="D1" s="144"/>
      <c r="E1" s="144"/>
      <c r="F1" s="144"/>
      <c r="G1" s="144"/>
      <c r="H1" s="144"/>
      <c r="I1" s="144"/>
      <c r="J1" s="144"/>
      <c r="K1" s="144"/>
      <c r="L1" s="144"/>
      <c r="M1" s="352" t="s">
        <v>255</v>
      </c>
      <c r="N1" s="352"/>
      <c r="O1" s="144"/>
      <c r="P1" s="144"/>
      <c r="Q1" s="144"/>
      <c r="R1" s="144"/>
      <c r="S1" s="144"/>
      <c r="T1" s="144"/>
      <c r="U1" s="144"/>
      <c r="V1" s="144"/>
      <c r="W1" s="144"/>
      <c r="X1" s="144"/>
    </row>
    <row r="2" spans="1:28" ht="14.25" customHeight="1">
      <c r="A2" s="146"/>
      <c r="B2" s="147" t="s">
        <v>245</v>
      </c>
      <c r="C2" s="146"/>
      <c r="D2" s="146"/>
      <c r="E2" s="146"/>
      <c r="F2" s="146"/>
      <c r="I2" s="148"/>
    </row>
    <row r="3" spans="1:28" ht="30.6">
      <c r="A3" s="146" t="s">
        <v>564</v>
      </c>
      <c r="B3" s="327" t="s">
        <v>653</v>
      </c>
      <c r="C3" s="327" t="s">
        <v>654</v>
      </c>
      <c r="D3" s="327" t="s">
        <v>655</v>
      </c>
      <c r="E3" s="327" t="s">
        <v>656</v>
      </c>
      <c r="F3" s="146"/>
      <c r="S3"/>
      <c r="T3"/>
      <c r="U3"/>
      <c r="V3"/>
      <c r="W3"/>
      <c r="X3"/>
      <c r="Y3"/>
      <c r="Z3"/>
      <c r="AA3"/>
      <c r="AB3"/>
    </row>
    <row r="4" spans="1:28">
      <c r="A4" s="146" t="s">
        <v>563</v>
      </c>
      <c r="B4" s="146">
        <v>13181</v>
      </c>
      <c r="C4" s="149">
        <v>34217</v>
      </c>
      <c r="D4" s="149">
        <v>9704</v>
      </c>
      <c r="E4" s="149">
        <v>5027</v>
      </c>
      <c r="F4" s="146"/>
      <c r="S4"/>
      <c r="T4"/>
      <c r="U4"/>
      <c r="V4"/>
      <c r="W4"/>
      <c r="X4"/>
      <c r="Y4"/>
      <c r="Z4"/>
      <c r="AA4"/>
      <c r="AB4"/>
    </row>
    <row r="5" spans="1:28">
      <c r="A5" s="146" t="s">
        <v>511</v>
      </c>
      <c r="B5" s="146">
        <v>14881</v>
      </c>
      <c r="C5" s="149">
        <v>35991</v>
      </c>
      <c r="D5" s="149">
        <v>10131</v>
      </c>
      <c r="E5" s="149">
        <v>5136</v>
      </c>
      <c r="F5" s="146"/>
      <c r="S5"/>
      <c r="T5"/>
      <c r="U5"/>
      <c r="V5"/>
      <c r="W5"/>
      <c r="X5"/>
      <c r="Y5"/>
      <c r="Z5"/>
      <c r="AA5"/>
      <c r="AB5"/>
    </row>
    <row r="6" spans="1:28">
      <c r="A6" s="146" t="s">
        <v>126</v>
      </c>
      <c r="B6" s="146">
        <v>16094</v>
      </c>
      <c r="C6" s="149">
        <v>36439</v>
      </c>
      <c r="D6" s="149">
        <v>10535</v>
      </c>
      <c r="E6" s="149">
        <v>5063</v>
      </c>
      <c r="F6" s="146"/>
      <c r="S6"/>
      <c r="T6"/>
      <c r="U6"/>
      <c r="V6"/>
      <c r="W6"/>
      <c r="X6"/>
      <c r="Y6"/>
      <c r="Z6"/>
      <c r="AA6"/>
      <c r="AB6"/>
    </row>
    <row r="7" spans="1:28">
      <c r="A7" s="146" t="s">
        <v>127</v>
      </c>
      <c r="B7" s="146">
        <v>14038</v>
      </c>
      <c r="C7" s="149">
        <v>33624</v>
      </c>
      <c r="D7" s="149">
        <v>9890</v>
      </c>
      <c r="E7" s="149">
        <v>5020</v>
      </c>
      <c r="F7" s="146"/>
      <c r="S7"/>
      <c r="T7"/>
      <c r="U7"/>
      <c r="V7"/>
      <c r="W7"/>
      <c r="X7"/>
      <c r="Y7"/>
      <c r="Z7"/>
      <c r="AA7"/>
      <c r="AB7"/>
    </row>
    <row r="8" spans="1:28">
      <c r="A8" s="146" t="s">
        <v>128</v>
      </c>
      <c r="B8" s="146">
        <v>14527</v>
      </c>
      <c r="C8" s="149">
        <v>31168</v>
      </c>
      <c r="D8" s="149">
        <v>9805</v>
      </c>
      <c r="E8" s="149">
        <v>5238</v>
      </c>
      <c r="F8" s="146"/>
      <c r="S8"/>
      <c r="T8"/>
      <c r="U8"/>
      <c r="V8"/>
      <c r="W8"/>
      <c r="X8"/>
      <c r="Y8"/>
      <c r="Z8"/>
      <c r="AA8"/>
      <c r="AB8"/>
    </row>
    <row r="9" spans="1:28">
      <c r="A9" s="146" t="s">
        <v>512</v>
      </c>
      <c r="B9" s="146">
        <v>15372</v>
      </c>
      <c r="C9" s="149">
        <v>28598</v>
      </c>
      <c r="D9" s="149">
        <v>7673</v>
      </c>
      <c r="E9" s="149">
        <v>4788</v>
      </c>
      <c r="F9" s="146"/>
      <c r="S9"/>
      <c r="T9"/>
      <c r="U9"/>
      <c r="V9"/>
      <c r="W9"/>
      <c r="X9"/>
      <c r="Y9"/>
      <c r="Z9"/>
      <c r="AA9"/>
      <c r="AB9"/>
    </row>
    <row r="10" spans="1:28">
      <c r="A10" s="146" t="s">
        <v>129</v>
      </c>
      <c r="B10" s="146">
        <v>15266</v>
      </c>
      <c r="C10" s="149">
        <v>25930</v>
      </c>
      <c r="D10" s="149">
        <v>9578</v>
      </c>
      <c r="E10" s="149">
        <v>4586</v>
      </c>
      <c r="F10" s="146"/>
      <c r="S10"/>
      <c r="T10"/>
      <c r="U10"/>
      <c r="V10"/>
      <c r="W10"/>
      <c r="X10"/>
      <c r="Y10"/>
      <c r="Z10"/>
      <c r="AA10"/>
      <c r="AB10"/>
    </row>
    <row r="11" spans="1:28">
      <c r="A11" s="146" t="s">
        <v>130</v>
      </c>
      <c r="B11" s="146">
        <v>15643</v>
      </c>
      <c r="C11" s="149">
        <v>24735</v>
      </c>
      <c r="D11" s="149">
        <v>8054</v>
      </c>
      <c r="E11" s="149">
        <v>5249</v>
      </c>
      <c r="F11" s="146"/>
      <c r="S11"/>
      <c r="T11"/>
      <c r="U11"/>
      <c r="V11"/>
      <c r="W11"/>
      <c r="X11"/>
      <c r="Y11"/>
      <c r="Z11"/>
      <c r="AA11"/>
      <c r="AB11"/>
    </row>
    <row r="12" spans="1:28">
      <c r="A12" s="146" t="s">
        <v>131</v>
      </c>
      <c r="B12" s="146">
        <v>15745</v>
      </c>
      <c r="C12" s="149">
        <v>25454</v>
      </c>
      <c r="D12" s="149">
        <v>8569</v>
      </c>
      <c r="E12" s="149">
        <v>5552</v>
      </c>
      <c r="F12" s="146"/>
      <c r="S12"/>
      <c r="T12"/>
      <c r="U12"/>
      <c r="V12"/>
      <c r="W12"/>
      <c r="X12"/>
      <c r="Y12"/>
      <c r="Z12"/>
      <c r="AA12"/>
      <c r="AB12"/>
    </row>
    <row r="13" spans="1:28">
      <c r="A13" s="146" t="s">
        <v>513</v>
      </c>
      <c r="B13" s="146">
        <v>15121</v>
      </c>
      <c r="C13" s="149">
        <v>26398</v>
      </c>
      <c r="D13" s="149">
        <v>7985</v>
      </c>
      <c r="E13" s="149">
        <v>5520</v>
      </c>
      <c r="F13" s="146"/>
      <c r="S13"/>
      <c r="T13"/>
      <c r="U13"/>
      <c r="V13"/>
      <c r="W13"/>
      <c r="X13"/>
      <c r="Y13"/>
      <c r="Z13"/>
      <c r="AA13"/>
      <c r="AB13"/>
    </row>
    <row r="14" spans="1:28">
      <c r="A14" s="146" t="s">
        <v>132</v>
      </c>
      <c r="B14" s="146">
        <v>16053</v>
      </c>
      <c r="C14" s="149">
        <v>27902</v>
      </c>
      <c r="D14" s="149">
        <v>9572</v>
      </c>
      <c r="E14" s="149">
        <v>5828</v>
      </c>
      <c r="F14" s="146"/>
      <c r="S14"/>
      <c r="T14"/>
      <c r="U14"/>
      <c r="V14"/>
      <c r="W14"/>
      <c r="X14"/>
      <c r="Y14"/>
      <c r="Z14"/>
      <c r="AA14"/>
      <c r="AB14"/>
    </row>
    <row r="15" spans="1:28">
      <c r="A15" s="146" t="s">
        <v>133</v>
      </c>
      <c r="B15" s="146">
        <v>16212</v>
      </c>
      <c r="C15" s="149">
        <v>25409</v>
      </c>
      <c r="D15" s="149">
        <v>8957</v>
      </c>
      <c r="E15" s="149">
        <v>5510</v>
      </c>
      <c r="F15" s="146"/>
      <c r="S15"/>
      <c r="T15"/>
      <c r="U15"/>
      <c r="V15"/>
      <c r="W15"/>
      <c r="X15"/>
      <c r="Y15"/>
      <c r="Z15"/>
      <c r="AA15"/>
      <c r="AB15"/>
    </row>
    <row r="16" spans="1:28">
      <c r="A16" s="146" t="s">
        <v>290</v>
      </c>
      <c r="B16" s="146">
        <v>17163</v>
      </c>
      <c r="C16" s="149">
        <v>23067</v>
      </c>
      <c r="D16" s="149">
        <v>8228</v>
      </c>
      <c r="E16" s="149">
        <v>5542</v>
      </c>
      <c r="F16" s="146"/>
      <c r="S16"/>
      <c r="T16"/>
      <c r="U16"/>
      <c r="V16"/>
      <c r="W16"/>
      <c r="X16"/>
      <c r="Y16"/>
      <c r="Z16"/>
      <c r="AA16"/>
      <c r="AB16"/>
    </row>
    <row r="17" spans="1:28">
      <c r="A17" s="146" t="s">
        <v>514</v>
      </c>
      <c r="B17" s="146">
        <v>16317</v>
      </c>
      <c r="C17" s="149">
        <v>19923</v>
      </c>
      <c r="D17" s="149">
        <v>7149</v>
      </c>
      <c r="E17" s="149">
        <v>4968</v>
      </c>
      <c r="F17" s="146"/>
      <c r="S17"/>
      <c r="T17"/>
      <c r="U17"/>
      <c r="V17"/>
      <c r="W17"/>
      <c r="X17"/>
      <c r="Y17"/>
      <c r="Z17"/>
      <c r="AA17"/>
      <c r="AB17"/>
    </row>
    <row r="18" spans="1:28">
      <c r="A18" s="146" t="s">
        <v>291</v>
      </c>
      <c r="B18" s="146">
        <v>15117</v>
      </c>
      <c r="C18" s="149">
        <v>18156</v>
      </c>
      <c r="D18" s="149">
        <v>7187</v>
      </c>
      <c r="E18" s="149">
        <v>4212</v>
      </c>
      <c r="F18" s="146"/>
      <c r="S18"/>
      <c r="T18"/>
      <c r="U18"/>
      <c r="V18"/>
      <c r="W18"/>
      <c r="X18"/>
      <c r="Y18"/>
      <c r="Z18"/>
      <c r="AA18"/>
      <c r="AB18"/>
    </row>
    <row r="19" spans="1:28">
      <c r="A19" s="146" t="s">
        <v>292</v>
      </c>
      <c r="B19" s="146">
        <v>14825</v>
      </c>
      <c r="C19" s="149">
        <v>15811</v>
      </c>
      <c r="D19" s="149">
        <v>6836</v>
      </c>
      <c r="E19" s="149">
        <v>3932</v>
      </c>
      <c r="F19" s="146"/>
      <c r="S19"/>
      <c r="T19"/>
      <c r="U19"/>
      <c r="V19"/>
      <c r="W19"/>
      <c r="X19"/>
      <c r="Y19"/>
      <c r="Z19"/>
      <c r="AA19"/>
      <c r="AB19"/>
    </row>
    <row r="20" spans="1:28">
      <c r="A20" s="146" t="s">
        <v>310</v>
      </c>
      <c r="B20" s="146">
        <v>11433</v>
      </c>
      <c r="C20" s="149">
        <v>12776</v>
      </c>
      <c r="D20" s="149">
        <v>5657</v>
      </c>
      <c r="E20" s="149">
        <v>2921</v>
      </c>
      <c r="F20" s="146"/>
      <c r="S20"/>
      <c r="T20"/>
      <c r="U20"/>
      <c r="V20"/>
      <c r="W20"/>
      <c r="X20"/>
      <c r="Y20"/>
      <c r="Z20"/>
      <c r="AA20"/>
      <c r="AB20"/>
    </row>
    <row r="21" spans="1:28">
      <c r="A21" s="146" t="s">
        <v>515</v>
      </c>
      <c r="B21" s="146">
        <v>10798</v>
      </c>
      <c r="C21" s="149">
        <v>13623</v>
      </c>
      <c r="D21" s="149">
        <v>4729</v>
      </c>
      <c r="E21" s="149">
        <v>2279</v>
      </c>
      <c r="F21" s="146"/>
      <c r="S21"/>
      <c r="T21"/>
      <c r="U21"/>
      <c r="V21"/>
      <c r="W21"/>
      <c r="X21"/>
      <c r="Y21"/>
      <c r="Z21"/>
      <c r="AA21"/>
      <c r="AB21"/>
    </row>
    <row r="22" spans="1:28">
      <c r="A22" s="146" t="s">
        <v>311</v>
      </c>
      <c r="B22" s="146">
        <v>11898</v>
      </c>
      <c r="C22" s="149">
        <v>16166</v>
      </c>
      <c r="D22" s="149">
        <v>5725</v>
      </c>
      <c r="E22" s="149">
        <v>2379</v>
      </c>
      <c r="F22" s="146"/>
      <c r="S22"/>
      <c r="T22"/>
      <c r="U22"/>
      <c r="V22"/>
      <c r="W22"/>
      <c r="X22"/>
      <c r="Y22"/>
      <c r="Z22"/>
      <c r="AA22"/>
      <c r="AB22"/>
    </row>
    <row r="23" spans="1:28">
      <c r="A23" s="146" t="s">
        <v>312</v>
      </c>
      <c r="B23" s="146">
        <v>11818</v>
      </c>
      <c r="C23" s="149">
        <v>18110</v>
      </c>
      <c r="D23" s="149">
        <v>5257</v>
      </c>
      <c r="E23" s="149">
        <v>2782</v>
      </c>
      <c r="F23" s="146"/>
      <c r="S23"/>
      <c r="T23"/>
      <c r="U23"/>
      <c r="V23"/>
      <c r="W23"/>
      <c r="X23"/>
      <c r="Y23"/>
      <c r="Z23"/>
      <c r="AA23"/>
      <c r="AB23"/>
    </row>
    <row r="24" spans="1:28">
      <c r="A24" s="146" t="s">
        <v>347</v>
      </c>
      <c r="B24" s="146">
        <v>13225</v>
      </c>
      <c r="C24" s="149">
        <v>18869</v>
      </c>
      <c r="D24" s="149">
        <v>5609</v>
      </c>
      <c r="E24" s="149">
        <v>3069</v>
      </c>
      <c r="F24" s="146"/>
      <c r="S24"/>
      <c r="T24"/>
      <c r="U24"/>
      <c r="V24"/>
      <c r="W24"/>
      <c r="X24"/>
      <c r="Y24"/>
      <c r="Z24"/>
      <c r="AA24"/>
      <c r="AB24"/>
    </row>
    <row r="25" spans="1:28">
      <c r="A25" s="146" t="s">
        <v>516</v>
      </c>
      <c r="B25" s="146">
        <v>13988</v>
      </c>
      <c r="C25" s="149">
        <v>19334</v>
      </c>
      <c r="D25" s="149">
        <v>5538</v>
      </c>
      <c r="E25" s="149">
        <v>2990</v>
      </c>
      <c r="F25" s="146"/>
      <c r="I25" s="155"/>
      <c r="J25" s="155"/>
      <c r="K25" s="155"/>
      <c r="L25" s="155"/>
      <c r="M25" s="155"/>
      <c r="S25"/>
      <c r="T25"/>
      <c r="U25"/>
      <c r="V25"/>
      <c r="W25"/>
      <c r="X25"/>
      <c r="Y25"/>
      <c r="Z25"/>
      <c r="AA25"/>
      <c r="AB25"/>
    </row>
    <row r="26" spans="1:28">
      <c r="A26" s="146" t="s">
        <v>348</v>
      </c>
      <c r="B26" s="146">
        <v>13281</v>
      </c>
      <c r="C26" s="149">
        <v>20263</v>
      </c>
      <c r="D26" s="149">
        <v>6369</v>
      </c>
      <c r="E26" s="149">
        <v>3051</v>
      </c>
      <c r="F26" s="146"/>
      <c r="I26" s="155"/>
      <c r="J26" s="155"/>
      <c r="K26" s="155"/>
      <c r="L26" s="155"/>
      <c r="M26" s="155"/>
      <c r="S26"/>
      <c r="T26"/>
      <c r="U26"/>
      <c r="V26"/>
      <c r="W26"/>
      <c r="X26"/>
      <c r="Y26"/>
      <c r="Z26"/>
      <c r="AA26"/>
      <c r="AB26"/>
    </row>
    <row r="27" spans="1:28">
      <c r="A27" s="146" t="s">
        <v>349</v>
      </c>
      <c r="B27" s="146">
        <v>14098</v>
      </c>
      <c r="C27" s="149">
        <v>20180</v>
      </c>
      <c r="D27" s="149">
        <v>5821</v>
      </c>
      <c r="E27" s="149">
        <v>2993</v>
      </c>
      <c r="F27" s="146"/>
      <c r="I27" s="155"/>
      <c r="J27" s="155"/>
      <c r="K27" s="155"/>
      <c r="L27" s="155"/>
      <c r="M27" s="155"/>
      <c r="S27"/>
      <c r="T27"/>
      <c r="U27"/>
      <c r="V27"/>
      <c r="W27"/>
      <c r="X27"/>
      <c r="Y27"/>
      <c r="Z27"/>
      <c r="AA27"/>
      <c r="AB27"/>
    </row>
    <row r="28" spans="1:28">
      <c r="A28" s="146" t="s">
        <v>359</v>
      </c>
      <c r="B28" s="146">
        <v>15649</v>
      </c>
      <c r="C28" s="149">
        <v>18167</v>
      </c>
      <c r="D28" s="149">
        <v>5898</v>
      </c>
      <c r="E28" s="149">
        <v>2960</v>
      </c>
      <c r="F28" s="146"/>
      <c r="I28" s="155"/>
      <c r="J28" s="155"/>
      <c r="K28" s="155"/>
      <c r="L28" s="155"/>
      <c r="M28" s="155"/>
      <c r="S28"/>
      <c r="T28"/>
      <c r="U28"/>
      <c r="V28"/>
      <c r="W28"/>
      <c r="X28"/>
      <c r="Y28"/>
      <c r="Z28"/>
      <c r="AA28"/>
      <c r="AB28"/>
    </row>
    <row r="29" spans="1:28">
      <c r="A29" s="146" t="s">
        <v>517</v>
      </c>
      <c r="B29" s="146">
        <v>13116</v>
      </c>
      <c r="C29" s="149">
        <v>17234</v>
      </c>
      <c r="D29" s="149">
        <v>5994</v>
      </c>
      <c r="E29" s="149">
        <v>3040</v>
      </c>
      <c r="F29" s="146"/>
      <c r="I29" s="155"/>
      <c r="J29" s="155"/>
      <c r="K29" s="155"/>
      <c r="L29" s="155"/>
      <c r="M29" s="155"/>
      <c r="S29"/>
      <c r="T29"/>
      <c r="U29"/>
      <c r="V29"/>
      <c r="W29"/>
      <c r="X29"/>
      <c r="Y29"/>
      <c r="Z29"/>
      <c r="AA29"/>
      <c r="AB29"/>
    </row>
    <row r="30" spans="1:28">
      <c r="A30" s="146" t="s">
        <v>360</v>
      </c>
      <c r="B30" s="146">
        <v>14284</v>
      </c>
      <c r="C30" s="149">
        <v>17358</v>
      </c>
      <c r="D30" s="149">
        <v>6475</v>
      </c>
      <c r="E30" s="149">
        <v>3145</v>
      </c>
      <c r="F30" s="146"/>
      <c r="S30"/>
      <c r="T30"/>
      <c r="U30"/>
      <c r="V30"/>
      <c r="W30"/>
      <c r="X30"/>
      <c r="Y30"/>
      <c r="Z30"/>
      <c r="AA30"/>
      <c r="AB30"/>
    </row>
    <row r="31" spans="1:28">
      <c r="A31" s="146" t="s">
        <v>361</v>
      </c>
      <c r="B31" s="146">
        <v>14325</v>
      </c>
      <c r="C31" s="149">
        <v>18105</v>
      </c>
      <c r="D31" s="149">
        <v>5801</v>
      </c>
      <c r="E31" s="149">
        <v>3368</v>
      </c>
      <c r="F31" s="146"/>
      <c r="S31"/>
      <c r="T31"/>
      <c r="U31"/>
      <c r="V31"/>
      <c r="W31"/>
      <c r="X31"/>
      <c r="Y31"/>
      <c r="Z31"/>
      <c r="AA31"/>
      <c r="AB31"/>
    </row>
    <row r="32" spans="1:28">
      <c r="A32" s="146" t="s">
        <v>370</v>
      </c>
      <c r="B32" s="146">
        <v>15659</v>
      </c>
      <c r="C32" s="149">
        <v>16636</v>
      </c>
      <c r="D32" s="149">
        <v>7968</v>
      </c>
      <c r="E32" s="149">
        <v>2886</v>
      </c>
      <c r="F32" s="146"/>
      <c r="S32"/>
      <c r="T32"/>
      <c r="U32"/>
      <c r="V32"/>
      <c r="W32"/>
      <c r="X32"/>
      <c r="Y32"/>
      <c r="Z32"/>
      <c r="AA32"/>
      <c r="AB32"/>
    </row>
    <row r="33" spans="1:28">
      <c r="A33" s="146" t="s">
        <v>518</v>
      </c>
      <c r="B33" s="146">
        <v>16955</v>
      </c>
      <c r="C33" s="149">
        <v>16848</v>
      </c>
      <c r="D33" s="149">
        <v>7674</v>
      </c>
      <c r="E33" s="149">
        <v>2609</v>
      </c>
      <c r="F33" s="146"/>
      <c r="S33"/>
      <c r="T33"/>
      <c r="U33"/>
      <c r="V33"/>
      <c r="W33"/>
      <c r="X33"/>
      <c r="Y33"/>
      <c r="Z33"/>
      <c r="AA33"/>
      <c r="AB33"/>
    </row>
    <row r="34" spans="1:28">
      <c r="A34" s="146" t="s">
        <v>371</v>
      </c>
      <c r="B34" s="146">
        <v>16581</v>
      </c>
      <c r="C34" s="149">
        <v>17565</v>
      </c>
      <c r="D34" s="149">
        <v>7775</v>
      </c>
      <c r="E34" s="149">
        <v>2613</v>
      </c>
      <c r="F34" s="146"/>
      <c r="S34"/>
      <c r="T34"/>
      <c r="U34"/>
      <c r="V34"/>
      <c r="W34"/>
      <c r="X34"/>
      <c r="Y34"/>
      <c r="Z34"/>
      <c r="AA34"/>
      <c r="AB34"/>
    </row>
    <row r="35" spans="1:28">
      <c r="A35" s="146" t="s">
        <v>372</v>
      </c>
      <c r="B35" s="146">
        <v>17338</v>
      </c>
      <c r="C35" s="149">
        <v>18997</v>
      </c>
      <c r="D35" s="149">
        <v>7510</v>
      </c>
      <c r="E35" s="149">
        <v>2918</v>
      </c>
      <c r="F35" s="146"/>
      <c r="S35"/>
      <c r="T35"/>
      <c r="U35"/>
      <c r="V35"/>
      <c r="W35"/>
      <c r="X35"/>
      <c r="Y35"/>
      <c r="Z35"/>
      <c r="AA35"/>
      <c r="AB35"/>
    </row>
    <row r="36" spans="1:28">
      <c r="A36" s="146" t="s">
        <v>416</v>
      </c>
      <c r="B36" s="146">
        <v>17826</v>
      </c>
      <c r="C36" s="149">
        <v>19542</v>
      </c>
      <c r="D36" s="149">
        <v>8108</v>
      </c>
      <c r="E36" s="149">
        <v>3303</v>
      </c>
      <c r="F36" s="146"/>
      <c r="S36"/>
      <c r="T36"/>
      <c r="U36"/>
      <c r="V36"/>
      <c r="W36"/>
      <c r="X36"/>
      <c r="Y36"/>
      <c r="Z36"/>
      <c r="AA36"/>
      <c r="AB36"/>
    </row>
    <row r="37" spans="1:28">
      <c r="A37" s="146" t="s">
        <v>519</v>
      </c>
      <c r="B37" s="146">
        <v>18907</v>
      </c>
      <c r="C37" s="149">
        <v>21327</v>
      </c>
      <c r="D37" s="149">
        <v>7848</v>
      </c>
      <c r="E37" s="149">
        <v>3572</v>
      </c>
      <c r="F37" s="146"/>
      <c r="S37"/>
      <c r="T37"/>
      <c r="U37"/>
      <c r="V37"/>
      <c r="W37"/>
      <c r="X37"/>
      <c r="Y37"/>
      <c r="Z37"/>
      <c r="AA37"/>
      <c r="AB37"/>
    </row>
    <row r="38" spans="1:28">
      <c r="A38" s="146" t="s">
        <v>417</v>
      </c>
      <c r="B38" s="146">
        <v>19352</v>
      </c>
      <c r="C38" s="149">
        <v>23138</v>
      </c>
      <c r="D38" s="149">
        <v>8424</v>
      </c>
      <c r="E38" s="149">
        <v>3976</v>
      </c>
      <c r="F38" s="146"/>
      <c r="S38"/>
      <c r="T38"/>
      <c r="U38"/>
      <c r="V38"/>
      <c r="W38"/>
      <c r="X38"/>
      <c r="Y38"/>
      <c r="Z38"/>
      <c r="AA38"/>
      <c r="AB38"/>
    </row>
    <row r="39" spans="1:28">
      <c r="A39" s="146" t="s">
        <v>418</v>
      </c>
      <c r="B39" s="146">
        <v>19905</v>
      </c>
      <c r="C39" s="149">
        <v>24659</v>
      </c>
      <c r="D39" s="149">
        <v>8679</v>
      </c>
      <c r="E39" s="149">
        <v>4224</v>
      </c>
      <c r="F39" s="146"/>
      <c r="S39"/>
      <c r="T39"/>
      <c r="U39"/>
      <c r="V39"/>
      <c r="W39"/>
      <c r="X39"/>
      <c r="Y39"/>
      <c r="Z39"/>
      <c r="AA39"/>
      <c r="AB39"/>
    </row>
    <row r="40" spans="1:28">
      <c r="A40" s="146" t="s">
        <v>520</v>
      </c>
      <c r="B40" s="146">
        <v>20040</v>
      </c>
      <c r="C40" s="149">
        <v>25858</v>
      </c>
      <c r="D40" s="149">
        <v>9693</v>
      </c>
      <c r="E40" s="149">
        <v>4509</v>
      </c>
      <c r="F40" s="146"/>
      <c r="S40"/>
      <c r="T40"/>
      <c r="U40"/>
      <c r="V40"/>
      <c r="W40"/>
      <c r="X40"/>
      <c r="Y40"/>
      <c r="Z40"/>
      <c r="AA40"/>
      <c r="AB40"/>
    </row>
    <row r="41" spans="1:28">
      <c r="A41" s="146" t="s">
        <v>521</v>
      </c>
      <c r="B41" s="146">
        <v>20822</v>
      </c>
      <c r="C41" s="149">
        <v>27872</v>
      </c>
      <c r="D41" s="149">
        <v>9296</v>
      </c>
      <c r="E41" s="149">
        <v>5066</v>
      </c>
      <c r="F41" s="146"/>
      <c r="S41"/>
      <c r="T41"/>
      <c r="U41"/>
      <c r="V41"/>
      <c r="W41"/>
      <c r="X41"/>
      <c r="Y41"/>
      <c r="Z41"/>
      <c r="AA41"/>
      <c r="AB41"/>
    </row>
    <row r="42" spans="1:28">
      <c r="A42" s="146" t="s">
        <v>522</v>
      </c>
      <c r="B42" s="146">
        <v>21155</v>
      </c>
      <c r="C42" s="149">
        <v>30729</v>
      </c>
      <c r="D42" s="149">
        <v>9634</v>
      </c>
      <c r="E42" s="149">
        <v>5479</v>
      </c>
      <c r="F42" s="146"/>
      <c r="S42"/>
      <c r="T42"/>
      <c r="U42"/>
      <c r="V42"/>
      <c r="W42"/>
      <c r="X42"/>
      <c r="Y42"/>
      <c r="Z42"/>
      <c r="AA42"/>
      <c r="AB42"/>
    </row>
    <row r="43" spans="1:28">
      <c r="A43" s="146" t="s">
        <v>523</v>
      </c>
      <c r="B43" s="146">
        <v>22223</v>
      </c>
      <c r="C43" s="149">
        <v>31286</v>
      </c>
      <c r="D43" s="149">
        <v>9236</v>
      </c>
      <c r="E43" s="149">
        <v>5562</v>
      </c>
      <c r="F43" s="146"/>
      <c r="S43"/>
      <c r="T43"/>
      <c r="U43"/>
      <c r="V43"/>
      <c r="W43"/>
      <c r="X43"/>
      <c r="Y43"/>
      <c r="Z43"/>
      <c r="AA43"/>
      <c r="AB43"/>
    </row>
    <row r="44" spans="1:28">
      <c r="A44" s="146" t="s">
        <v>524</v>
      </c>
      <c r="B44" s="146">
        <v>21912</v>
      </c>
      <c r="C44" s="149">
        <v>30360</v>
      </c>
      <c r="D44" s="149">
        <v>10183</v>
      </c>
      <c r="E44" s="149">
        <v>6034</v>
      </c>
      <c r="F44" s="146"/>
      <c r="S44"/>
      <c r="T44"/>
      <c r="U44"/>
      <c r="V44"/>
      <c r="W44"/>
      <c r="X44"/>
      <c r="Y44"/>
      <c r="Z44"/>
      <c r="AA44"/>
      <c r="AB44"/>
    </row>
    <row r="45" spans="1:28">
      <c r="A45" s="146" t="s">
        <v>525</v>
      </c>
      <c r="B45" s="146">
        <v>21615</v>
      </c>
      <c r="C45" s="149">
        <v>31263</v>
      </c>
      <c r="D45" s="149">
        <v>9563</v>
      </c>
      <c r="E45" s="149">
        <v>6299</v>
      </c>
      <c r="F45" s="146"/>
      <c r="S45"/>
      <c r="T45"/>
      <c r="U45"/>
      <c r="V45"/>
      <c r="W45"/>
      <c r="X45"/>
      <c r="Y45"/>
      <c r="Z45"/>
      <c r="AA45"/>
      <c r="AB45"/>
    </row>
    <row r="46" spans="1:28">
      <c r="A46" s="146" t="s">
        <v>526</v>
      </c>
      <c r="B46" s="146">
        <v>23095</v>
      </c>
      <c r="C46" s="149">
        <v>33010</v>
      </c>
      <c r="D46" s="149">
        <v>9535</v>
      </c>
      <c r="E46" s="149">
        <v>6417</v>
      </c>
      <c r="F46" s="146"/>
      <c r="S46"/>
      <c r="T46"/>
      <c r="U46"/>
      <c r="V46"/>
      <c r="W46"/>
      <c r="X46"/>
      <c r="Y46"/>
      <c r="Z46"/>
      <c r="AA46"/>
      <c r="AB46"/>
    </row>
    <row r="47" spans="1:28">
      <c r="A47" s="146" t="s">
        <v>527</v>
      </c>
      <c r="B47" s="146">
        <v>23795</v>
      </c>
      <c r="C47" s="149">
        <v>31924</v>
      </c>
      <c r="D47" s="149">
        <v>9345</v>
      </c>
      <c r="E47" s="149">
        <v>5355</v>
      </c>
      <c r="F47" s="146"/>
      <c r="S47"/>
      <c r="T47"/>
      <c r="U47"/>
      <c r="V47"/>
      <c r="W47"/>
      <c r="X47"/>
      <c r="Y47"/>
      <c r="Z47"/>
      <c r="AA47"/>
      <c r="AB47"/>
    </row>
    <row r="48" spans="1:28">
      <c r="A48" s="146" t="s">
        <v>528</v>
      </c>
      <c r="B48" s="146">
        <v>22910</v>
      </c>
      <c r="C48" s="149">
        <v>31653</v>
      </c>
      <c r="D48" s="149">
        <v>10279</v>
      </c>
      <c r="E48" s="149">
        <v>5811</v>
      </c>
      <c r="F48" s="146"/>
      <c r="S48"/>
      <c r="T48"/>
      <c r="U48"/>
      <c r="V48"/>
      <c r="W48"/>
      <c r="X48"/>
      <c r="Y48"/>
      <c r="Z48"/>
      <c r="AA48"/>
      <c r="AB48"/>
    </row>
    <row r="49" spans="1:28">
      <c r="A49" s="146" t="s">
        <v>529</v>
      </c>
      <c r="B49" s="146">
        <v>23865</v>
      </c>
      <c r="C49" s="149">
        <v>32821</v>
      </c>
      <c r="D49" s="149">
        <v>9742</v>
      </c>
      <c r="E49" s="149">
        <v>6016</v>
      </c>
      <c r="F49" s="146"/>
      <c r="S49"/>
      <c r="T49"/>
      <c r="U49"/>
      <c r="V49"/>
      <c r="W49"/>
      <c r="X49"/>
      <c r="Y49"/>
      <c r="Z49"/>
      <c r="AA49"/>
      <c r="AB49"/>
    </row>
    <row r="50" spans="1:28">
      <c r="A50" s="146" t="s">
        <v>530</v>
      </c>
      <c r="B50" s="146">
        <v>26630</v>
      </c>
      <c r="C50" s="149">
        <v>34698</v>
      </c>
      <c r="D50" s="149">
        <v>9925</v>
      </c>
      <c r="E50" s="149">
        <v>6308</v>
      </c>
      <c r="F50" s="146"/>
      <c r="S50"/>
      <c r="T50"/>
      <c r="U50"/>
      <c r="V50"/>
      <c r="W50"/>
      <c r="X50"/>
      <c r="Y50"/>
      <c r="Z50"/>
      <c r="AA50"/>
      <c r="AB50"/>
    </row>
    <row r="51" spans="1:28">
      <c r="A51" s="146" t="s">
        <v>531</v>
      </c>
      <c r="B51" s="146">
        <v>27983</v>
      </c>
      <c r="C51" s="149">
        <v>34842</v>
      </c>
      <c r="D51" s="149">
        <v>10422</v>
      </c>
      <c r="E51" s="149">
        <v>6429</v>
      </c>
      <c r="F51" s="146"/>
      <c r="S51"/>
      <c r="T51"/>
      <c r="U51"/>
      <c r="V51"/>
      <c r="W51"/>
      <c r="X51"/>
      <c r="Y51"/>
      <c r="Z51"/>
      <c r="AA51"/>
      <c r="AB51"/>
    </row>
    <row r="52" spans="1:28">
      <c r="A52" s="146" t="s">
        <v>532</v>
      </c>
      <c r="B52" s="146">
        <v>27420</v>
      </c>
      <c r="C52" s="149">
        <v>35264</v>
      </c>
      <c r="D52" s="149">
        <v>10621</v>
      </c>
      <c r="E52" s="149">
        <v>7022</v>
      </c>
      <c r="F52" s="146"/>
      <c r="S52"/>
      <c r="T52"/>
      <c r="U52"/>
      <c r="V52"/>
      <c r="W52"/>
      <c r="X52"/>
      <c r="Y52"/>
      <c r="Z52"/>
      <c r="AA52"/>
      <c r="AB52"/>
    </row>
    <row r="53" spans="1:28">
      <c r="A53" s="146" t="s">
        <v>533</v>
      </c>
      <c r="B53" s="146">
        <v>27964</v>
      </c>
      <c r="C53" s="149">
        <v>36167</v>
      </c>
      <c r="D53" s="149">
        <v>10195</v>
      </c>
      <c r="E53" s="149">
        <v>6738</v>
      </c>
      <c r="F53" s="146"/>
      <c r="S53"/>
      <c r="T53"/>
      <c r="U53"/>
      <c r="V53"/>
      <c r="W53"/>
      <c r="X53"/>
      <c r="Y53"/>
      <c r="Z53"/>
      <c r="AA53"/>
      <c r="AB53"/>
    </row>
    <row r="54" spans="1:28">
      <c r="A54" s="146" t="s">
        <v>534</v>
      </c>
      <c r="B54" s="146">
        <v>27524</v>
      </c>
      <c r="C54" s="149">
        <v>38533</v>
      </c>
      <c r="D54" s="149">
        <v>9875</v>
      </c>
      <c r="E54" s="149">
        <v>6759</v>
      </c>
      <c r="F54" s="146"/>
      <c r="S54"/>
      <c r="T54"/>
      <c r="U54"/>
      <c r="V54"/>
      <c r="W54"/>
      <c r="X54"/>
      <c r="Y54"/>
      <c r="Z54"/>
      <c r="AA54"/>
      <c r="AB54"/>
    </row>
    <row r="55" spans="1:28">
      <c r="A55" s="146" t="s">
        <v>535</v>
      </c>
      <c r="B55" s="146">
        <v>30187</v>
      </c>
      <c r="C55" s="149">
        <v>39445</v>
      </c>
      <c r="D55" s="149">
        <v>9919</v>
      </c>
      <c r="E55" s="149">
        <v>6416</v>
      </c>
      <c r="F55" s="146"/>
      <c r="S55"/>
      <c r="T55"/>
      <c r="U55"/>
      <c r="V55"/>
      <c r="W55"/>
      <c r="X55"/>
      <c r="Y55"/>
      <c r="Z55"/>
      <c r="AA55"/>
      <c r="AB55"/>
    </row>
    <row r="56" spans="1:28">
      <c r="A56" s="146" t="s">
        <v>559</v>
      </c>
      <c r="B56" s="146">
        <v>28880</v>
      </c>
      <c r="C56" s="149">
        <v>34088</v>
      </c>
      <c r="D56" s="149">
        <v>10016</v>
      </c>
      <c r="E56" s="149">
        <v>5874</v>
      </c>
      <c r="F56" s="146"/>
      <c r="S56"/>
      <c r="T56"/>
      <c r="U56"/>
      <c r="V56"/>
      <c r="W56"/>
      <c r="X56"/>
      <c r="Y56"/>
      <c r="Z56"/>
      <c r="AA56"/>
      <c r="AB56"/>
    </row>
    <row r="57" spans="1:28">
      <c r="A57" s="146" t="s">
        <v>560</v>
      </c>
      <c r="B57" s="146">
        <v>28486</v>
      </c>
      <c r="C57" s="149">
        <v>33480</v>
      </c>
      <c r="D57" s="149">
        <v>9518</v>
      </c>
      <c r="E57" s="149">
        <v>5817</v>
      </c>
      <c r="F57" s="146"/>
      <c r="S57"/>
      <c r="T57"/>
      <c r="U57"/>
      <c r="V57"/>
      <c r="W57"/>
      <c r="X57"/>
      <c r="Y57"/>
      <c r="Z57"/>
      <c r="AA57"/>
      <c r="AB57"/>
    </row>
    <row r="58" spans="1:28">
      <c r="A58" s="146" t="s">
        <v>561</v>
      </c>
      <c r="B58" s="146">
        <v>28298</v>
      </c>
      <c r="C58" s="149">
        <v>35598</v>
      </c>
      <c r="D58" s="149">
        <v>9128</v>
      </c>
      <c r="E58" s="149">
        <v>5858</v>
      </c>
      <c r="F58" s="146"/>
      <c r="S58"/>
      <c r="T58"/>
      <c r="U58"/>
      <c r="V58"/>
      <c r="W58"/>
      <c r="X58"/>
      <c r="Y58"/>
      <c r="Z58"/>
      <c r="AA58"/>
      <c r="AB58"/>
    </row>
    <row r="59" spans="1:28">
      <c r="A59" s="146" t="s">
        <v>562</v>
      </c>
      <c r="B59" s="146">
        <v>31428</v>
      </c>
      <c r="C59" s="149">
        <v>31707</v>
      </c>
      <c r="D59" s="149">
        <v>9134</v>
      </c>
      <c r="E59" s="149">
        <v>5026</v>
      </c>
      <c r="F59" s="146"/>
      <c r="S59"/>
      <c r="T59"/>
      <c r="U59"/>
      <c r="V59"/>
      <c r="W59"/>
      <c r="X59"/>
      <c r="Y59"/>
      <c r="Z59"/>
      <c r="AA59"/>
      <c r="AB59"/>
    </row>
    <row r="60" spans="1:28">
      <c r="A60" s="146" t="s">
        <v>584</v>
      </c>
      <c r="B60" s="146">
        <v>27656</v>
      </c>
      <c r="C60" s="149">
        <v>31857</v>
      </c>
      <c r="D60" s="149">
        <v>9631</v>
      </c>
      <c r="E60" s="149">
        <v>5081</v>
      </c>
      <c r="F60" s="146"/>
      <c r="S60"/>
      <c r="T60"/>
      <c r="U60"/>
      <c r="V60"/>
      <c r="W60"/>
      <c r="X60"/>
      <c r="Y60"/>
      <c r="Z60"/>
      <c r="AA60"/>
      <c r="AB60"/>
    </row>
    <row r="61" spans="1:28">
      <c r="A61" s="146" t="s">
        <v>585</v>
      </c>
      <c r="B61" s="146">
        <v>26797</v>
      </c>
      <c r="C61" s="149">
        <v>31639</v>
      </c>
      <c r="D61" s="149">
        <v>8496</v>
      </c>
      <c r="E61" s="149">
        <v>4735</v>
      </c>
      <c r="F61" s="146"/>
      <c r="S61"/>
      <c r="T61"/>
      <c r="U61"/>
      <c r="V61"/>
      <c r="W61"/>
      <c r="X61"/>
      <c r="Y61"/>
      <c r="Z61"/>
      <c r="AA61"/>
      <c r="AB61"/>
    </row>
    <row r="62" spans="1:28">
      <c r="A62" s="146" t="s">
        <v>586</v>
      </c>
      <c r="B62" s="146">
        <v>27478</v>
      </c>
      <c r="C62" s="149">
        <v>34005</v>
      </c>
      <c r="D62" s="149">
        <v>9826</v>
      </c>
      <c r="E62" s="149">
        <v>4971</v>
      </c>
      <c r="F62" s="146"/>
      <c r="S62"/>
      <c r="T62"/>
      <c r="U62"/>
      <c r="V62"/>
      <c r="W62"/>
      <c r="X62"/>
      <c r="Y62"/>
      <c r="Z62"/>
      <c r="AA62"/>
      <c r="AB62"/>
    </row>
    <row r="63" spans="1:28">
      <c r="A63" s="146" t="s">
        <v>587</v>
      </c>
      <c r="B63" s="146">
        <v>29831</v>
      </c>
      <c r="C63" s="149">
        <v>32784</v>
      </c>
      <c r="D63" s="149">
        <v>8595</v>
      </c>
      <c r="E63" s="149">
        <v>4518</v>
      </c>
      <c r="F63" s="146"/>
      <c r="S63"/>
      <c r="T63"/>
      <c r="U63"/>
      <c r="V63"/>
      <c r="W63"/>
      <c r="X63"/>
      <c r="Y63"/>
      <c r="Z63"/>
      <c r="AA63"/>
      <c r="AB63"/>
    </row>
    <row r="64" spans="1:28">
      <c r="A64" s="146" t="s">
        <v>776</v>
      </c>
      <c r="B64" s="146">
        <v>23067</v>
      </c>
      <c r="C64" s="146">
        <v>28912</v>
      </c>
      <c r="D64" s="146">
        <v>8446</v>
      </c>
      <c r="E64" s="146">
        <v>4052</v>
      </c>
      <c r="F64" s="146"/>
      <c r="S64"/>
      <c r="T64"/>
      <c r="U64"/>
      <c r="V64"/>
      <c r="W64"/>
      <c r="X64"/>
      <c r="Y64"/>
      <c r="Z64"/>
      <c r="AA64"/>
      <c r="AB64"/>
    </row>
    <row r="65" spans="1:28">
      <c r="A65" s="146" t="s">
        <v>777</v>
      </c>
      <c r="B65" s="146">
        <v>14820</v>
      </c>
      <c r="C65" s="146">
        <v>20044</v>
      </c>
      <c r="D65" s="146">
        <v>5046</v>
      </c>
      <c r="E65" s="146">
        <v>3620</v>
      </c>
      <c r="F65" s="146"/>
      <c r="S65"/>
      <c r="T65"/>
      <c r="U65"/>
      <c r="V65"/>
      <c r="W65"/>
      <c r="X65"/>
      <c r="Y65"/>
      <c r="Z65"/>
      <c r="AA65"/>
      <c r="AB65"/>
    </row>
    <row r="66" spans="1:28">
      <c r="A66" s="150" t="s">
        <v>778</v>
      </c>
      <c r="B66" s="146">
        <v>24206</v>
      </c>
      <c r="C66" s="146">
        <v>28294</v>
      </c>
      <c r="D66" s="146">
        <v>8156</v>
      </c>
      <c r="E66" s="146">
        <v>5172</v>
      </c>
      <c r="F66" s="146"/>
      <c r="S66"/>
      <c r="T66"/>
      <c r="U66"/>
      <c r="V66"/>
      <c r="W66"/>
      <c r="X66"/>
      <c r="Y66"/>
      <c r="Z66"/>
      <c r="AA66"/>
      <c r="AB66"/>
    </row>
    <row r="67" spans="1:28">
      <c r="A67" s="146" t="s">
        <v>779</v>
      </c>
      <c r="B67" s="146">
        <v>23531</v>
      </c>
      <c r="C67" s="146">
        <v>25125</v>
      </c>
      <c r="D67" s="146">
        <v>7281</v>
      </c>
      <c r="E67" s="146">
        <v>4958</v>
      </c>
      <c r="F67" s="146"/>
      <c r="S67"/>
      <c r="T67"/>
      <c r="U67"/>
      <c r="V67"/>
      <c r="W67"/>
      <c r="X67"/>
      <c r="Y67"/>
      <c r="Z67"/>
      <c r="AA67"/>
      <c r="AB67"/>
    </row>
    <row r="68" spans="1:28">
      <c r="A68" s="146"/>
      <c r="B68" s="146"/>
      <c r="C68" s="146"/>
      <c r="D68" s="146"/>
      <c r="E68" s="146"/>
      <c r="F68" s="146"/>
      <c r="S68"/>
      <c r="T68"/>
      <c r="U68"/>
      <c r="V68"/>
      <c r="W68"/>
      <c r="X68"/>
      <c r="Y68"/>
      <c r="Z68"/>
      <c r="AA68"/>
      <c r="AB68"/>
    </row>
    <row r="69" spans="1:28">
      <c r="A69" s="150"/>
      <c r="B69" s="146"/>
      <c r="C69" s="146"/>
      <c r="D69" s="146"/>
      <c r="E69" s="146"/>
      <c r="F69" s="146"/>
      <c r="S69"/>
      <c r="T69"/>
      <c r="U69"/>
      <c r="V69"/>
      <c r="W69"/>
      <c r="X69"/>
      <c r="Y69"/>
      <c r="Z69"/>
      <c r="AA69"/>
      <c r="AB69"/>
    </row>
    <row r="70" spans="1:28">
      <c r="A70" s="146"/>
      <c r="B70" s="146"/>
      <c r="C70" s="146"/>
      <c r="D70" s="146"/>
      <c r="E70" s="146"/>
      <c r="F70" s="146"/>
      <c r="S70"/>
      <c r="T70"/>
      <c r="U70"/>
      <c r="V70"/>
      <c r="W70"/>
      <c r="X70"/>
      <c r="Y70"/>
      <c r="Z70"/>
      <c r="AA70"/>
      <c r="AB70"/>
    </row>
    <row r="71" spans="1:28">
      <c r="A71" s="150"/>
      <c r="B71" s="146"/>
      <c r="C71" s="146"/>
      <c r="D71" s="146"/>
      <c r="E71" s="146"/>
      <c r="F71" s="146"/>
      <c r="S71"/>
      <c r="T71"/>
      <c r="U71"/>
      <c r="V71"/>
      <c r="W71"/>
      <c r="X71"/>
      <c r="Y71"/>
      <c r="Z71"/>
      <c r="AA71"/>
      <c r="AB71"/>
    </row>
    <row r="72" spans="1:28">
      <c r="A72" s="150"/>
      <c r="B72" s="146"/>
      <c r="C72" s="146"/>
      <c r="D72" s="146"/>
      <c r="E72" s="146"/>
      <c r="F72" s="146"/>
      <c r="S72"/>
      <c r="T72"/>
      <c r="U72"/>
      <c r="V72"/>
      <c r="W72"/>
      <c r="X72"/>
      <c r="Y72"/>
      <c r="Z72"/>
      <c r="AA72"/>
      <c r="AB72"/>
    </row>
    <row r="73" spans="1:28">
      <c r="A73" s="146"/>
      <c r="B73" s="146"/>
      <c r="C73" s="146"/>
      <c r="D73" s="146"/>
      <c r="E73" s="146"/>
      <c r="F73" s="146"/>
      <c r="S73"/>
      <c r="T73"/>
      <c r="U73"/>
      <c r="V73"/>
      <c r="W73"/>
      <c r="X73"/>
      <c r="Y73"/>
      <c r="Z73"/>
      <c r="AA73"/>
      <c r="AB73"/>
    </row>
    <row r="74" spans="1:28">
      <c r="A74" s="146"/>
      <c r="B74" s="146"/>
      <c r="C74" s="146"/>
      <c r="D74" s="146"/>
      <c r="E74" s="146"/>
      <c r="F74" s="146"/>
      <c r="S74"/>
      <c r="T74"/>
      <c r="U74"/>
      <c r="V74"/>
      <c r="W74"/>
      <c r="X74"/>
      <c r="Y74"/>
      <c r="Z74"/>
      <c r="AA74"/>
      <c r="AB74"/>
    </row>
    <row r="75" spans="1:28">
      <c r="A75" s="150"/>
      <c r="B75" s="146"/>
      <c r="C75" s="146"/>
      <c r="D75" s="146"/>
      <c r="E75" s="146"/>
      <c r="F75" s="146"/>
      <c r="S75"/>
      <c r="T75"/>
      <c r="U75"/>
      <c r="V75"/>
      <c r="W75"/>
      <c r="X75"/>
      <c r="Y75"/>
      <c r="Z75"/>
      <c r="AA75"/>
      <c r="AB75"/>
    </row>
    <row r="76" spans="1:28">
      <c r="A76" s="146"/>
      <c r="B76" s="146"/>
      <c r="C76" s="146"/>
      <c r="D76" s="146"/>
      <c r="E76" s="146"/>
      <c r="F76" s="146"/>
      <c r="S76"/>
      <c r="T76"/>
      <c r="U76"/>
      <c r="V76"/>
      <c r="W76"/>
      <c r="X76"/>
      <c r="Y76"/>
      <c r="Z76"/>
      <c r="AA76"/>
      <c r="AB76"/>
    </row>
    <row r="77" spans="1:28">
      <c r="A77" s="146"/>
      <c r="B77" s="146"/>
      <c r="C77" s="146"/>
      <c r="D77" s="146"/>
      <c r="E77" s="146"/>
      <c r="F77" s="146"/>
      <c r="S77"/>
      <c r="T77"/>
      <c r="U77"/>
      <c r="V77"/>
      <c r="W77"/>
      <c r="X77"/>
      <c r="Y77"/>
      <c r="Z77"/>
      <c r="AA77"/>
      <c r="AB77"/>
    </row>
    <row r="78" spans="1:28">
      <c r="A78" s="150"/>
      <c r="B78" s="146"/>
      <c r="C78" s="146"/>
      <c r="D78" s="146"/>
      <c r="E78" s="146"/>
      <c r="F78" s="146"/>
      <c r="S78"/>
      <c r="T78"/>
      <c r="U78"/>
      <c r="V78"/>
      <c r="W78"/>
      <c r="X78"/>
      <c r="Y78"/>
      <c r="Z78"/>
      <c r="AA78"/>
      <c r="AB78"/>
    </row>
    <row r="79" spans="1:28">
      <c r="A79" s="146"/>
      <c r="B79" s="146"/>
      <c r="C79" s="146"/>
      <c r="D79" s="146"/>
      <c r="E79" s="146"/>
      <c r="F79" s="146"/>
      <c r="S79"/>
      <c r="T79"/>
      <c r="U79"/>
      <c r="V79"/>
      <c r="W79"/>
      <c r="X79"/>
      <c r="Y79"/>
      <c r="Z79"/>
      <c r="AA79"/>
      <c r="AB79"/>
    </row>
    <row r="80" spans="1:28">
      <c r="A80" s="146"/>
      <c r="B80" s="146"/>
      <c r="C80" s="146"/>
      <c r="D80" s="146"/>
      <c r="E80" s="146"/>
      <c r="F80" s="146"/>
      <c r="S80"/>
      <c r="T80"/>
      <c r="U80"/>
      <c r="V80"/>
      <c r="W80"/>
      <c r="X80"/>
      <c r="Y80"/>
      <c r="Z80"/>
      <c r="AA80"/>
      <c r="AB80"/>
    </row>
    <row r="81" spans="1:28">
      <c r="A81" s="150"/>
      <c r="B81" s="146"/>
      <c r="C81" s="146"/>
      <c r="D81" s="146"/>
      <c r="E81" s="146"/>
      <c r="F81" s="146"/>
      <c r="S81"/>
      <c r="T81"/>
      <c r="U81"/>
      <c r="V81"/>
      <c r="W81"/>
      <c r="X81"/>
      <c r="Y81"/>
      <c r="Z81"/>
      <c r="AA81"/>
      <c r="AB81"/>
    </row>
    <row r="82" spans="1:28">
      <c r="A82" s="146"/>
      <c r="B82" s="146"/>
      <c r="C82" s="146"/>
      <c r="D82" s="146"/>
      <c r="E82" s="146"/>
      <c r="F82" s="146"/>
      <c r="S82"/>
      <c r="T82"/>
      <c r="U82"/>
      <c r="V82"/>
      <c r="W82"/>
      <c r="X82"/>
      <c r="Y82"/>
      <c r="Z82"/>
      <c r="AA82"/>
      <c r="AB82"/>
    </row>
    <row r="83" spans="1:28">
      <c r="A83" s="150"/>
      <c r="B83" s="146"/>
      <c r="C83" s="146"/>
      <c r="D83" s="146"/>
      <c r="E83" s="146"/>
      <c r="F83" s="146"/>
      <c r="S83"/>
      <c r="T83"/>
      <c r="U83"/>
      <c r="V83"/>
      <c r="W83"/>
      <c r="X83"/>
      <c r="Y83"/>
      <c r="Z83"/>
      <c r="AA83"/>
      <c r="AB83"/>
    </row>
    <row r="84" spans="1:28">
      <c r="A84" s="150"/>
      <c r="B84" s="146"/>
      <c r="C84" s="146"/>
      <c r="D84" s="146"/>
      <c r="E84" s="146"/>
      <c r="F84" s="146"/>
      <c r="S84"/>
      <c r="T84"/>
      <c r="U84"/>
      <c r="V84"/>
      <c r="W84"/>
      <c r="X84"/>
      <c r="Y84"/>
      <c r="Z84"/>
      <c r="AA84"/>
      <c r="AB84"/>
    </row>
    <row r="85" spans="1:28">
      <c r="A85" s="146"/>
      <c r="B85" s="146"/>
      <c r="C85" s="146"/>
      <c r="D85" s="146"/>
      <c r="E85" s="146"/>
      <c r="F85" s="146"/>
      <c r="S85"/>
      <c r="T85"/>
      <c r="U85"/>
      <c r="V85"/>
      <c r="W85"/>
      <c r="X85"/>
      <c r="Y85"/>
      <c r="Z85"/>
      <c r="AA85"/>
      <c r="AB85"/>
    </row>
    <row r="86" spans="1:28">
      <c r="A86" s="146"/>
      <c r="B86" s="146"/>
      <c r="C86" s="146"/>
      <c r="D86" s="146"/>
      <c r="E86" s="146"/>
      <c r="F86" s="146"/>
      <c r="S86"/>
      <c r="T86"/>
      <c r="U86"/>
      <c r="V86"/>
      <c r="W86"/>
      <c r="X86"/>
      <c r="Y86"/>
      <c r="Z86"/>
      <c r="AA86"/>
      <c r="AB86"/>
    </row>
    <row r="87" spans="1:28">
      <c r="A87" s="150"/>
      <c r="B87" s="146"/>
      <c r="C87" s="146"/>
      <c r="D87" s="146"/>
      <c r="E87" s="146"/>
      <c r="F87" s="146"/>
      <c r="S87"/>
      <c r="T87"/>
      <c r="U87"/>
      <c r="V87"/>
      <c r="W87"/>
      <c r="X87"/>
      <c r="Y87"/>
      <c r="Z87"/>
      <c r="AA87"/>
      <c r="AB87"/>
    </row>
    <row r="88" spans="1:28">
      <c r="A88" s="146"/>
      <c r="B88" s="146"/>
      <c r="C88" s="146"/>
      <c r="D88" s="146"/>
      <c r="E88" s="146"/>
      <c r="F88" s="146"/>
      <c r="S88"/>
      <c r="T88"/>
      <c r="U88"/>
      <c r="V88"/>
      <c r="W88"/>
      <c r="X88"/>
      <c r="Y88"/>
      <c r="Z88"/>
      <c r="AA88"/>
      <c r="AB88"/>
    </row>
    <row r="89" spans="1:28">
      <c r="A89" s="146"/>
      <c r="B89" s="146"/>
      <c r="C89" s="146"/>
      <c r="D89" s="146"/>
      <c r="E89" s="146"/>
      <c r="F89" s="146"/>
      <c r="S89"/>
      <c r="T89"/>
      <c r="U89"/>
      <c r="V89"/>
      <c r="W89"/>
      <c r="X89"/>
      <c r="Y89"/>
      <c r="Z89"/>
      <c r="AA89"/>
      <c r="AB89"/>
    </row>
    <row r="90" spans="1:28">
      <c r="A90" s="150"/>
      <c r="B90" s="146"/>
      <c r="C90" s="146"/>
      <c r="D90" s="146"/>
      <c r="E90" s="146"/>
      <c r="F90" s="146"/>
      <c r="S90"/>
      <c r="T90"/>
      <c r="U90"/>
      <c r="V90"/>
      <c r="W90"/>
      <c r="X90"/>
      <c r="Y90"/>
      <c r="Z90"/>
      <c r="AA90"/>
      <c r="AB90"/>
    </row>
    <row r="91" spans="1:28">
      <c r="A91" s="146"/>
      <c r="B91" s="146"/>
      <c r="C91" s="146"/>
      <c r="D91" s="146"/>
      <c r="E91" s="146"/>
      <c r="F91" s="146"/>
      <c r="S91"/>
      <c r="T91"/>
      <c r="U91"/>
      <c r="V91"/>
      <c r="W91"/>
      <c r="X91"/>
      <c r="Y91"/>
      <c r="Z91"/>
      <c r="AA91"/>
      <c r="AB91"/>
    </row>
    <row r="92" spans="1:28">
      <c r="A92" s="146"/>
      <c r="B92" s="146"/>
      <c r="C92" s="146"/>
      <c r="D92" s="146"/>
      <c r="E92" s="146"/>
      <c r="F92" s="146"/>
      <c r="S92"/>
      <c r="T92"/>
      <c r="U92"/>
      <c r="V92"/>
      <c r="W92"/>
      <c r="X92"/>
      <c r="Y92"/>
      <c r="Z92"/>
      <c r="AA92"/>
      <c r="AB92"/>
    </row>
    <row r="93" spans="1:28">
      <c r="A93" s="150"/>
      <c r="B93" s="146"/>
      <c r="C93" s="146"/>
      <c r="D93" s="146"/>
      <c r="E93" s="146"/>
      <c r="F93" s="146"/>
      <c r="S93"/>
      <c r="T93"/>
      <c r="U93"/>
      <c r="V93"/>
      <c r="W93"/>
      <c r="X93"/>
      <c r="Y93"/>
      <c r="Z93"/>
      <c r="AA93"/>
      <c r="AB93"/>
    </row>
    <row r="94" spans="1:28">
      <c r="A94" s="146"/>
      <c r="B94" s="146"/>
      <c r="C94" s="146"/>
      <c r="D94" s="146"/>
      <c r="E94" s="146"/>
      <c r="F94" s="146"/>
      <c r="S94"/>
      <c r="T94"/>
      <c r="U94"/>
      <c r="V94"/>
      <c r="W94"/>
      <c r="X94"/>
      <c r="Y94"/>
      <c r="Z94"/>
      <c r="AA94"/>
      <c r="AB94"/>
    </row>
    <row r="95" spans="1:28">
      <c r="A95" s="150"/>
      <c r="B95" s="146"/>
      <c r="C95" s="146"/>
      <c r="D95" s="146"/>
      <c r="E95" s="146"/>
      <c r="F95" s="146"/>
      <c r="S95"/>
      <c r="T95"/>
      <c r="U95"/>
      <c r="V95"/>
      <c r="W95"/>
      <c r="X95"/>
      <c r="Y95"/>
      <c r="Z95"/>
      <c r="AA95"/>
      <c r="AB95"/>
    </row>
    <row r="96" spans="1:28">
      <c r="A96" s="150"/>
      <c r="B96" s="146"/>
      <c r="C96" s="146"/>
      <c r="D96" s="146"/>
      <c r="E96" s="146"/>
      <c r="F96" s="146"/>
      <c r="S96"/>
      <c r="T96"/>
      <c r="U96"/>
      <c r="V96"/>
      <c r="W96"/>
      <c r="X96"/>
      <c r="Y96"/>
      <c r="Z96"/>
      <c r="AA96"/>
      <c r="AB96"/>
    </row>
    <row r="97" spans="1:28">
      <c r="A97" s="150"/>
      <c r="B97" s="146"/>
      <c r="C97" s="146"/>
      <c r="D97" s="146"/>
      <c r="E97" s="146"/>
      <c r="F97" s="146"/>
      <c r="S97"/>
      <c r="T97"/>
      <c r="U97"/>
      <c r="V97"/>
      <c r="W97"/>
      <c r="X97"/>
      <c r="Y97"/>
      <c r="Z97"/>
      <c r="AA97"/>
      <c r="AB97"/>
    </row>
    <row r="98" spans="1:28">
      <c r="A98" s="150"/>
      <c r="B98" s="146"/>
      <c r="C98" s="146"/>
      <c r="D98" s="146"/>
      <c r="E98" s="146"/>
      <c r="F98" s="146"/>
      <c r="S98"/>
      <c r="T98"/>
      <c r="U98"/>
      <c r="V98"/>
      <c r="W98"/>
      <c r="X98"/>
      <c r="Y98"/>
      <c r="Z98"/>
      <c r="AA98"/>
      <c r="AB98"/>
    </row>
    <row r="99" spans="1:28">
      <c r="A99" s="150"/>
      <c r="B99" s="146"/>
      <c r="C99" s="146"/>
      <c r="D99" s="146"/>
      <c r="E99" s="146"/>
      <c r="F99" s="146"/>
      <c r="S99"/>
      <c r="T99"/>
      <c r="U99"/>
      <c r="V99"/>
      <c r="W99"/>
      <c r="X99"/>
      <c r="Y99"/>
      <c r="Z99"/>
      <c r="AA99"/>
      <c r="AB99"/>
    </row>
    <row r="100" spans="1:28">
      <c r="A100" s="146"/>
      <c r="B100" s="146"/>
      <c r="C100" s="146"/>
      <c r="D100" s="146"/>
      <c r="E100" s="146"/>
      <c r="F100" s="146"/>
      <c r="S100"/>
      <c r="T100"/>
      <c r="U100"/>
      <c r="V100"/>
      <c r="W100"/>
      <c r="X100"/>
      <c r="Y100"/>
      <c r="Z100"/>
      <c r="AA100"/>
      <c r="AB100"/>
    </row>
    <row r="101" spans="1:28">
      <c r="A101" s="146"/>
      <c r="B101" s="146"/>
      <c r="C101" s="146"/>
      <c r="D101" s="146"/>
      <c r="E101" s="146"/>
      <c r="F101" s="146"/>
      <c r="S101"/>
      <c r="T101"/>
      <c r="U101"/>
      <c r="V101"/>
      <c r="W101"/>
      <c r="X101"/>
      <c r="Y101"/>
      <c r="Z101"/>
      <c r="AA101"/>
      <c r="AB101"/>
    </row>
    <row r="102" spans="1:28">
      <c r="A102" s="150"/>
      <c r="B102" s="146"/>
      <c r="C102" s="146"/>
      <c r="D102" s="146"/>
      <c r="E102" s="146"/>
      <c r="F102" s="146"/>
      <c r="S102"/>
      <c r="T102"/>
      <c r="U102"/>
      <c r="V102"/>
      <c r="W102"/>
      <c r="X102"/>
      <c r="Y102"/>
      <c r="Z102"/>
      <c r="AA102"/>
      <c r="AB102"/>
    </row>
    <row r="103" spans="1:28">
      <c r="A103" s="146"/>
      <c r="B103" s="146"/>
      <c r="C103" s="146"/>
      <c r="D103" s="146"/>
      <c r="E103" s="146"/>
      <c r="F103" s="146"/>
      <c r="S103"/>
      <c r="T103"/>
      <c r="U103"/>
      <c r="V103"/>
      <c r="W103"/>
      <c r="X103"/>
      <c r="Y103"/>
      <c r="Z103"/>
      <c r="AA103"/>
      <c r="AB103"/>
    </row>
    <row r="104" spans="1:28">
      <c r="A104" s="146"/>
      <c r="B104" s="146"/>
      <c r="C104" s="146"/>
      <c r="D104" s="146"/>
      <c r="E104" s="146"/>
      <c r="F104" s="146"/>
      <c r="S104"/>
      <c r="T104"/>
      <c r="U104"/>
      <c r="V104"/>
      <c r="W104"/>
      <c r="X104"/>
      <c r="Y104"/>
      <c r="Z104"/>
      <c r="AA104"/>
      <c r="AB104"/>
    </row>
    <row r="105" spans="1:28">
      <c r="A105" s="150"/>
      <c r="B105" s="146"/>
      <c r="C105" s="146"/>
      <c r="D105" s="146"/>
      <c r="E105" s="146"/>
      <c r="F105" s="146"/>
      <c r="S105"/>
      <c r="T105"/>
      <c r="U105"/>
      <c r="V105"/>
      <c r="W105"/>
      <c r="X105"/>
      <c r="Y105"/>
      <c r="Z105"/>
      <c r="AA105"/>
      <c r="AB105"/>
    </row>
    <row r="106" spans="1:28">
      <c r="A106" s="146"/>
      <c r="B106" s="146"/>
      <c r="C106" s="146"/>
      <c r="D106" s="146"/>
      <c r="E106" s="146"/>
      <c r="F106" s="146"/>
      <c r="S106"/>
      <c r="T106"/>
      <c r="U106"/>
      <c r="V106"/>
      <c r="W106"/>
      <c r="X106"/>
      <c r="Y106"/>
      <c r="Z106"/>
      <c r="AA106"/>
      <c r="AB106"/>
    </row>
    <row r="107" spans="1:28">
      <c r="A107" s="146"/>
      <c r="B107" s="146"/>
      <c r="C107" s="146"/>
      <c r="D107" s="146"/>
      <c r="E107" s="146"/>
      <c r="F107" s="146"/>
      <c r="S107"/>
      <c r="T107"/>
      <c r="U107"/>
      <c r="V107"/>
      <c r="W107"/>
      <c r="X107"/>
      <c r="Y107"/>
      <c r="Z107"/>
      <c r="AA107"/>
      <c r="AB107"/>
    </row>
    <row r="108" spans="1:28">
      <c r="A108" s="150"/>
      <c r="B108" s="146"/>
      <c r="C108" s="146"/>
      <c r="D108" s="146"/>
      <c r="E108" s="146"/>
      <c r="F108" s="146"/>
      <c r="S108"/>
      <c r="T108"/>
      <c r="U108"/>
      <c r="V108"/>
      <c r="W108"/>
      <c r="X108"/>
      <c r="Y108"/>
      <c r="Z108"/>
      <c r="AA108"/>
      <c r="AB108"/>
    </row>
    <row r="109" spans="1:28">
      <c r="A109" s="146"/>
      <c r="B109" s="146"/>
      <c r="C109" s="146"/>
      <c r="D109" s="146"/>
      <c r="E109" s="146"/>
      <c r="F109" s="146"/>
      <c r="S109"/>
      <c r="T109"/>
      <c r="U109"/>
      <c r="V109"/>
      <c r="W109"/>
      <c r="X109"/>
      <c r="Y109"/>
      <c r="Z109"/>
      <c r="AA109"/>
      <c r="AB109"/>
    </row>
    <row r="110" spans="1:28">
      <c r="A110" s="146"/>
      <c r="B110" s="146"/>
      <c r="C110" s="146"/>
      <c r="D110" s="146"/>
      <c r="E110" s="146"/>
      <c r="F110" s="146"/>
      <c r="S110"/>
      <c r="T110"/>
      <c r="U110"/>
      <c r="V110"/>
      <c r="W110"/>
      <c r="X110"/>
      <c r="Y110"/>
      <c r="Z110"/>
      <c r="AA110"/>
      <c r="AB110"/>
    </row>
    <row r="111" spans="1:28">
      <c r="A111" s="150"/>
      <c r="B111" s="146"/>
      <c r="C111" s="146"/>
      <c r="D111" s="146"/>
      <c r="E111" s="146"/>
      <c r="F111" s="146"/>
      <c r="S111"/>
      <c r="T111"/>
      <c r="U111"/>
      <c r="V111"/>
      <c r="W111"/>
      <c r="X111"/>
      <c r="Y111"/>
      <c r="Z111"/>
      <c r="AA111"/>
      <c r="AB111"/>
    </row>
    <row r="112" spans="1:28">
      <c r="A112" s="146"/>
      <c r="B112" s="146"/>
      <c r="C112" s="146"/>
      <c r="D112" s="146"/>
      <c r="E112" s="146"/>
      <c r="F112" s="146"/>
      <c r="S112"/>
      <c r="T112"/>
      <c r="U112"/>
      <c r="V112"/>
      <c r="W112"/>
      <c r="X112"/>
      <c r="Y112"/>
      <c r="Z112"/>
      <c r="AA112"/>
      <c r="AB112"/>
    </row>
    <row r="113" spans="1:28">
      <c r="A113" s="146"/>
      <c r="B113" s="146"/>
      <c r="C113" s="146"/>
      <c r="D113" s="146"/>
      <c r="E113" s="146"/>
      <c r="F113" s="146"/>
      <c r="S113"/>
      <c r="T113"/>
      <c r="U113"/>
      <c r="V113"/>
      <c r="W113"/>
      <c r="X113"/>
      <c r="Y113"/>
      <c r="Z113"/>
      <c r="AA113"/>
      <c r="AB113"/>
    </row>
    <row r="114" spans="1:28">
      <c r="A114" s="150"/>
      <c r="B114" s="146"/>
      <c r="C114" s="146"/>
      <c r="D114" s="146"/>
      <c r="E114" s="146"/>
      <c r="F114" s="146"/>
      <c r="S114"/>
      <c r="T114"/>
      <c r="U114"/>
      <c r="V114"/>
      <c r="W114"/>
      <c r="X114"/>
      <c r="Y114"/>
      <c r="Z114"/>
      <c r="AA114"/>
      <c r="AB114"/>
    </row>
    <row r="115" spans="1:28">
      <c r="A115" s="146"/>
      <c r="B115" s="146"/>
      <c r="C115" s="146"/>
      <c r="D115" s="146"/>
      <c r="E115" s="146"/>
      <c r="F115" s="146"/>
      <c r="S115"/>
      <c r="T115"/>
      <c r="U115"/>
      <c r="V115"/>
      <c r="W115"/>
      <c r="X115"/>
      <c r="Y115"/>
      <c r="Z115"/>
      <c r="AA115"/>
      <c r="AB115"/>
    </row>
    <row r="116" spans="1:28">
      <c r="A116" s="146"/>
      <c r="B116" s="146"/>
      <c r="C116" s="146"/>
      <c r="D116" s="146"/>
      <c r="E116" s="146"/>
      <c r="F116" s="146"/>
      <c r="S116"/>
      <c r="T116"/>
      <c r="U116"/>
      <c r="V116"/>
      <c r="W116"/>
      <c r="X116"/>
      <c r="Y116"/>
      <c r="Z116"/>
      <c r="AA116"/>
      <c r="AB116"/>
    </row>
    <row r="117" spans="1:28">
      <c r="A117" s="150"/>
      <c r="B117" s="146"/>
      <c r="C117" s="146"/>
      <c r="D117" s="146"/>
      <c r="E117" s="146"/>
      <c r="F117" s="146"/>
      <c r="S117"/>
      <c r="T117"/>
      <c r="U117"/>
      <c r="V117"/>
      <c r="W117"/>
      <c r="X117"/>
      <c r="Y117"/>
      <c r="Z117"/>
      <c r="AA117"/>
      <c r="AB117"/>
    </row>
    <row r="118" spans="1:28">
      <c r="A118" s="146"/>
      <c r="B118" s="146"/>
      <c r="C118" s="146"/>
      <c r="D118" s="146"/>
      <c r="E118" s="146"/>
      <c r="F118" s="146"/>
      <c r="S118"/>
      <c r="T118"/>
      <c r="U118"/>
      <c r="V118"/>
      <c r="W118"/>
      <c r="X118"/>
      <c r="Y118"/>
      <c r="Z118"/>
      <c r="AA118"/>
      <c r="AB118"/>
    </row>
    <row r="119" spans="1:28">
      <c r="A119" s="146"/>
      <c r="B119" s="146"/>
      <c r="C119" s="146"/>
      <c r="D119" s="146"/>
      <c r="E119" s="146"/>
      <c r="F119" s="146"/>
      <c r="S119"/>
      <c r="T119"/>
      <c r="U119"/>
      <c r="V119"/>
      <c r="W119"/>
      <c r="X119"/>
      <c r="Y119"/>
      <c r="Z119"/>
      <c r="AA119"/>
      <c r="AB119"/>
    </row>
    <row r="120" spans="1:28">
      <c r="A120" s="150"/>
      <c r="B120" s="146"/>
      <c r="C120" s="146"/>
      <c r="D120" s="146"/>
      <c r="E120" s="146"/>
      <c r="F120" s="146"/>
      <c r="S120"/>
      <c r="T120"/>
      <c r="U120"/>
      <c r="V120"/>
      <c r="W120"/>
      <c r="X120"/>
      <c r="Y120"/>
      <c r="Z120"/>
      <c r="AA120"/>
      <c r="AB120"/>
    </row>
    <row r="121" spans="1:28">
      <c r="A121" s="146"/>
      <c r="B121" s="146"/>
      <c r="C121" s="146"/>
      <c r="D121" s="146"/>
      <c r="E121" s="146"/>
      <c r="F121" s="146"/>
      <c r="S121"/>
      <c r="T121"/>
      <c r="U121"/>
      <c r="V121"/>
      <c r="W121"/>
      <c r="X121"/>
      <c r="Y121"/>
      <c r="Z121"/>
      <c r="AA121"/>
      <c r="AB121"/>
    </row>
    <row r="122" spans="1:28">
      <c r="A122" s="146"/>
      <c r="B122" s="146"/>
      <c r="C122" s="146"/>
      <c r="D122" s="146"/>
      <c r="E122" s="146"/>
      <c r="F122" s="146"/>
      <c r="S122"/>
      <c r="T122"/>
      <c r="U122"/>
      <c r="V122"/>
      <c r="W122"/>
      <c r="X122"/>
      <c r="Y122"/>
      <c r="Z122"/>
      <c r="AA122"/>
      <c r="AB122"/>
    </row>
    <row r="123" spans="1:28">
      <c r="A123" s="150"/>
      <c r="B123" s="146"/>
      <c r="C123" s="146"/>
      <c r="D123" s="146"/>
      <c r="E123" s="146"/>
      <c r="F123" s="146"/>
      <c r="S123"/>
      <c r="T123"/>
      <c r="U123"/>
      <c r="V123"/>
      <c r="W123"/>
      <c r="X123"/>
      <c r="Y123"/>
      <c r="Z123"/>
      <c r="AA123"/>
      <c r="AB123"/>
    </row>
    <row r="124" spans="1:28">
      <c r="A124" s="146"/>
      <c r="B124" s="146"/>
      <c r="C124" s="146"/>
      <c r="D124" s="146"/>
      <c r="E124" s="146"/>
      <c r="F124" s="146"/>
      <c r="S124"/>
      <c r="T124"/>
      <c r="U124"/>
      <c r="V124"/>
      <c r="W124"/>
      <c r="X124"/>
      <c r="Y124"/>
      <c r="Z124"/>
      <c r="AA124"/>
      <c r="AB124"/>
    </row>
    <row r="125" spans="1:28">
      <c r="A125" s="146"/>
      <c r="B125" s="146"/>
      <c r="C125" s="146"/>
      <c r="D125" s="146"/>
      <c r="E125" s="146"/>
      <c r="F125" s="146"/>
      <c r="S125"/>
      <c r="T125"/>
      <c r="U125"/>
      <c r="V125"/>
      <c r="W125"/>
      <c r="X125"/>
      <c r="Y125"/>
      <c r="Z125"/>
      <c r="AA125"/>
      <c r="AB125"/>
    </row>
    <row r="126" spans="1:28">
      <c r="A126" s="150"/>
      <c r="B126" s="146"/>
      <c r="C126" s="146"/>
      <c r="D126" s="146"/>
      <c r="E126" s="146"/>
      <c r="F126" s="146"/>
      <c r="S126"/>
      <c r="T126"/>
      <c r="U126"/>
      <c r="V126"/>
      <c r="W126"/>
      <c r="X126"/>
      <c r="Y126"/>
      <c r="Z126"/>
      <c r="AA126"/>
      <c r="AB126"/>
    </row>
    <row r="127" spans="1:28">
      <c r="A127" s="146"/>
      <c r="B127" s="146"/>
      <c r="C127" s="146"/>
      <c r="D127" s="146"/>
      <c r="E127" s="146"/>
      <c r="F127" s="146"/>
      <c r="S127"/>
      <c r="T127"/>
      <c r="U127"/>
      <c r="V127"/>
      <c r="W127"/>
      <c r="X127"/>
      <c r="Y127"/>
      <c r="Z127"/>
      <c r="AA127"/>
      <c r="AB127"/>
    </row>
    <row r="128" spans="1:28">
      <c r="A128" s="146"/>
      <c r="B128" s="146"/>
      <c r="C128" s="146"/>
      <c r="D128" s="146"/>
      <c r="E128" s="146"/>
      <c r="F128" s="146"/>
      <c r="S128"/>
      <c r="T128"/>
      <c r="U128"/>
      <c r="V128"/>
      <c r="W128"/>
      <c r="X128"/>
      <c r="Y128"/>
      <c r="Z128"/>
      <c r="AA128"/>
      <c r="AB128"/>
    </row>
    <row r="129" spans="1:28">
      <c r="A129" s="150"/>
      <c r="B129" s="146"/>
      <c r="C129" s="146"/>
      <c r="D129" s="146"/>
      <c r="E129" s="146"/>
      <c r="F129" s="146"/>
      <c r="S129"/>
      <c r="T129"/>
      <c r="U129"/>
      <c r="V129"/>
      <c r="W129"/>
      <c r="X129"/>
      <c r="Y129"/>
      <c r="Z129"/>
      <c r="AA129"/>
      <c r="AB129"/>
    </row>
    <row r="130" spans="1:28">
      <c r="A130" s="146"/>
      <c r="B130" s="146"/>
      <c r="C130" s="146"/>
      <c r="D130" s="146"/>
      <c r="E130" s="146"/>
      <c r="F130" s="146"/>
      <c r="S130"/>
      <c r="T130"/>
      <c r="U130"/>
      <c r="V130"/>
      <c r="W130"/>
      <c r="X130"/>
      <c r="Y130"/>
      <c r="Z130"/>
      <c r="AA130"/>
      <c r="AB130"/>
    </row>
    <row r="131" spans="1:28">
      <c r="A131" s="146"/>
      <c r="B131" s="146"/>
      <c r="C131" s="146"/>
      <c r="D131" s="146"/>
      <c r="E131" s="146"/>
      <c r="F131" s="146"/>
      <c r="S131"/>
      <c r="T131"/>
      <c r="U131"/>
      <c r="V131"/>
      <c r="W131"/>
      <c r="X131"/>
      <c r="Y131"/>
      <c r="Z131"/>
      <c r="AA131"/>
      <c r="AB131"/>
    </row>
    <row r="132" spans="1:28">
      <c r="A132" s="150"/>
      <c r="B132" s="146"/>
      <c r="C132" s="146"/>
      <c r="D132" s="146"/>
      <c r="E132" s="146"/>
      <c r="F132" s="146"/>
      <c r="S132"/>
      <c r="T132"/>
      <c r="U132"/>
      <c r="V132"/>
      <c r="W132"/>
      <c r="X132"/>
      <c r="Y132"/>
      <c r="Z132"/>
      <c r="AA132"/>
      <c r="AB132"/>
    </row>
    <row r="133" spans="1:28">
      <c r="A133" s="146"/>
      <c r="B133" s="146"/>
      <c r="C133" s="146"/>
      <c r="D133" s="146"/>
      <c r="E133" s="146"/>
      <c r="F133" s="146"/>
      <c r="S133"/>
      <c r="T133"/>
      <c r="U133"/>
      <c r="V133"/>
      <c r="W133"/>
      <c r="X133"/>
      <c r="Y133"/>
      <c r="Z133"/>
      <c r="AA133"/>
      <c r="AB133"/>
    </row>
    <row r="134" spans="1:28">
      <c r="B134" s="146"/>
      <c r="C134" s="146"/>
      <c r="D134" s="146"/>
      <c r="E134" s="146"/>
      <c r="F134" s="146"/>
      <c r="S134"/>
      <c r="T134"/>
      <c r="U134"/>
      <c r="V134"/>
      <c r="W134"/>
      <c r="X134"/>
      <c r="Y134"/>
      <c r="Z134"/>
      <c r="AA134"/>
      <c r="AB134"/>
    </row>
    <row r="135" spans="1:28">
      <c r="A135" s="150"/>
      <c r="B135" s="146"/>
      <c r="C135" s="146"/>
      <c r="D135" s="146"/>
      <c r="E135" s="146"/>
      <c r="F135" s="146"/>
      <c r="S135"/>
      <c r="T135"/>
      <c r="U135"/>
      <c r="V135"/>
      <c r="W135"/>
      <c r="X135"/>
      <c r="Y135"/>
      <c r="Z135"/>
      <c r="AA135"/>
      <c r="AB135"/>
    </row>
    <row r="136" spans="1:28">
      <c r="A136" s="146"/>
      <c r="B136" s="146"/>
      <c r="C136" s="146"/>
      <c r="D136" s="146"/>
      <c r="E136" s="146"/>
      <c r="F136" s="146"/>
      <c r="S136"/>
      <c r="T136"/>
      <c r="U136"/>
      <c r="V136"/>
      <c r="W136"/>
      <c r="X136"/>
      <c r="Y136"/>
      <c r="Z136"/>
      <c r="AA136"/>
      <c r="AB136"/>
    </row>
    <row r="137" spans="1:28">
      <c r="A137" s="146"/>
      <c r="B137" s="146"/>
      <c r="C137" s="146"/>
      <c r="D137" s="146"/>
      <c r="E137" s="146"/>
      <c r="F137" s="146"/>
      <c r="S137"/>
      <c r="T137"/>
      <c r="U137"/>
      <c r="V137"/>
      <c r="W137"/>
      <c r="X137"/>
      <c r="Y137"/>
      <c r="Z137"/>
      <c r="AA137"/>
      <c r="AB137"/>
    </row>
    <row r="138" spans="1:28">
      <c r="A138" s="150"/>
      <c r="B138" s="146"/>
      <c r="C138" s="146"/>
      <c r="D138" s="146"/>
      <c r="E138" s="146"/>
      <c r="F138" s="146"/>
      <c r="S138"/>
      <c r="T138"/>
      <c r="U138"/>
      <c r="V138"/>
      <c r="W138"/>
      <c r="X138"/>
      <c r="Y138"/>
      <c r="Z138"/>
      <c r="AA138"/>
      <c r="AB138"/>
    </row>
    <row r="139" spans="1:28">
      <c r="A139" s="146"/>
      <c r="B139" s="146"/>
      <c r="C139" s="146"/>
      <c r="D139" s="146"/>
      <c r="E139" s="146"/>
      <c r="F139" s="146"/>
      <c r="S139"/>
      <c r="T139"/>
      <c r="U139"/>
      <c r="V139"/>
      <c r="W139"/>
      <c r="X139"/>
      <c r="Y139"/>
      <c r="Z139"/>
      <c r="AA139"/>
      <c r="AB139"/>
    </row>
    <row r="140" spans="1:28">
      <c r="A140" s="146"/>
      <c r="B140" s="146"/>
      <c r="C140" s="146"/>
      <c r="D140" s="146"/>
      <c r="E140" s="146"/>
      <c r="F140" s="146"/>
      <c r="S140"/>
      <c r="T140"/>
      <c r="U140"/>
      <c r="V140"/>
      <c r="W140"/>
      <c r="X140"/>
      <c r="Y140"/>
      <c r="Z140"/>
      <c r="AA140"/>
      <c r="AB140"/>
    </row>
    <row r="141" spans="1:28">
      <c r="A141" s="150"/>
      <c r="B141" s="146"/>
      <c r="C141" s="146"/>
      <c r="D141" s="146"/>
      <c r="E141" s="146"/>
      <c r="F141" s="146"/>
      <c r="S141"/>
      <c r="T141"/>
      <c r="U141"/>
      <c r="V141"/>
      <c r="W141"/>
      <c r="X141"/>
      <c r="Y141"/>
      <c r="Z141"/>
      <c r="AA141"/>
      <c r="AB141"/>
    </row>
    <row r="142" spans="1:28">
      <c r="A142" s="146"/>
      <c r="B142" s="146"/>
      <c r="C142" s="146"/>
      <c r="D142" s="146"/>
      <c r="E142" s="146"/>
      <c r="F142" s="146"/>
      <c r="S142"/>
      <c r="T142"/>
      <c r="U142"/>
      <c r="V142"/>
      <c r="W142"/>
      <c r="X142"/>
      <c r="Y142"/>
      <c r="Z142"/>
      <c r="AA142"/>
      <c r="AB142"/>
    </row>
    <row r="143" spans="1:28">
      <c r="A143" s="146"/>
      <c r="B143" s="146"/>
      <c r="C143" s="146"/>
      <c r="D143" s="146"/>
      <c r="E143" s="146"/>
      <c r="F143" s="146"/>
      <c r="S143"/>
      <c r="T143"/>
      <c r="U143"/>
      <c r="V143"/>
      <c r="W143"/>
      <c r="X143"/>
      <c r="Y143"/>
      <c r="Z143"/>
      <c r="AA143"/>
      <c r="AB143"/>
    </row>
    <row r="144" spans="1:28">
      <c r="A144" s="150"/>
      <c r="B144" s="146"/>
      <c r="C144" s="146"/>
      <c r="D144" s="146"/>
      <c r="E144" s="146"/>
      <c r="F144" s="146"/>
      <c r="S144"/>
      <c r="T144"/>
      <c r="U144"/>
      <c r="V144"/>
      <c r="W144"/>
      <c r="X144"/>
      <c r="Y144"/>
      <c r="Z144"/>
      <c r="AA144"/>
      <c r="AB144"/>
    </row>
    <row r="145" spans="1:28">
      <c r="B145" s="146"/>
      <c r="C145" s="146"/>
      <c r="D145" s="146"/>
      <c r="E145" s="146"/>
      <c r="F145" s="146"/>
      <c r="S145"/>
      <c r="T145"/>
      <c r="U145"/>
      <c r="V145"/>
      <c r="W145"/>
      <c r="X145"/>
      <c r="Y145"/>
      <c r="Z145"/>
      <c r="AA145"/>
      <c r="AB145"/>
    </row>
    <row r="146" spans="1:28">
      <c r="B146" s="146"/>
      <c r="C146" s="146"/>
      <c r="D146" s="146"/>
      <c r="E146" s="146"/>
      <c r="F146" s="146"/>
      <c r="S146"/>
      <c r="T146"/>
      <c r="U146"/>
      <c r="V146"/>
      <c r="W146"/>
      <c r="X146"/>
      <c r="Y146"/>
      <c r="Z146"/>
      <c r="AA146"/>
      <c r="AB146"/>
    </row>
    <row r="147" spans="1:28">
      <c r="A147" s="150"/>
      <c r="B147" s="146"/>
      <c r="C147" s="146"/>
      <c r="D147" s="146"/>
      <c r="E147" s="146"/>
      <c r="F147" s="146"/>
      <c r="S147"/>
      <c r="T147"/>
      <c r="U147"/>
      <c r="V147"/>
      <c r="W147"/>
      <c r="X147"/>
      <c r="Y147"/>
      <c r="Z147"/>
      <c r="AA147"/>
      <c r="AB147"/>
    </row>
    <row r="148" spans="1:28">
      <c r="A148" s="146"/>
      <c r="B148" s="146"/>
      <c r="C148" s="146"/>
      <c r="D148" s="146"/>
      <c r="E148" s="146"/>
      <c r="F148" s="146"/>
      <c r="S148"/>
      <c r="T148"/>
      <c r="U148"/>
      <c r="V148"/>
      <c r="W148"/>
      <c r="X148"/>
      <c r="Y148"/>
      <c r="Z148"/>
      <c r="AA148"/>
      <c r="AB148"/>
    </row>
    <row r="149" spans="1:28">
      <c r="A149" s="146"/>
      <c r="B149" s="146"/>
      <c r="C149" s="146"/>
      <c r="D149" s="146"/>
      <c r="E149" s="146"/>
      <c r="F149" s="146"/>
      <c r="S149"/>
      <c r="T149"/>
      <c r="U149"/>
      <c r="V149"/>
      <c r="W149"/>
      <c r="X149"/>
      <c r="Y149"/>
      <c r="Z149"/>
      <c r="AA149"/>
      <c r="AB149"/>
    </row>
    <row r="150" spans="1:28">
      <c r="A150" s="150"/>
      <c r="B150" s="146"/>
      <c r="C150" s="146"/>
      <c r="D150" s="146"/>
      <c r="E150" s="146"/>
      <c r="F150" s="146"/>
      <c r="S150"/>
      <c r="T150"/>
      <c r="U150"/>
      <c r="V150"/>
      <c r="W150"/>
      <c r="X150"/>
      <c r="Y150"/>
      <c r="Z150"/>
      <c r="AA150"/>
      <c r="AB150"/>
    </row>
    <row r="151" spans="1:28">
      <c r="A151" s="146"/>
      <c r="B151" s="146"/>
      <c r="C151" s="146"/>
      <c r="D151" s="146"/>
      <c r="E151" s="146"/>
      <c r="F151" s="146"/>
      <c r="S151"/>
      <c r="T151"/>
      <c r="U151"/>
      <c r="V151"/>
      <c r="W151"/>
      <c r="X151"/>
      <c r="Y151"/>
      <c r="Z151"/>
      <c r="AA151"/>
      <c r="AB151"/>
    </row>
    <row r="152" spans="1:28">
      <c r="A152" s="146"/>
      <c r="B152" s="146"/>
      <c r="C152" s="146"/>
      <c r="D152" s="146"/>
      <c r="E152" s="146"/>
      <c r="F152" s="146"/>
      <c r="S152"/>
      <c r="T152"/>
      <c r="U152"/>
      <c r="V152"/>
      <c r="W152"/>
      <c r="X152"/>
      <c r="Y152"/>
      <c r="Z152"/>
      <c r="AA152"/>
      <c r="AB152"/>
    </row>
    <row r="153" spans="1:28">
      <c r="A153" s="150"/>
      <c r="B153" s="146"/>
      <c r="C153" s="146"/>
      <c r="D153" s="146"/>
      <c r="E153" s="146"/>
      <c r="F153" s="146"/>
      <c r="S153"/>
      <c r="T153"/>
      <c r="U153"/>
      <c r="V153"/>
      <c r="W153"/>
      <c r="X153"/>
      <c r="Y153"/>
      <c r="Z153"/>
      <c r="AA153"/>
      <c r="AB153"/>
    </row>
    <row r="154" spans="1:28">
      <c r="A154" s="146"/>
      <c r="B154" s="146"/>
      <c r="C154" s="146"/>
      <c r="D154" s="146"/>
      <c r="E154" s="146"/>
      <c r="F154" s="146"/>
      <c r="S154"/>
      <c r="T154"/>
      <c r="U154"/>
      <c r="V154"/>
      <c r="W154"/>
      <c r="X154"/>
      <c r="Y154"/>
      <c r="Z154"/>
      <c r="AA154"/>
      <c r="AB154"/>
    </row>
    <row r="155" spans="1:28">
      <c r="A155" s="146"/>
      <c r="B155" s="146"/>
      <c r="C155" s="146"/>
      <c r="D155" s="146"/>
      <c r="E155" s="146"/>
      <c r="F155" s="146"/>
      <c r="S155"/>
      <c r="T155"/>
      <c r="U155"/>
      <c r="V155"/>
      <c r="W155"/>
      <c r="X155"/>
      <c r="Y155"/>
      <c r="Z155"/>
      <c r="AA155"/>
      <c r="AB155"/>
    </row>
    <row r="156" spans="1:28">
      <c r="A156" s="150"/>
      <c r="B156" s="146"/>
      <c r="C156" s="146"/>
      <c r="D156" s="146"/>
      <c r="E156" s="146"/>
      <c r="F156" s="146"/>
      <c r="S156"/>
      <c r="T156"/>
      <c r="U156"/>
      <c r="V156"/>
      <c r="W156"/>
      <c r="X156"/>
      <c r="Y156"/>
      <c r="Z156"/>
      <c r="AA156"/>
      <c r="AB156"/>
    </row>
    <row r="157" spans="1:28">
      <c r="B157" s="146"/>
      <c r="C157" s="146"/>
      <c r="D157" s="146"/>
      <c r="E157" s="146"/>
      <c r="F157" s="146"/>
      <c r="S157"/>
      <c r="T157"/>
      <c r="U157"/>
      <c r="V157"/>
      <c r="W157"/>
      <c r="X157"/>
      <c r="Y157"/>
      <c r="Z157"/>
      <c r="AA157"/>
      <c r="AB157"/>
    </row>
    <row r="158" spans="1:28">
      <c r="B158" s="146"/>
      <c r="C158" s="146"/>
      <c r="D158" s="146"/>
      <c r="E158" s="146"/>
      <c r="F158" s="146"/>
      <c r="S158"/>
      <c r="T158"/>
      <c r="U158"/>
      <c r="V158"/>
      <c r="W158"/>
      <c r="X158"/>
      <c r="Y158"/>
      <c r="Z158"/>
      <c r="AA158"/>
      <c r="AB158"/>
    </row>
    <row r="159" spans="1:28">
      <c r="A159" s="150"/>
      <c r="B159" s="146"/>
      <c r="C159" s="146"/>
      <c r="D159" s="146"/>
      <c r="E159" s="146"/>
      <c r="F159" s="146"/>
      <c r="S159"/>
      <c r="T159"/>
      <c r="U159"/>
      <c r="V159"/>
      <c r="W159"/>
      <c r="X159"/>
      <c r="Y159"/>
      <c r="Z159"/>
      <c r="AA159"/>
      <c r="AB159"/>
    </row>
    <row r="160" spans="1:28">
      <c r="A160" s="146"/>
      <c r="B160" s="146"/>
      <c r="C160" s="146"/>
      <c r="D160" s="146"/>
      <c r="E160" s="146"/>
      <c r="F160" s="146"/>
      <c r="S160"/>
      <c r="T160"/>
      <c r="U160"/>
      <c r="V160"/>
      <c r="W160"/>
      <c r="X160"/>
      <c r="Y160"/>
      <c r="Z160"/>
      <c r="AA160"/>
      <c r="AB160"/>
    </row>
    <row r="161" spans="1:28">
      <c r="A161" s="146"/>
      <c r="B161" s="146"/>
      <c r="C161" s="146"/>
      <c r="D161" s="146"/>
      <c r="E161" s="146"/>
      <c r="F161" s="146"/>
      <c r="S161"/>
      <c r="T161"/>
      <c r="U161"/>
      <c r="V161"/>
      <c r="W161"/>
      <c r="X161"/>
      <c r="Y161"/>
      <c r="Z161"/>
      <c r="AA161"/>
      <c r="AB161"/>
    </row>
    <row r="162" spans="1:28">
      <c r="A162" s="150"/>
      <c r="B162" s="146"/>
      <c r="C162" s="146"/>
      <c r="D162" s="146"/>
      <c r="E162" s="146"/>
      <c r="F162" s="146"/>
      <c r="S162"/>
      <c r="T162"/>
      <c r="U162"/>
      <c r="V162"/>
      <c r="W162"/>
      <c r="X162"/>
      <c r="Y162"/>
      <c r="Z162"/>
      <c r="AA162"/>
      <c r="AB162"/>
    </row>
    <row r="163" spans="1:28">
      <c r="A163" s="146"/>
      <c r="B163" s="146"/>
      <c r="C163" s="146"/>
      <c r="D163" s="146"/>
      <c r="E163" s="146"/>
      <c r="F163" s="146"/>
      <c r="S163"/>
      <c r="T163"/>
      <c r="U163"/>
      <c r="V163"/>
      <c r="W163"/>
      <c r="X163"/>
      <c r="Y163"/>
      <c r="Z163"/>
      <c r="AA163"/>
      <c r="AB163"/>
    </row>
    <row r="164" spans="1:28">
      <c r="A164" s="146"/>
      <c r="B164" s="146"/>
      <c r="C164" s="146"/>
      <c r="D164" s="146"/>
      <c r="E164" s="146"/>
      <c r="F164" s="146"/>
      <c r="S164"/>
      <c r="T164"/>
      <c r="U164"/>
      <c r="V164"/>
      <c r="W164"/>
      <c r="X164"/>
      <c r="Y164"/>
      <c r="Z164"/>
      <c r="AA164"/>
      <c r="AB164"/>
    </row>
    <row r="165" spans="1:28">
      <c r="A165" s="150"/>
      <c r="B165" s="146"/>
      <c r="C165" s="146"/>
      <c r="D165" s="146"/>
      <c r="E165" s="146"/>
      <c r="F165" s="146"/>
      <c r="S165"/>
      <c r="T165"/>
      <c r="U165"/>
      <c r="V165"/>
      <c r="W165"/>
      <c r="X165"/>
      <c r="Y165"/>
      <c r="Z165"/>
      <c r="AA165"/>
      <c r="AB165"/>
    </row>
    <row r="166" spans="1:28">
      <c r="A166" s="146"/>
      <c r="B166" s="146"/>
      <c r="C166" s="146"/>
      <c r="D166" s="146"/>
      <c r="E166" s="146"/>
      <c r="F166" s="146"/>
      <c r="S166"/>
      <c r="T166"/>
      <c r="U166"/>
      <c r="V166"/>
      <c r="W166"/>
      <c r="X166"/>
      <c r="Y166"/>
      <c r="Z166"/>
      <c r="AA166"/>
      <c r="AB166"/>
    </row>
    <row r="167" spans="1:28">
      <c r="A167" s="146"/>
      <c r="B167" s="146"/>
      <c r="C167" s="146"/>
      <c r="D167" s="146"/>
      <c r="E167" s="146"/>
      <c r="F167" s="146"/>
      <c r="S167"/>
      <c r="T167"/>
      <c r="U167"/>
      <c r="V167"/>
      <c r="W167"/>
      <c r="X167"/>
      <c r="Y167"/>
      <c r="Z167"/>
      <c r="AA167"/>
      <c r="AB167"/>
    </row>
    <row r="168" spans="1:28">
      <c r="A168" s="150"/>
      <c r="B168" s="146"/>
      <c r="C168" s="146"/>
      <c r="D168" s="146"/>
      <c r="E168" s="146"/>
      <c r="F168" s="146"/>
      <c r="S168"/>
      <c r="T168"/>
      <c r="U168"/>
      <c r="V168"/>
      <c r="W168"/>
      <c r="X168"/>
      <c r="Y168"/>
      <c r="Z168"/>
      <c r="AA168"/>
      <c r="AB168"/>
    </row>
    <row r="169" spans="1:28">
      <c r="B169" s="146"/>
      <c r="C169" s="146"/>
      <c r="D169" s="146"/>
      <c r="E169" s="146"/>
      <c r="F169" s="146"/>
      <c r="S169"/>
      <c r="T169"/>
      <c r="U169"/>
      <c r="V169"/>
      <c r="W169"/>
      <c r="X169"/>
      <c r="Y169"/>
      <c r="Z169"/>
      <c r="AA169"/>
      <c r="AB169"/>
    </row>
    <row r="170" spans="1:28">
      <c r="S170"/>
      <c r="T170"/>
      <c r="U170"/>
      <c r="V170"/>
      <c r="W170"/>
      <c r="X170"/>
      <c r="Y170"/>
      <c r="Z170"/>
      <c r="AA170"/>
      <c r="AB170"/>
    </row>
  </sheetData>
  <mergeCells count="1">
    <mergeCell ref="M1:N1"/>
  </mergeCells>
  <hyperlinks>
    <hyperlink ref="M1:N1" location="Contents!A1" display="Back to Contents"/>
  </hyperlinks>
  <pageMargins left="0.75" right="0.75" top="1" bottom="1" header="0.5" footer="0.5"/>
  <pageSetup paperSize="9" orientation="landscape" horizontalDpi="4294967292" verticalDpi="4294967292"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5" tint="0.39997558519241921"/>
  </sheetPr>
  <dimension ref="A1:Z79"/>
  <sheetViews>
    <sheetView zoomScale="110" zoomScaleNormal="110" workbookViewId="0">
      <selection activeCell="N1" sqref="N1"/>
    </sheetView>
  </sheetViews>
  <sheetFormatPr defaultColWidth="9.109375" defaultRowHeight="13.2"/>
  <cols>
    <col min="1" max="2" width="9.109375" style="145"/>
    <col min="3" max="6" width="9.5546875" style="145" bestFit="1" customWidth="1"/>
    <col min="7" max="7" width="11.5546875" style="145" bestFit="1" customWidth="1"/>
    <col min="8" max="8" width="10.5546875" style="145" bestFit="1" customWidth="1"/>
    <col min="9" max="10" width="11.5546875" style="145" bestFit="1" customWidth="1"/>
    <col min="11" max="16384" width="9.109375" style="145"/>
  </cols>
  <sheetData>
    <row r="1" spans="1:26" ht="23.25" customHeight="1">
      <c r="A1" s="153"/>
      <c r="B1" s="153"/>
      <c r="C1" s="144" t="s">
        <v>666</v>
      </c>
      <c r="D1" s="151"/>
      <c r="E1" s="151"/>
      <c r="F1" s="151"/>
      <c r="G1" s="151"/>
      <c r="H1" s="151"/>
      <c r="I1" s="143"/>
      <c r="J1" s="151"/>
      <c r="K1"/>
      <c r="L1"/>
      <c r="M1"/>
      <c r="N1" s="315" t="s">
        <v>255</v>
      </c>
      <c r="O1" s="151"/>
      <c r="P1"/>
      <c r="Q1"/>
      <c r="R1"/>
      <c r="S1"/>
      <c r="T1"/>
      <c r="U1"/>
      <c r="V1"/>
      <c r="W1"/>
      <c r="X1"/>
      <c r="Y1"/>
    </row>
    <row r="2" spans="1:26" ht="20.399999999999999">
      <c r="A2" s="284" t="s">
        <v>134</v>
      </c>
      <c r="B2" s="284"/>
      <c r="C2" s="285" t="s">
        <v>765</v>
      </c>
      <c r="D2" s="285" t="s">
        <v>766</v>
      </c>
      <c r="E2" s="285" t="s">
        <v>76</v>
      </c>
      <c r="F2" s="286" t="s">
        <v>77</v>
      </c>
      <c r="G2" s="285" t="s">
        <v>767</v>
      </c>
      <c r="H2" s="285" t="s">
        <v>768</v>
      </c>
      <c r="I2" s="285" t="s">
        <v>27</v>
      </c>
      <c r="J2" s="285" t="s">
        <v>28</v>
      </c>
      <c r="K2"/>
      <c r="L2"/>
      <c r="M2"/>
      <c r="N2"/>
      <c r="O2"/>
      <c r="P2"/>
      <c r="Q2"/>
      <c r="R2"/>
      <c r="S2"/>
      <c r="T2"/>
      <c r="U2"/>
      <c r="V2"/>
      <c r="W2"/>
      <c r="X2"/>
      <c r="Y2"/>
      <c r="Z2"/>
    </row>
    <row r="3" spans="1:26" hidden="1">
      <c r="A3" s="154">
        <v>2005</v>
      </c>
      <c r="B3" s="154" t="s">
        <v>792</v>
      </c>
      <c r="C3" s="283">
        <v>261.58058570999998</v>
      </c>
      <c r="D3" s="283">
        <v>283.28000836000001</v>
      </c>
      <c r="E3" s="283">
        <v>223.53523867999999</v>
      </c>
      <c r="F3" s="283">
        <v>241.04645052000001</v>
      </c>
      <c r="G3" s="287">
        <v>19532</v>
      </c>
      <c r="H3" s="287">
        <v>4782</v>
      </c>
      <c r="I3" s="287">
        <v>34437</v>
      </c>
      <c r="J3" s="287">
        <v>58751</v>
      </c>
      <c r="K3"/>
      <c r="L3"/>
      <c r="M3"/>
      <c r="N3"/>
      <c r="O3"/>
      <c r="P3"/>
      <c r="Q3"/>
      <c r="R3"/>
      <c r="S3"/>
      <c r="T3"/>
      <c r="U3"/>
      <c r="V3"/>
      <c r="W3"/>
      <c r="X3"/>
      <c r="Y3"/>
      <c r="Z3"/>
    </row>
    <row r="4" spans="1:26" hidden="1">
      <c r="A4" s="154">
        <v>2005</v>
      </c>
      <c r="B4" s="154" t="s">
        <v>793</v>
      </c>
      <c r="C4" s="283">
        <v>250.96410451</v>
      </c>
      <c r="D4" s="283">
        <v>278.85236448000001</v>
      </c>
      <c r="E4" s="283">
        <v>220.81842129</v>
      </c>
      <c r="F4" s="283">
        <v>236.190493</v>
      </c>
      <c r="G4" s="287">
        <v>21089</v>
      </c>
      <c r="H4" s="287">
        <v>5202</v>
      </c>
      <c r="I4" s="287">
        <v>34705</v>
      </c>
      <c r="J4" s="287">
        <v>60996</v>
      </c>
      <c r="K4"/>
      <c r="L4"/>
      <c r="M4"/>
      <c r="N4"/>
      <c r="O4"/>
      <c r="P4"/>
      <c r="Q4"/>
      <c r="R4"/>
      <c r="S4"/>
      <c r="T4"/>
      <c r="U4"/>
      <c r="V4"/>
      <c r="W4"/>
      <c r="X4"/>
      <c r="Y4"/>
      <c r="Z4"/>
    </row>
    <row r="5" spans="1:26">
      <c r="A5" s="154">
        <v>2005</v>
      </c>
      <c r="B5" s="154" t="s">
        <v>794</v>
      </c>
      <c r="C5" s="283">
        <v>248.76164856</v>
      </c>
      <c r="D5" s="283">
        <v>275.42511580000001</v>
      </c>
      <c r="E5" s="283">
        <v>221.18765586999999</v>
      </c>
      <c r="F5" s="283">
        <v>234.53874698999999</v>
      </c>
      <c r="G5" s="287">
        <v>19702</v>
      </c>
      <c r="H5" s="287">
        <v>3886</v>
      </c>
      <c r="I5" s="287">
        <v>32889</v>
      </c>
      <c r="J5" s="287">
        <v>56477</v>
      </c>
      <c r="K5"/>
      <c r="L5"/>
      <c r="M5"/>
      <c r="N5"/>
      <c r="O5"/>
      <c r="P5"/>
      <c r="Q5"/>
      <c r="R5"/>
      <c r="S5"/>
      <c r="T5"/>
      <c r="U5"/>
      <c r="V5"/>
      <c r="W5"/>
      <c r="X5"/>
      <c r="Y5"/>
      <c r="Z5"/>
    </row>
    <row r="6" spans="1:26" hidden="1">
      <c r="A6" s="154">
        <v>2006</v>
      </c>
      <c r="B6" s="154" t="s">
        <v>795</v>
      </c>
      <c r="C6" s="283">
        <v>251.95957027</v>
      </c>
      <c r="D6" s="283">
        <v>274.25672667999999</v>
      </c>
      <c r="E6" s="283">
        <v>221.49858108000001</v>
      </c>
      <c r="F6" s="283">
        <v>236.67983169999999</v>
      </c>
      <c r="G6" s="287">
        <v>19268</v>
      </c>
      <c r="H6" s="287">
        <v>4943</v>
      </c>
      <c r="I6" s="287">
        <v>31628</v>
      </c>
      <c r="J6" s="287">
        <v>55839</v>
      </c>
      <c r="K6"/>
      <c r="L6"/>
      <c r="M6"/>
      <c r="N6"/>
      <c r="O6"/>
      <c r="P6"/>
      <c r="Q6"/>
      <c r="R6"/>
      <c r="S6"/>
      <c r="T6"/>
      <c r="U6"/>
      <c r="V6"/>
      <c r="W6"/>
      <c r="X6"/>
      <c r="Y6"/>
      <c r="Z6"/>
    </row>
    <row r="7" spans="1:26" hidden="1">
      <c r="A7" s="154">
        <v>2006</v>
      </c>
      <c r="B7" s="154" t="s">
        <v>792</v>
      </c>
      <c r="C7" s="283">
        <v>246.01665831</v>
      </c>
      <c r="D7" s="283">
        <v>276.19449006000002</v>
      </c>
      <c r="E7" s="283">
        <v>218.17901248999999</v>
      </c>
      <c r="F7" s="283">
        <v>233.75015583999999</v>
      </c>
      <c r="G7" s="287">
        <v>17949</v>
      </c>
      <c r="H7" s="287">
        <v>5481</v>
      </c>
      <c r="I7" s="287">
        <v>29080</v>
      </c>
      <c r="J7" s="287">
        <v>52510</v>
      </c>
      <c r="K7"/>
      <c r="L7"/>
      <c r="M7"/>
      <c r="N7"/>
      <c r="O7"/>
      <c r="P7"/>
      <c r="Q7"/>
      <c r="R7"/>
      <c r="S7"/>
      <c r="T7"/>
      <c r="U7"/>
      <c r="V7"/>
      <c r="W7"/>
      <c r="X7"/>
      <c r="Y7"/>
      <c r="Z7"/>
    </row>
    <row r="8" spans="1:26" hidden="1">
      <c r="A8" s="154">
        <v>2006</v>
      </c>
      <c r="B8" s="154" t="s">
        <v>793</v>
      </c>
      <c r="C8" s="283">
        <v>245.18587721</v>
      </c>
      <c r="D8" s="283">
        <v>270.80848071000003</v>
      </c>
      <c r="E8" s="283">
        <v>218.89090150000001</v>
      </c>
      <c r="F8" s="283">
        <v>234.16151962999999</v>
      </c>
      <c r="G8" s="287">
        <v>20605</v>
      </c>
      <c r="H8" s="287">
        <v>4976</v>
      </c>
      <c r="I8" s="287">
        <v>26817</v>
      </c>
      <c r="J8" s="287">
        <v>52398</v>
      </c>
      <c r="K8"/>
      <c r="L8"/>
      <c r="M8"/>
      <c r="N8"/>
      <c r="O8"/>
      <c r="P8"/>
      <c r="Q8"/>
      <c r="R8"/>
      <c r="S8"/>
      <c r="T8"/>
      <c r="U8"/>
      <c r="V8"/>
      <c r="W8"/>
      <c r="X8"/>
      <c r="Y8"/>
      <c r="Z8"/>
    </row>
    <row r="9" spans="1:26">
      <c r="A9" s="154">
        <v>2006</v>
      </c>
      <c r="B9" s="154" t="s">
        <v>794</v>
      </c>
      <c r="C9" s="283">
        <v>245.86858326999999</v>
      </c>
      <c r="D9" s="283">
        <v>270.93427531999998</v>
      </c>
      <c r="E9" s="283">
        <v>221.29025797</v>
      </c>
      <c r="F9" s="283">
        <v>235.37069036</v>
      </c>
      <c r="G9" s="287">
        <v>19792</v>
      </c>
      <c r="H9" s="287">
        <v>4671</v>
      </c>
      <c r="I9" s="287">
        <v>26554</v>
      </c>
      <c r="J9" s="287">
        <v>51017</v>
      </c>
      <c r="K9"/>
      <c r="L9"/>
      <c r="M9"/>
      <c r="N9"/>
      <c r="O9"/>
      <c r="P9"/>
      <c r="Q9"/>
      <c r="R9"/>
      <c r="S9"/>
      <c r="T9"/>
      <c r="U9"/>
      <c r="V9"/>
      <c r="W9"/>
      <c r="X9"/>
      <c r="Y9"/>
      <c r="Z9"/>
    </row>
    <row r="10" spans="1:26" hidden="1">
      <c r="A10" s="154">
        <v>2007</v>
      </c>
      <c r="B10" s="154" t="s">
        <v>795</v>
      </c>
      <c r="C10" s="283">
        <v>246.68540726000001</v>
      </c>
      <c r="D10" s="283">
        <v>264.62807135999998</v>
      </c>
      <c r="E10" s="283">
        <v>220.39665235999999</v>
      </c>
      <c r="F10" s="283">
        <v>234.85900057999999</v>
      </c>
      <c r="G10" s="287">
        <v>19263</v>
      </c>
      <c r="H10" s="287">
        <v>5942</v>
      </c>
      <c r="I10" s="287">
        <v>27983</v>
      </c>
      <c r="J10" s="287">
        <v>53188</v>
      </c>
      <c r="K10"/>
      <c r="L10"/>
      <c r="M10"/>
      <c r="N10"/>
      <c r="O10"/>
      <c r="P10"/>
      <c r="Q10"/>
      <c r="R10"/>
      <c r="S10"/>
      <c r="T10"/>
      <c r="U10"/>
      <c r="V10"/>
      <c r="W10"/>
      <c r="X10"/>
      <c r="Y10"/>
      <c r="Z10"/>
    </row>
    <row r="11" spans="1:26" hidden="1">
      <c r="A11" s="154">
        <v>2007</v>
      </c>
      <c r="B11" s="154" t="s">
        <v>792</v>
      </c>
      <c r="C11" s="283">
        <v>248.35763969000001</v>
      </c>
      <c r="D11" s="283">
        <v>264.42464926999997</v>
      </c>
      <c r="E11" s="283">
        <v>223.10975461000001</v>
      </c>
      <c r="F11" s="283">
        <v>236.55578592000001</v>
      </c>
      <c r="G11" s="287">
        <v>17252</v>
      </c>
      <c r="H11" s="287">
        <v>6629</v>
      </c>
      <c r="I11" s="287">
        <v>28882</v>
      </c>
      <c r="J11" s="287">
        <v>52763</v>
      </c>
      <c r="K11"/>
      <c r="L11"/>
      <c r="M11"/>
      <c r="N11"/>
      <c r="O11"/>
      <c r="P11"/>
      <c r="Q11"/>
      <c r="R11"/>
      <c r="S11"/>
      <c r="T11"/>
      <c r="U11"/>
      <c r="V11"/>
      <c r="W11"/>
      <c r="X11"/>
      <c r="Y11"/>
      <c r="Z11"/>
    </row>
    <row r="12" spans="1:26" hidden="1">
      <c r="A12" s="154">
        <v>2007</v>
      </c>
      <c r="B12" s="154" t="s">
        <v>793</v>
      </c>
      <c r="C12" s="283">
        <v>242.99671418</v>
      </c>
      <c r="D12" s="283">
        <v>262.68564615000003</v>
      </c>
      <c r="E12" s="283">
        <v>225.27395324</v>
      </c>
      <c r="F12" s="283">
        <v>235.89575002999999</v>
      </c>
      <c r="G12" s="287">
        <v>19782</v>
      </c>
      <c r="H12" s="287">
        <v>6709</v>
      </c>
      <c r="I12" s="287">
        <v>30146</v>
      </c>
      <c r="J12" s="287">
        <v>56637</v>
      </c>
      <c r="K12"/>
      <c r="L12"/>
      <c r="M12"/>
      <c r="N12"/>
      <c r="O12"/>
      <c r="P12"/>
      <c r="Q12"/>
      <c r="R12"/>
      <c r="S12"/>
      <c r="T12"/>
      <c r="U12"/>
      <c r="V12"/>
      <c r="W12"/>
      <c r="X12"/>
      <c r="Y12"/>
      <c r="Z12"/>
    </row>
    <row r="13" spans="1:26">
      <c r="A13" s="154">
        <v>2007</v>
      </c>
      <c r="B13" s="154" t="s">
        <v>794</v>
      </c>
      <c r="C13" s="283">
        <v>239.71608405999999</v>
      </c>
      <c r="D13" s="283">
        <v>263.42794092999998</v>
      </c>
      <c r="E13" s="283">
        <v>226.28596879</v>
      </c>
      <c r="F13" s="283">
        <v>235.34733727</v>
      </c>
      <c r="G13" s="287">
        <v>19939</v>
      </c>
      <c r="H13" s="287">
        <v>5891</v>
      </c>
      <c r="I13" s="287">
        <v>27869</v>
      </c>
      <c r="J13" s="287">
        <v>53699</v>
      </c>
      <c r="K13"/>
      <c r="L13"/>
      <c r="M13"/>
      <c r="N13"/>
      <c r="O13"/>
      <c r="P13"/>
      <c r="Q13"/>
      <c r="R13"/>
      <c r="S13"/>
      <c r="T13"/>
      <c r="U13"/>
      <c r="V13"/>
      <c r="W13"/>
      <c r="X13"/>
      <c r="Y13"/>
      <c r="Z13"/>
    </row>
    <row r="14" spans="1:26" hidden="1">
      <c r="A14" s="154">
        <v>2008</v>
      </c>
      <c r="B14" s="154" t="s">
        <v>795</v>
      </c>
      <c r="C14" s="283">
        <v>236.62142782999999</v>
      </c>
      <c r="D14" s="283">
        <v>263.07606651999998</v>
      </c>
      <c r="E14" s="283">
        <v>225.56460122999999</v>
      </c>
      <c r="F14" s="283">
        <v>234.56352383999999</v>
      </c>
      <c r="G14" s="287">
        <v>19246</v>
      </c>
      <c r="H14" s="287">
        <v>6915</v>
      </c>
      <c r="I14" s="287">
        <v>26311</v>
      </c>
      <c r="J14" s="287">
        <v>52472</v>
      </c>
      <c r="K14"/>
      <c r="L14"/>
      <c r="M14"/>
      <c r="N14"/>
      <c r="O14"/>
      <c r="P14"/>
      <c r="Q14"/>
      <c r="R14"/>
      <c r="S14"/>
      <c r="T14"/>
      <c r="U14"/>
      <c r="V14"/>
      <c r="W14"/>
      <c r="X14"/>
      <c r="Y14"/>
      <c r="Z14"/>
    </row>
    <row r="15" spans="1:26" hidden="1">
      <c r="A15" s="154">
        <v>2008</v>
      </c>
      <c r="B15" s="154" t="s">
        <v>792</v>
      </c>
      <c r="C15" s="283">
        <v>232.72742291</v>
      </c>
      <c r="D15" s="283">
        <v>256.66472006999999</v>
      </c>
      <c r="E15" s="283">
        <v>222.90763175999999</v>
      </c>
      <c r="F15" s="283">
        <v>231.82270946</v>
      </c>
      <c r="G15" s="287">
        <v>16344</v>
      </c>
      <c r="H15" s="287">
        <v>7877</v>
      </c>
      <c r="I15" s="287">
        <v>23608</v>
      </c>
      <c r="J15" s="287">
        <v>47829</v>
      </c>
      <c r="K15"/>
      <c r="L15"/>
      <c r="M15"/>
      <c r="N15"/>
      <c r="O15"/>
      <c r="P15"/>
      <c r="Q15"/>
      <c r="R15"/>
      <c r="S15"/>
      <c r="T15"/>
      <c r="U15"/>
      <c r="V15"/>
      <c r="W15"/>
      <c r="X15"/>
      <c r="Y15"/>
      <c r="Z15"/>
    </row>
    <row r="16" spans="1:26" hidden="1">
      <c r="A16" s="154">
        <v>2008</v>
      </c>
      <c r="B16" s="154" t="s">
        <v>793</v>
      </c>
      <c r="C16" s="283">
        <v>233.45117926</v>
      </c>
      <c r="D16" s="283">
        <v>255.92225031999999</v>
      </c>
      <c r="E16" s="283">
        <v>221.89575341</v>
      </c>
      <c r="F16" s="283">
        <v>231.06606016000001</v>
      </c>
      <c r="G16" s="287">
        <v>16663</v>
      </c>
      <c r="H16" s="287">
        <v>6328</v>
      </c>
      <c r="I16" s="287">
        <v>21486</v>
      </c>
      <c r="J16" s="287">
        <v>44477</v>
      </c>
      <c r="K16"/>
      <c r="L16"/>
      <c r="M16"/>
      <c r="N16"/>
      <c r="O16"/>
      <c r="P16"/>
      <c r="Q16"/>
      <c r="R16"/>
      <c r="S16"/>
      <c r="T16"/>
      <c r="U16"/>
      <c r="V16"/>
      <c r="W16"/>
      <c r="X16"/>
      <c r="Y16"/>
      <c r="Z16"/>
    </row>
    <row r="17" spans="1:26">
      <c r="A17" s="154">
        <v>2008</v>
      </c>
      <c r="B17" s="154" t="s">
        <v>794</v>
      </c>
      <c r="C17" s="283">
        <v>229.96515097</v>
      </c>
      <c r="D17" s="283">
        <v>255.37081513999999</v>
      </c>
      <c r="E17" s="283">
        <v>226.39864593999999</v>
      </c>
      <c r="F17" s="283">
        <v>231.70230119999999</v>
      </c>
      <c r="G17" s="287">
        <v>16758</v>
      </c>
      <c r="H17" s="287">
        <v>5496</v>
      </c>
      <c r="I17" s="287">
        <v>19038</v>
      </c>
      <c r="J17" s="287">
        <v>41292</v>
      </c>
      <c r="K17"/>
      <c r="L17"/>
      <c r="M17"/>
      <c r="N17"/>
      <c r="O17"/>
      <c r="P17"/>
      <c r="Q17"/>
      <c r="R17"/>
      <c r="S17"/>
      <c r="T17"/>
      <c r="U17"/>
      <c r="V17"/>
      <c r="W17"/>
      <c r="X17"/>
      <c r="Y17"/>
      <c r="Z17"/>
    </row>
    <row r="18" spans="1:26" hidden="1">
      <c r="A18" s="154">
        <v>2009</v>
      </c>
      <c r="B18" s="154" t="s">
        <v>795</v>
      </c>
      <c r="C18" s="283">
        <v>230.44610542999999</v>
      </c>
      <c r="D18" s="283">
        <v>249.26587382</v>
      </c>
      <c r="E18" s="283">
        <v>223.01399026999999</v>
      </c>
      <c r="F18" s="283">
        <v>229.85223178000001</v>
      </c>
      <c r="G18" s="287">
        <v>12710</v>
      </c>
      <c r="H18" s="287">
        <v>4961</v>
      </c>
      <c r="I18" s="287">
        <v>15188</v>
      </c>
      <c r="J18" s="287">
        <v>32859</v>
      </c>
      <c r="K18"/>
      <c r="L18"/>
      <c r="M18"/>
      <c r="N18"/>
      <c r="O18"/>
      <c r="P18"/>
      <c r="Q18"/>
      <c r="R18"/>
      <c r="S18"/>
      <c r="T18"/>
      <c r="U18"/>
      <c r="V18"/>
      <c r="W18"/>
      <c r="X18"/>
      <c r="Y18"/>
      <c r="Z18"/>
    </row>
    <row r="19" spans="1:26" hidden="1">
      <c r="A19" s="154">
        <v>2009</v>
      </c>
      <c r="B19" s="154" t="s">
        <v>792</v>
      </c>
      <c r="C19" s="283">
        <v>227.88537324999999</v>
      </c>
      <c r="D19" s="283">
        <v>255.40786599</v>
      </c>
      <c r="E19" s="283">
        <v>213.57258401000001</v>
      </c>
      <c r="F19" s="283">
        <v>225.64987112</v>
      </c>
      <c r="G19" s="287">
        <v>10556</v>
      </c>
      <c r="H19" s="287">
        <v>5492</v>
      </c>
      <c r="I19" s="287">
        <v>15486</v>
      </c>
      <c r="J19" s="287">
        <v>31534</v>
      </c>
      <c r="K19"/>
      <c r="L19"/>
      <c r="M19"/>
      <c r="N19"/>
      <c r="O19"/>
      <c r="P19"/>
      <c r="Q19"/>
      <c r="R19"/>
      <c r="S19"/>
      <c r="T19"/>
      <c r="U19"/>
      <c r="V19"/>
      <c r="W19"/>
      <c r="X19"/>
      <c r="Y19"/>
      <c r="Z19"/>
    </row>
    <row r="20" spans="1:26" hidden="1">
      <c r="A20" s="154">
        <v>2009</v>
      </c>
      <c r="B20" s="154" t="s">
        <v>793</v>
      </c>
      <c r="C20" s="283">
        <v>228.05706964999999</v>
      </c>
      <c r="D20" s="283">
        <v>246.81892769000001</v>
      </c>
      <c r="E20" s="283">
        <v>210.75496473999999</v>
      </c>
      <c r="F20" s="283">
        <v>222.10869023999999</v>
      </c>
      <c r="G20" s="287">
        <v>12879</v>
      </c>
      <c r="H20" s="287">
        <v>5241</v>
      </c>
      <c r="I20" s="287">
        <v>18154</v>
      </c>
      <c r="J20" s="287">
        <v>36274</v>
      </c>
      <c r="K20"/>
      <c r="L20"/>
      <c r="M20"/>
      <c r="N20"/>
      <c r="O20"/>
      <c r="P20"/>
      <c r="Q20"/>
      <c r="R20"/>
      <c r="S20"/>
      <c r="T20"/>
      <c r="U20"/>
      <c r="V20"/>
      <c r="W20"/>
      <c r="X20"/>
      <c r="Y20"/>
      <c r="Z20"/>
    </row>
    <row r="21" spans="1:26">
      <c r="A21" s="154">
        <v>2009</v>
      </c>
      <c r="B21" s="154" t="s">
        <v>794</v>
      </c>
      <c r="C21" s="283">
        <v>226.71851448999999</v>
      </c>
      <c r="D21" s="283">
        <v>252.89385965</v>
      </c>
      <c r="E21" s="283">
        <v>209.75562428000001</v>
      </c>
      <c r="F21" s="283">
        <v>220.68923104999999</v>
      </c>
      <c r="G21" s="287">
        <v>12871</v>
      </c>
      <c r="H21" s="287">
        <v>4560</v>
      </c>
      <c r="I21" s="287">
        <v>20529</v>
      </c>
      <c r="J21" s="287">
        <v>37960</v>
      </c>
      <c r="K21"/>
      <c r="L21"/>
      <c r="M21"/>
      <c r="N21"/>
      <c r="O21"/>
      <c r="P21"/>
      <c r="Q21"/>
      <c r="R21"/>
      <c r="S21"/>
      <c r="T21"/>
      <c r="U21"/>
      <c r="V21"/>
      <c r="W21"/>
      <c r="X21"/>
      <c r="Y21"/>
      <c r="Z21"/>
    </row>
    <row r="22" spans="1:26" hidden="1">
      <c r="A22" s="154">
        <v>2010</v>
      </c>
      <c r="B22" s="154" t="s">
        <v>795</v>
      </c>
      <c r="C22" s="283">
        <v>225.51931110000001</v>
      </c>
      <c r="D22" s="283">
        <v>253.01284108999999</v>
      </c>
      <c r="E22" s="283">
        <v>210.71483348999999</v>
      </c>
      <c r="F22" s="283">
        <v>221.45358607</v>
      </c>
      <c r="G22" s="287">
        <v>13645</v>
      </c>
      <c r="H22" s="287">
        <v>5607</v>
      </c>
      <c r="I22" s="287">
        <v>21644</v>
      </c>
      <c r="J22" s="287">
        <v>40896</v>
      </c>
      <c r="S22"/>
      <c r="T22"/>
      <c r="U22"/>
      <c r="V22"/>
      <c r="W22"/>
      <c r="X22"/>
      <c r="Y22"/>
      <c r="Z22"/>
    </row>
    <row r="23" spans="1:26" hidden="1">
      <c r="A23" s="154">
        <v>2010</v>
      </c>
      <c r="B23" s="154" t="s">
        <v>792</v>
      </c>
      <c r="C23" s="283">
        <v>228.35425974</v>
      </c>
      <c r="D23" s="283">
        <v>254.16165950999999</v>
      </c>
      <c r="E23" s="283">
        <v>213.59553604999999</v>
      </c>
      <c r="F23" s="283">
        <v>224.88375389999999</v>
      </c>
      <c r="G23" s="287">
        <v>12982</v>
      </c>
      <c r="H23" s="287">
        <v>6990</v>
      </c>
      <c r="I23" s="287">
        <v>22121</v>
      </c>
      <c r="J23" s="287">
        <v>42093</v>
      </c>
      <c r="S23"/>
      <c r="T23"/>
      <c r="U23"/>
      <c r="V23"/>
      <c r="W23"/>
      <c r="X23"/>
      <c r="Y23"/>
      <c r="Z23"/>
    </row>
    <row r="24" spans="1:26" hidden="1">
      <c r="A24" s="154">
        <v>2010</v>
      </c>
      <c r="B24" s="154" t="s">
        <v>793</v>
      </c>
      <c r="C24" s="283">
        <v>222.23911960000001</v>
      </c>
      <c r="D24" s="283">
        <v>254.56765999000001</v>
      </c>
      <c r="E24" s="283">
        <v>214.68074365999999</v>
      </c>
      <c r="F24" s="283">
        <v>222.78288294000001</v>
      </c>
      <c r="G24" s="287">
        <v>14039</v>
      </c>
      <c r="H24" s="287">
        <v>6141</v>
      </c>
      <c r="I24" s="287">
        <v>23149</v>
      </c>
      <c r="J24" s="287">
        <v>43329</v>
      </c>
      <c r="S24"/>
      <c r="T24"/>
      <c r="U24"/>
      <c r="V24"/>
      <c r="W24"/>
      <c r="X24"/>
      <c r="Y24"/>
      <c r="Z24"/>
    </row>
    <row r="25" spans="1:26">
      <c r="A25" s="154">
        <v>2010</v>
      </c>
      <c r="B25" s="154" t="s">
        <v>794</v>
      </c>
      <c r="C25" s="283">
        <v>221.34694143999999</v>
      </c>
      <c r="D25" s="283">
        <v>255.05356092</v>
      </c>
      <c r="E25" s="283">
        <v>215.59557620999999</v>
      </c>
      <c r="F25" s="283">
        <v>222.2625989</v>
      </c>
      <c r="G25" s="287">
        <v>15334</v>
      </c>
      <c r="H25" s="287">
        <v>5097</v>
      </c>
      <c r="I25" s="287">
        <v>22963</v>
      </c>
      <c r="J25" s="287">
        <v>43394</v>
      </c>
      <c r="S25"/>
      <c r="T25"/>
      <c r="U25"/>
      <c r="V25"/>
      <c r="W25"/>
      <c r="X25"/>
      <c r="Y25"/>
      <c r="Z25"/>
    </row>
    <row r="26" spans="1:26" hidden="1">
      <c r="A26" s="154">
        <v>2011</v>
      </c>
      <c r="B26" s="154" t="s">
        <v>795</v>
      </c>
      <c r="C26" s="283">
        <v>218.11271619999999</v>
      </c>
      <c r="D26" s="283">
        <v>251.44580339000001</v>
      </c>
      <c r="E26" s="283">
        <v>213.70160278</v>
      </c>
      <c r="F26" s="283">
        <v>221.04069533000001</v>
      </c>
      <c r="G26" s="287">
        <v>15437</v>
      </c>
      <c r="H26" s="287">
        <v>6541</v>
      </c>
      <c r="I26" s="287">
        <v>20940</v>
      </c>
      <c r="J26" s="287">
        <v>42918</v>
      </c>
      <c r="S26"/>
      <c r="T26"/>
      <c r="U26"/>
      <c r="V26"/>
      <c r="W26"/>
      <c r="X26"/>
      <c r="Y26"/>
      <c r="Z26"/>
    </row>
    <row r="27" spans="1:26" hidden="1">
      <c r="A27" s="154">
        <v>2011</v>
      </c>
      <c r="B27" s="154" t="s">
        <v>792</v>
      </c>
      <c r="C27" s="283">
        <v>217.51740877</v>
      </c>
      <c r="D27" s="283">
        <v>251.72695418000001</v>
      </c>
      <c r="E27" s="283">
        <v>214.86663006000001</v>
      </c>
      <c r="F27" s="283">
        <v>222.59610448000001</v>
      </c>
      <c r="G27" s="287">
        <v>11948</v>
      </c>
      <c r="H27" s="287">
        <v>7420</v>
      </c>
      <c r="I27" s="287">
        <v>20114</v>
      </c>
      <c r="J27" s="287">
        <v>39482</v>
      </c>
      <c r="S27"/>
      <c r="T27"/>
      <c r="U27"/>
      <c r="V27"/>
      <c r="W27"/>
      <c r="X27"/>
      <c r="Y27"/>
      <c r="Z27"/>
    </row>
    <row r="28" spans="1:26" hidden="1">
      <c r="A28" s="154">
        <v>2011</v>
      </c>
      <c r="B28" s="154" t="s">
        <v>793</v>
      </c>
      <c r="C28" s="283">
        <v>215.97912362</v>
      </c>
      <c r="D28" s="283">
        <v>250.79634575</v>
      </c>
      <c r="E28" s="283">
        <v>217.80525649</v>
      </c>
      <c r="F28" s="283">
        <v>222.85151528</v>
      </c>
      <c r="G28" s="287">
        <v>14035</v>
      </c>
      <c r="H28" s="287">
        <v>7115</v>
      </c>
      <c r="I28" s="287">
        <v>20287</v>
      </c>
      <c r="J28" s="287">
        <v>41437</v>
      </c>
      <c r="S28"/>
      <c r="T28"/>
      <c r="U28"/>
      <c r="V28"/>
      <c r="W28"/>
      <c r="X28"/>
      <c r="Y28"/>
      <c r="Z28"/>
    </row>
    <row r="29" spans="1:26">
      <c r="A29" s="154">
        <v>2011</v>
      </c>
      <c r="B29" s="154" t="s">
        <v>794</v>
      </c>
      <c r="C29" s="283">
        <v>215.41860308</v>
      </c>
      <c r="D29" s="283">
        <v>250.88266107999999</v>
      </c>
      <c r="E29" s="283">
        <v>215.82675632999999</v>
      </c>
      <c r="F29" s="283">
        <v>220.51647134999999</v>
      </c>
      <c r="G29" s="287">
        <v>14761</v>
      </c>
      <c r="H29" s="287">
        <v>5727</v>
      </c>
      <c r="I29" s="287">
        <v>21037</v>
      </c>
      <c r="J29" s="287">
        <v>41525</v>
      </c>
      <c r="S29"/>
      <c r="T29"/>
      <c r="U29"/>
      <c r="V29"/>
      <c r="W29"/>
      <c r="X29"/>
      <c r="Y29"/>
      <c r="Z29"/>
    </row>
    <row r="30" spans="1:26" hidden="1">
      <c r="A30" s="154">
        <v>2012</v>
      </c>
      <c r="B30" s="154" t="s">
        <v>795</v>
      </c>
      <c r="C30" s="283">
        <v>209.4515844</v>
      </c>
      <c r="D30" s="283">
        <v>242.5212918</v>
      </c>
      <c r="E30" s="283">
        <v>210.65084193000001</v>
      </c>
      <c r="F30" s="283">
        <v>215.35978994999999</v>
      </c>
      <c r="G30" s="287">
        <v>16978</v>
      </c>
      <c r="H30" s="287">
        <v>6998</v>
      </c>
      <c r="I30" s="287">
        <v>19063</v>
      </c>
      <c r="J30" s="287">
        <v>43039</v>
      </c>
      <c r="S30"/>
      <c r="T30"/>
      <c r="U30"/>
      <c r="V30"/>
      <c r="W30"/>
      <c r="X30"/>
      <c r="Y30"/>
      <c r="Z30"/>
    </row>
    <row r="31" spans="1:26" hidden="1">
      <c r="A31" s="154">
        <v>2012</v>
      </c>
      <c r="B31" s="154" t="s">
        <v>792</v>
      </c>
      <c r="C31" s="283">
        <v>209.18902127000001</v>
      </c>
      <c r="D31" s="283">
        <v>245.21693403</v>
      </c>
      <c r="E31" s="283">
        <v>204.83309804999999</v>
      </c>
      <c r="F31" s="283">
        <v>215.00233018</v>
      </c>
      <c r="G31" s="287">
        <v>15612</v>
      </c>
      <c r="H31" s="287">
        <v>9413</v>
      </c>
      <c r="I31" s="287">
        <v>19043</v>
      </c>
      <c r="J31" s="287">
        <v>44068</v>
      </c>
      <c r="S31"/>
      <c r="T31"/>
      <c r="U31"/>
      <c r="V31"/>
      <c r="W31"/>
      <c r="X31"/>
      <c r="Y31"/>
      <c r="Z31"/>
    </row>
    <row r="32" spans="1:26" hidden="1">
      <c r="A32" s="154">
        <v>2012</v>
      </c>
      <c r="B32" s="154" t="s">
        <v>793</v>
      </c>
      <c r="C32" s="283">
        <v>208.14275165999999</v>
      </c>
      <c r="D32" s="283">
        <v>245.45349515999999</v>
      </c>
      <c r="E32" s="283">
        <v>202.59450964000001</v>
      </c>
      <c r="F32" s="283">
        <v>212.88698936</v>
      </c>
      <c r="G32" s="287">
        <v>16252</v>
      </c>
      <c r="H32" s="287">
        <v>8569</v>
      </c>
      <c r="I32" s="287">
        <v>19622</v>
      </c>
      <c r="J32" s="287">
        <v>44443</v>
      </c>
      <c r="S32"/>
      <c r="T32"/>
      <c r="U32"/>
      <c r="V32"/>
      <c r="W32"/>
      <c r="X32"/>
      <c r="Y32"/>
      <c r="Z32"/>
    </row>
    <row r="33" spans="1:26">
      <c r="A33" s="154">
        <v>2012</v>
      </c>
      <c r="B33" s="154" t="s">
        <v>794</v>
      </c>
      <c r="C33" s="283">
        <v>204.37488468999999</v>
      </c>
      <c r="D33" s="283">
        <v>243.10531076000001</v>
      </c>
      <c r="E33" s="283">
        <v>202.14729609</v>
      </c>
      <c r="F33" s="283">
        <v>209.83365451</v>
      </c>
      <c r="G33" s="287">
        <v>17344</v>
      </c>
      <c r="H33" s="287">
        <v>7739</v>
      </c>
      <c r="I33" s="287">
        <v>21182</v>
      </c>
      <c r="J33" s="287">
        <v>46265</v>
      </c>
      <c r="S33"/>
      <c r="T33"/>
      <c r="U33"/>
      <c r="V33"/>
      <c r="W33"/>
      <c r="X33"/>
      <c r="Y33"/>
      <c r="Z33"/>
    </row>
    <row r="34" spans="1:26" hidden="1">
      <c r="A34" s="154">
        <v>2013</v>
      </c>
      <c r="B34" s="154" t="s">
        <v>795</v>
      </c>
      <c r="C34" s="283">
        <v>201.31353035999999</v>
      </c>
      <c r="D34" s="283">
        <v>241.27290117000001</v>
      </c>
      <c r="E34" s="283">
        <v>201.61681243000001</v>
      </c>
      <c r="F34" s="283">
        <v>209.26351774</v>
      </c>
      <c r="G34" s="287">
        <v>16681</v>
      </c>
      <c r="H34" s="287">
        <v>9410</v>
      </c>
      <c r="I34" s="287">
        <v>22048</v>
      </c>
      <c r="J34" s="287">
        <v>48139</v>
      </c>
      <c r="S34"/>
      <c r="T34"/>
      <c r="U34"/>
      <c r="V34"/>
      <c r="W34"/>
      <c r="X34"/>
      <c r="Y34"/>
      <c r="Z34"/>
    </row>
    <row r="35" spans="1:26" hidden="1">
      <c r="A35" s="154">
        <v>2013</v>
      </c>
      <c r="B35" s="154" t="s">
        <v>792</v>
      </c>
      <c r="C35" s="283">
        <v>200.12413271</v>
      </c>
      <c r="D35" s="283">
        <v>242.55705909</v>
      </c>
      <c r="E35" s="283">
        <v>203.40009332</v>
      </c>
      <c r="F35" s="283">
        <v>210.90732094000001</v>
      </c>
      <c r="G35" s="287">
        <v>15854</v>
      </c>
      <c r="H35" s="287">
        <v>11085</v>
      </c>
      <c r="I35" s="287">
        <v>23961</v>
      </c>
      <c r="J35" s="287">
        <v>50900</v>
      </c>
      <c r="S35"/>
      <c r="T35"/>
      <c r="U35"/>
      <c r="V35"/>
      <c r="W35"/>
      <c r="X35"/>
      <c r="Y35"/>
      <c r="Z35"/>
    </row>
    <row r="36" spans="1:26" hidden="1">
      <c r="A36" s="154">
        <v>2013</v>
      </c>
      <c r="B36" s="154" t="s">
        <v>793</v>
      </c>
      <c r="C36" s="283">
        <v>197.74802628</v>
      </c>
      <c r="D36" s="283">
        <v>243.71563932999999</v>
      </c>
      <c r="E36" s="283">
        <v>203.33987569000001</v>
      </c>
      <c r="F36" s="283">
        <v>208.80917288000001</v>
      </c>
      <c r="G36" s="287">
        <v>18113</v>
      </c>
      <c r="H36" s="287">
        <v>9815</v>
      </c>
      <c r="I36" s="287">
        <v>26010</v>
      </c>
      <c r="J36" s="287">
        <v>53938</v>
      </c>
      <c r="S36"/>
      <c r="T36"/>
      <c r="U36"/>
      <c r="V36"/>
      <c r="W36"/>
      <c r="X36"/>
      <c r="Y36"/>
      <c r="Z36"/>
    </row>
    <row r="37" spans="1:26">
      <c r="A37" s="154">
        <v>2013</v>
      </c>
      <c r="B37" s="154" t="s">
        <v>794</v>
      </c>
      <c r="C37" s="283">
        <v>201.96459440000001</v>
      </c>
      <c r="D37" s="283">
        <v>246.78027571999999</v>
      </c>
      <c r="E37" s="283">
        <v>203.43569328999999</v>
      </c>
      <c r="F37" s="283">
        <v>210.19027320999999</v>
      </c>
      <c r="G37" s="287">
        <v>19206</v>
      </c>
      <c r="H37" s="287">
        <v>9430</v>
      </c>
      <c r="I37" s="287">
        <v>27694</v>
      </c>
      <c r="J37" s="287">
        <v>56330</v>
      </c>
      <c r="S37"/>
      <c r="T37"/>
      <c r="U37"/>
      <c r="V37"/>
      <c r="W37"/>
      <c r="X37"/>
      <c r="Y37"/>
      <c r="Z37"/>
    </row>
    <row r="38" spans="1:26" hidden="1">
      <c r="A38" s="154">
        <v>2014</v>
      </c>
      <c r="B38" s="154" t="s">
        <v>795</v>
      </c>
      <c r="C38" s="283">
        <v>197.45758223999999</v>
      </c>
      <c r="D38" s="283">
        <v>242.29475324000001</v>
      </c>
      <c r="E38" s="283">
        <v>203.45572756000001</v>
      </c>
      <c r="F38" s="283">
        <v>208.21170179999999</v>
      </c>
      <c r="G38" s="287">
        <v>19638</v>
      </c>
      <c r="H38" s="287">
        <v>10273</v>
      </c>
      <c r="I38" s="287">
        <v>29215</v>
      </c>
      <c r="J38" s="287">
        <v>59126</v>
      </c>
      <c r="S38"/>
      <c r="T38"/>
      <c r="U38"/>
      <c r="V38"/>
      <c r="W38"/>
      <c r="X38"/>
      <c r="Y38"/>
      <c r="Z38"/>
    </row>
    <row r="39" spans="1:26" hidden="1">
      <c r="A39" s="154">
        <v>2014</v>
      </c>
      <c r="B39" s="154" t="s">
        <v>792</v>
      </c>
      <c r="C39" s="283">
        <v>198.53866901999999</v>
      </c>
      <c r="D39" s="283">
        <v>246.63085079999999</v>
      </c>
      <c r="E39" s="283">
        <v>205.12893228999999</v>
      </c>
      <c r="F39" s="283">
        <v>211.26655134999999</v>
      </c>
      <c r="G39" s="287">
        <v>18167</v>
      </c>
      <c r="H39" s="287">
        <v>12071</v>
      </c>
      <c r="I39" s="287">
        <v>31878</v>
      </c>
      <c r="J39" s="287">
        <v>62116</v>
      </c>
      <c r="K39" s="155"/>
      <c r="S39"/>
      <c r="T39"/>
      <c r="U39"/>
      <c r="V39"/>
      <c r="W39"/>
      <c r="X39"/>
      <c r="Y39"/>
      <c r="Z39"/>
    </row>
    <row r="40" spans="1:26" hidden="1">
      <c r="A40" s="154">
        <v>2014</v>
      </c>
      <c r="B40" s="154" t="s">
        <v>793</v>
      </c>
      <c r="C40" s="283">
        <v>193.11374384000001</v>
      </c>
      <c r="D40" s="283">
        <v>246.67295147999999</v>
      </c>
      <c r="E40" s="283">
        <v>206.47577591000001</v>
      </c>
      <c r="F40" s="283">
        <v>209.10741874999999</v>
      </c>
      <c r="G40" s="287">
        <v>20511</v>
      </c>
      <c r="H40" s="287">
        <v>11191</v>
      </c>
      <c r="I40" s="287">
        <v>35092</v>
      </c>
      <c r="J40" s="287">
        <v>66794</v>
      </c>
      <c r="K40" s="155"/>
      <c r="S40"/>
      <c r="T40"/>
      <c r="U40"/>
      <c r="V40"/>
      <c r="W40"/>
      <c r="X40"/>
      <c r="Y40"/>
      <c r="Z40"/>
    </row>
    <row r="41" spans="1:26">
      <c r="A41" s="154">
        <v>2014</v>
      </c>
      <c r="B41" s="154" t="s">
        <v>794</v>
      </c>
      <c r="C41" s="283">
        <v>190.16259563</v>
      </c>
      <c r="D41" s="283">
        <v>248.38965153000001</v>
      </c>
      <c r="E41" s="283">
        <v>206.45439758000001</v>
      </c>
      <c r="F41" s="283">
        <v>207.68523529000001</v>
      </c>
      <c r="G41" s="287">
        <v>21698</v>
      </c>
      <c r="H41" s="287">
        <v>10417</v>
      </c>
      <c r="I41" s="287">
        <v>35595</v>
      </c>
      <c r="J41" s="287">
        <v>67710</v>
      </c>
      <c r="K41" s="155"/>
      <c r="S41"/>
      <c r="T41"/>
      <c r="U41"/>
      <c r="V41"/>
      <c r="W41"/>
      <c r="X41"/>
      <c r="Y41"/>
      <c r="Z41"/>
    </row>
    <row r="42" spans="1:26" hidden="1">
      <c r="A42" s="154">
        <v>2015</v>
      </c>
      <c r="B42" s="154" t="s">
        <v>795</v>
      </c>
      <c r="C42" s="283">
        <v>189.60175470999999</v>
      </c>
      <c r="D42" s="283">
        <v>244.95549996</v>
      </c>
      <c r="E42" s="283">
        <v>207.11836119</v>
      </c>
      <c r="F42" s="283">
        <v>207.79635429000001</v>
      </c>
      <c r="G42" s="287">
        <v>21542</v>
      </c>
      <c r="H42" s="287">
        <v>11191</v>
      </c>
      <c r="I42" s="287">
        <v>35251</v>
      </c>
      <c r="J42" s="287">
        <v>67984</v>
      </c>
      <c r="K42" s="155"/>
      <c r="S42"/>
      <c r="T42"/>
      <c r="U42"/>
      <c r="V42"/>
      <c r="W42"/>
      <c r="X42"/>
      <c r="Y42"/>
      <c r="Z42"/>
    </row>
    <row r="43" spans="1:26" s="155" customFormat="1" hidden="1">
      <c r="A43" s="154">
        <v>2015</v>
      </c>
      <c r="B43" s="154" t="s">
        <v>792</v>
      </c>
      <c r="C43" s="283">
        <v>192.76604977</v>
      </c>
      <c r="D43" s="283">
        <v>245.01141443</v>
      </c>
      <c r="E43" s="283">
        <v>206.29391063</v>
      </c>
      <c r="F43" s="283">
        <v>209.61426286</v>
      </c>
      <c r="G43" s="287">
        <v>19128</v>
      </c>
      <c r="H43" s="287">
        <v>12528</v>
      </c>
      <c r="I43" s="287">
        <v>36497</v>
      </c>
      <c r="J43" s="287">
        <v>68153</v>
      </c>
      <c r="S43"/>
      <c r="T43"/>
      <c r="U43"/>
      <c r="V43"/>
      <c r="W43"/>
      <c r="X43"/>
      <c r="Y43"/>
      <c r="Z43"/>
    </row>
    <row r="44" spans="1:26" s="155" customFormat="1" hidden="1">
      <c r="A44" s="154">
        <v>2015</v>
      </c>
      <c r="B44" s="154" t="s">
        <v>793</v>
      </c>
      <c r="C44" s="283">
        <v>190.39656661000001</v>
      </c>
      <c r="D44" s="283">
        <v>239.97838899999999</v>
      </c>
      <c r="E44" s="283">
        <v>205.57146646999999</v>
      </c>
      <c r="F44" s="283">
        <v>207.02687011</v>
      </c>
      <c r="G44" s="287">
        <v>20854</v>
      </c>
      <c r="H44" s="287">
        <v>12216</v>
      </c>
      <c r="I44" s="287">
        <v>38290</v>
      </c>
      <c r="J44" s="287">
        <v>71360</v>
      </c>
      <c r="S44"/>
      <c r="T44"/>
      <c r="U44"/>
      <c r="V44"/>
      <c r="W44"/>
      <c r="X44"/>
      <c r="Y44"/>
      <c r="Z44"/>
    </row>
    <row r="45" spans="1:26">
      <c r="A45" s="154">
        <v>2015</v>
      </c>
      <c r="B45" s="154" t="s">
        <v>794</v>
      </c>
      <c r="C45" s="283">
        <v>190.68882313</v>
      </c>
      <c r="D45" s="283">
        <v>238.25618768999999</v>
      </c>
      <c r="E45" s="283">
        <v>204.89131936999999</v>
      </c>
      <c r="F45" s="283">
        <v>205.98600891000001</v>
      </c>
      <c r="G45" s="287">
        <v>21965</v>
      </c>
      <c r="H45" s="287">
        <v>11636</v>
      </c>
      <c r="I45" s="287">
        <v>36077</v>
      </c>
      <c r="J45" s="287">
        <v>69678</v>
      </c>
      <c r="S45"/>
      <c r="T45"/>
      <c r="U45"/>
      <c r="V45"/>
      <c r="W45"/>
      <c r="X45"/>
      <c r="Y45"/>
      <c r="Z45"/>
    </row>
    <row r="46" spans="1:26" hidden="1">
      <c r="A46" s="154">
        <v>2016</v>
      </c>
      <c r="B46" s="154" t="s">
        <v>795</v>
      </c>
      <c r="C46" s="283">
        <v>189.07384701999999</v>
      </c>
      <c r="D46" s="283">
        <v>235.41778672000001</v>
      </c>
      <c r="E46" s="283">
        <v>205.48391551</v>
      </c>
      <c r="F46" s="283">
        <v>205.82675599999999</v>
      </c>
      <c r="G46" s="287">
        <v>21206</v>
      </c>
      <c r="H46" s="287">
        <v>12425</v>
      </c>
      <c r="I46" s="287">
        <v>36187</v>
      </c>
      <c r="J46" s="287">
        <v>69818</v>
      </c>
      <c r="S46"/>
      <c r="T46"/>
      <c r="U46"/>
      <c r="V46"/>
      <c r="W46"/>
      <c r="X46"/>
      <c r="Y46"/>
      <c r="Z46"/>
    </row>
    <row r="47" spans="1:26" s="155" customFormat="1" hidden="1">
      <c r="A47" s="154">
        <v>2016</v>
      </c>
      <c r="B47" s="154" t="s">
        <v>792</v>
      </c>
      <c r="C47" s="283">
        <v>191.72900705999999</v>
      </c>
      <c r="D47" s="283">
        <v>236.8831563</v>
      </c>
      <c r="E47" s="283">
        <v>205.43834985999999</v>
      </c>
      <c r="F47" s="283">
        <v>207.70750339</v>
      </c>
      <c r="G47" s="287">
        <v>19971</v>
      </c>
      <c r="H47" s="287">
        <v>13839</v>
      </c>
      <c r="I47" s="287">
        <v>37307</v>
      </c>
      <c r="J47" s="287">
        <v>71117</v>
      </c>
      <c r="S47"/>
      <c r="T47"/>
      <c r="U47"/>
      <c r="V47"/>
      <c r="W47"/>
      <c r="X47"/>
      <c r="Y47"/>
      <c r="Z47"/>
    </row>
    <row r="48" spans="1:26" s="155" customFormat="1" hidden="1">
      <c r="A48" s="154">
        <v>2016</v>
      </c>
      <c r="B48" s="154" t="s">
        <v>793</v>
      </c>
      <c r="C48" s="283">
        <v>189.55277416999999</v>
      </c>
      <c r="D48" s="283">
        <v>237.58607309000001</v>
      </c>
      <c r="E48" s="283">
        <v>204.94233385000001</v>
      </c>
      <c r="F48" s="283">
        <v>206.51214911</v>
      </c>
      <c r="G48" s="287">
        <v>22331</v>
      </c>
      <c r="H48" s="287">
        <v>14174</v>
      </c>
      <c r="I48" s="287">
        <v>39318</v>
      </c>
      <c r="J48" s="287">
        <v>75823</v>
      </c>
      <c r="S48"/>
      <c r="T48"/>
      <c r="U48"/>
      <c r="V48"/>
      <c r="W48"/>
      <c r="X48"/>
      <c r="Y48"/>
      <c r="Z48"/>
    </row>
    <row r="49" spans="1:26" s="155" customFormat="1">
      <c r="A49" s="154">
        <v>2016</v>
      </c>
      <c r="B49" s="154" t="s">
        <v>794</v>
      </c>
      <c r="C49" s="283">
        <v>189.15306957000001</v>
      </c>
      <c r="D49" s="283">
        <v>238.04397845</v>
      </c>
      <c r="E49" s="283">
        <v>203.81864297999999</v>
      </c>
      <c r="F49" s="283">
        <v>205.25679941000001</v>
      </c>
      <c r="G49" s="287">
        <v>24466</v>
      </c>
      <c r="H49" s="287">
        <v>13734</v>
      </c>
      <c r="I49" s="287">
        <v>39151</v>
      </c>
      <c r="J49" s="287">
        <v>77351</v>
      </c>
      <c r="S49"/>
      <c r="T49"/>
      <c r="U49"/>
      <c r="V49"/>
      <c r="W49"/>
      <c r="X49"/>
      <c r="Y49"/>
      <c r="Z49"/>
    </row>
    <row r="50" spans="1:26" s="155" customFormat="1" hidden="1">
      <c r="A50" s="154">
        <v>2017</v>
      </c>
      <c r="B50" s="154" t="s">
        <v>795</v>
      </c>
      <c r="C50" s="283">
        <v>187.63697114000001</v>
      </c>
      <c r="D50" s="283">
        <v>237.51483214000001</v>
      </c>
      <c r="E50" s="283">
        <v>203.66052371000001</v>
      </c>
      <c r="F50" s="283">
        <v>205.05701916999999</v>
      </c>
      <c r="G50" s="287">
        <v>23494</v>
      </c>
      <c r="H50" s="287">
        <v>14327</v>
      </c>
      <c r="I50" s="287">
        <v>39926</v>
      </c>
      <c r="J50" s="287">
        <v>77747</v>
      </c>
      <c r="S50"/>
      <c r="T50"/>
      <c r="U50"/>
      <c r="V50"/>
      <c r="W50"/>
      <c r="X50"/>
      <c r="Y50"/>
      <c r="Z50"/>
    </row>
    <row r="51" spans="1:26" s="155" customFormat="1" hidden="1">
      <c r="A51" s="154">
        <v>2017</v>
      </c>
      <c r="B51" s="154" t="s">
        <v>792</v>
      </c>
      <c r="C51" s="283">
        <v>187.22712311000001</v>
      </c>
      <c r="D51" s="283">
        <v>239.27921728000001</v>
      </c>
      <c r="E51" s="283">
        <v>204.30797211999999</v>
      </c>
      <c r="F51" s="283">
        <v>207.13343545999999</v>
      </c>
      <c r="G51" s="287">
        <v>21266</v>
      </c>
      <c r="H51" s="287">
        <v>16711</v>
      </c>
      <c r="I51" s="287">
        <v>40298</v>
      </c>
      <c r="J51" s="287">
        <v>78275</v>
      </c>
      <c r="S51"/>
      <c r="T51"/>
      <c r="U51"/>
      <c r="V51"/>
      <c r="W51"/>
      <c r="X51"/>
      <c r="Y51"/>
      <c r="Z51"/>
    </row>
    <row r="52" spans="1:26" s="155" customFormat="1" hidden="1">
      <c r="A52" s="154">
        <v>2017</v>
      </c>
      <c r="B52" s="154" t="s">
        <v>793</v>
      </c>
      <c r="C52" s="283">
        <v>183.50483265</v>
      </c>
      <c r="D52" s="283">
        <v>238.75735986000001</v>
      </c>
      <c r="E52" s="283">
        <v>204.30138632000001</v>
      </c>
      <c r="F52" s="283">
        <v>204.90258424000001</v>
      </c>
      <c r="G52" s="287">
        <v>22348</v>
      </c>
      <c r="H52" s="287">
        <v>14878</v>
      </c>
      <c r="I52" s="287">
        <v>42406</v>
      </c>
      <c r="J52" s="287">
        <v>79632</v>
      </c>
      <c r="S52"/>
      <c r="T52"/>
      <c r="U52"/>
      <c r="V52"/>
      <c r="W52"/>
      <c r="X52"/>
      <c r="Y52"/>
      <c r="Z52"/>
    </row>
    <row r="53" spans="1:26" s="155" customFormat="1">
      <c r="A53" s="154">
        <v>2017</v>
      </c>
      <c r="B53" s="154" t="s">
        <v>794</v>
      </c>
      <c r="C53" s="283">
        <v>184.16857802999999</v>
      </c>
      <c r="D53" s="283">
        <v>240.45296977000001</v>
      </c>
      <c r="E53" s="283">
        <v>201.43801891000001</v>
      </c>
      <c r="F53" s="283">
        <v>202.80012536999999</v>
      </c>
      <c r="G53" s="287">
        <v>25549</v>
      </c>
      <c r="H53" s="287">
        <v>14193</v>
      </c>
      <c r="I53" s="287">
        <v>42867</v>
      </c>
      <c r="J53" s="287">
        <v>82609</v>
      </c>
      <c r="S53"/>
      <c r="T53"/>
      <c r="U53"/>
      <c r="V53"/>
      <c r="W53"/>
      <c r="X53"/>
      <c r="Y53"/>
      <c r="Z53"/>
    </row>
    <row r="54" spans="1:26" s="155" customFormat="1" hidden="1">
      <c r="A54" s="154">
        <v>2018</v>
      </c>
      <c r="B54" s="154" t="s">
        <v>795</v>
      </c>
      <c r="C54" s="283">
        <v>183.33888959999999</v>
      </c>
      <c r="D54" s="283">
        <v>238.35059996000001</v>
      </c>
      <c r="E54" s="283">
        <v>200.91037194</v>
      </c>
      <c r="F54" s="283">
        <v>203.01039355</v>
      </c>
      <c r="G54" s="287">
        <v>23397</v>
      </c>
      <c r="H54" s="287">
        <v>15251</v>
      </c>
      <c r="I54" s="287">
        <v>37485</v>
      </c>
      <c r="J54" s="287">
        <v>76133</v>
      </c>
      <c r="S54"/>
      <c r="T54"/>
      <c r="U54"/>
      <c r="V54"/>
      <c r="W54"/>
      <c r="X54"/>
      <c r="Y54"/>
      <c r="Z54"/>
    </row>
    <row r="55" spans="1:26" s="155" customFormat="1" hidden="1">
      <c r="A55" s="154">
        <v>2018</v>
      </c>
      <c r="B55" s="154" t="s">
        <v>792</v>
      </c>
      <c r="C55" s="283">
        <v>185.19416802000001</v>
      </c>
      <c r="D55" s="283">
        <v>237.92005470999999</v>
      </c>
      <c r="E55" s="283">
        <v>198.61194341999999</v>
      </c>
      <c r="F55" s="283">
        <v>203.22675798</v>
      </c>
      <c r="G55" s="287">
        <v>21605</v>
      </c>
      <c r="H55" s="287">
        <v>16086</v>
      </c>
      <c r="I55" s="287">
        <v>36509</v>
      </c>
      <c r="J55" s="287">
        <v>74200</v>
      </c>
      <c r="S55"/>
      <c r="T55"/>
      <c r="U55"/>
      <c r="V55"/>
      <c r="W55"/>
      <c r="X55"/>
      <c r="Y55"/>
      <c r="Z55"/>
    </row>
    <row r="56" spans="1:26" s="155" customFormat="1" hidden="1">
      <c r="A56" s="154">
        <v>2018</v>
      </c>
      <c r="B56" s="154" t="s">
        <v>793</v>
      </c>
      <c r="C56" s="283">
        <v>179.78118728000001</v>
      </c>
      <c r="D56" s="283">
        <v>238.71308851000001</v>
      </c>
      <c r="E56" s="283">
        <v>195.72713440000001</v>
      </c>
      <c r="F56" s="283">
        <v>199.34605855000001</v>
      </c>
      <c r="G56" s="287">
        <v>22421</v>
      </c>
      <c r="H56" s="287">
        <v>14677</v>
      </c>
      <c r="I56" s="287">
        <v>38444</v>
      </c>
      <c r="J56" s="287">
        <v>75542</v>
      </c>
      <c r="S56"/>
      <c r="T56"/>
      <c r="U56"/>
      <c r="V56"/>
      <c r="W56"/>
      <c r="X56"/>
      <c r="Y56"/>
      <c r="Z56"/>
    </row>
    <row r="57" spans="1:26" s="155" customFormat="1">
      <c r="A57" s="154">
        <v>2018</v>
      </c>
      <c r="B57" s="154" t="s">
        <v>794</v>
      </c>
      <c r="C57" s="283">
        <v>180.55514500999999</v>
      </c>
      <c r="D57" s="283">
        <v>239.38631537000001</v>
      </c>
      <c r="E57" s="283">
        <v>192.29133443000001</v>
      </c>
      <c r="F57" s="283">
        <v>197.88303092999999</v>
      </c>
      <c r="G57" s="287">
        <v>25170</v>
      </c>
      <c r="H57" s="287">
        <v>15068</v>
      </c>
      <c r="I57" s="287">
        <v>33841</v>
      </c>
      <c r="J57" s="287">
        <v>74079</v>
      </c>
      <c r="S57"/>
      <c r="T57"/>
      <c r="U57"/>
      <c r="V57"/>
      <c r="W57"/>
      <c r="X57"/>
      <c r="Y57"/>
      <c r="Z57"/>
    </row>
    <row r="58" spans="1:26" s="155" customFormat="1" hidden="1">
      <c r="A58" s="154">
        <v>2019</v>
      </c>
      <c r="B58" s="154" t="s">
        <v>795</v>
      </c>
      <c r="C58" s="283">
        <v>179.26543182</v>
      </c>
      <c r="D58" s="283">
        <v>237.94666846000001</v>
      </c>
      <c r="E58" s="283">
        <v>191.14756499999999</v>
      </c>
      <c r="F58" s="283">
        <v>197.24808983</v>
      </c>
      <c r="G58" s="287">
        <v>22081</v>
      </c>
      <c r="H58" s="287">
        <v>14888</v>
      </c>
      <c r="I58" s="287">
        <v>34234</v>
      </c>
      <c r="J58" s="287">
        <v>71203</v>
      </c>
      <c r="S58"/>
      <c r="T58"/>
      <c r="U58"/>
      <c r="V58"/>
      <c r="W58"/>
      <c r="X58"/>
      <c r="Y58"/>
      <c r="Z58"/>
    </row>
    <row r="59" spans="1:26" s="155" customFormat="1" hidden="1">
      <c r="A59" s="154">
        <v>2019</v>
      </c>
      <c r="B59" s="154" t="s">
        <v>792</v>
      </c>
      <c r="C59" s="283">
        <v>176.74372529999999</v>
      </c>
      <c r="D59" s="283">
        <v>240.01083338999999</v>
      </c>
      <c r="E59" s="283">
        <v>188.54126024000001</v>
      </c>
      <c r="F59" s="283">
        <v>196.68395558</v>
      </c>
      <c r="G59" s="287">
        <v>19483</v>
      </c>
      <c r="H59" s="287">
        <v>15323</v>
      </c>
      <c r="I59" s="287">
        <v>33822</v>
      </c>
      <c r="J59" s="287">
        <v>68628</v>
      </c>
      <c r="S59"/>
      <c r="T59"/>
      <c r="U59"/>
      <c r="V59"/>
      <c r="W59"/>
      <c r="X59"/>
      <c r="Y59"/>
      <c r="Z59"/>
    </row>
    <row r="60" spans="1:26" s="155" customFormat="1" hidden="1">
      <c r="A60" s="154">
        <v>2019</v>
      </c>
      <c r="B60" s="154" t="s">
        <v>793</v>
      </c>
      <c r="C60" s="283">
        <v>175.77548977000001</v>
      </c>
      <c r="D60" s="283">
        <v>240.17809439000001</v>
      </c>
      <c r="E60" s="283">
        <v>187.30168218</v>
      </c>
      <c r="F60" s="283">
        <v>193.45303100000001</v>
      </c>
      <c r="G60" s="287">
        <v>22970</v>
      </c>
      <c r="H60" s="287">
        <v>13476</v>
      </c>
      <c r="I60" s="287">
        <v>36352</v>
      </c>
      <c r="J60" s="287">
        <v>72798</v>
      </c>
      <c r="S60"/>
      <c r="T60"/>
      <c r="U60"/>
      <c r="V60"/>
      <c r="W60"/>
      <c r="X60"/>
      <c r="Y60"/>
      <c r="Z60"/>
    </row>
    <row r="61" spans="1:26" s="155" customFormat="1">
      <c r="A61" s="154">
        <v>2019</v>
      </c>
      <c r="B61" s="154" t="s">
        <v>794</v>
      </c>
      <c r="C61" s="283">
        <v>172.75920748999999</v>
      </c>
      <c r="D61" s="283">
        <v>242.15775522999999</v>
      </c>
      <c r="E61" s="283">
        <v>185.59923878000001</v>
      </c>
      <c r="F61" s="283">
        <v>191.53183663999999</v>
      </c>
      <c r="G61" s="287">
        <v>24681</v>
      </c>
      <c r="H61" s="287">
        <v>13204</v>
      </c>
      <c r="I61" s="287">
        <v>34578</v>
      </c>
      <c r="J61" s="287">
        <v>72463</v>
      </c>
      <c r="S61"/>
      <c r="T61"/>
      <c r="U61"/>
      <c r="V61"/>
      <c r="W61"/>
      <c r="X61"/>
      <c r="Y61"/>
      <c r="Z61"/>
    </row>
    <row r="62" spans="1:26" s="155" customFormat="1" hidden="1">
      <c r="A62" s="154">
        <v>2020</v>
      </c>
      <c r="B62" s="154" t="s">
        <v>795</v>
      </c>
      <c r="C62" s="283">
        <v>176.15194546000001</v>
      </c>
      <c r="D62" s="283">
        <v>240.28932173000001</v>
      </c>
      <c r="E62" s="283">
        <v>182.57829659000001</v>
      </c>
      <c r="F62" s="283">
        <v>191.39068940999999</v>
      </c>
      <c r="G62" s="287">
        <v>19507</v>
      </c>
      <c r="H62" s="287">
        <v>11603</v>
      </c>
      <c r="I62" s="287">
        <v>30651</v>
      </c>
      <c r="J62" s="287">
        <v>61761</v>
      </c>
      <c r="S62"/>
      <c r="T62"/>
      <c r="U62"/>
      <c r="V62"/>
      <c r="W62"/>
      <c r="X62"/>
      <c r="Y62"/>
      <c r="Z62"/>
    </row>
    <row r="63" spans="1:26" hidden="1">
      <c r="A63" s="154">
        <v>2020</v>
      </c>
      <c r="B63" s="154" t="s">
        <v>792</v>
      </c>
      <c r="C63" s="283">
        <v>176.29984275000001</v>
      </c>
      <c r="D63" s="283">
        <v>243.04506409000001</v>
      </c>
      <c r="E63" s="283">
        <v>187.90401052999999</v>
      </c>
      <c r="F63" s="283">
        <v>194.56648931999999</v>
      </c>
      <c r="G63" s="287">
        <v>12083</v>
      </c>
      <c r="H63" s="287">
        <v>7567</v>
      </c>
      <c r="I63" s="287">
        <v>21932</v>
      </c>
      <c r="J63" s="287">
        <v>41582</v>
      </c>
    </row>
    <row r="64" spans="1:26" hidden="1">
      <c r="A64" s="154">
        <v>2020</v>
      </c>
      <c r="B64" s="154" t="s">
        <v>793</v>
      </c>
      <c r="C64" s="283">
        <v>173.98839505999999</v>
      </c>
      <c r="D64" s="283">
        <v>241.20315327</v>
      </c>
      <c r="E64" s="283">
        <v>186.26452638000001</v>
      </c>
      <c r="F64" s="283">
        <v>192.46393338999999</v>
      </c>
      <c r="G64" s="287">
        <v>20250</v>
      </c>
      <c r="H64" s="287">
        <v>11607</v>
      </c>
      <c r="I64" s="287">
        <v>30904</v>
      </c>
      <c r="J64" s="287">
        <v>62761</v>
      </c>
    </row>
    <row r="65" spans="1:17">
      <c r="A65" s="154">
        <v>2020</v>
      </c>
      <c r="B65" s="154" t="s">
        <v>794</v>
      </c>
      <c r="C65" s="283">
        <v>174.95067288000001</v>
      </c>
      <c r="D65" s="283">
        <v>236.05147059000001</v>
      </c>
      <c r="E65" s="283">
        <v>184.47575610000001</v>
      </c>
      <c r="F65" s="283">
        <v>191.08245790000001</v>
      </c>
      <c r="G65" s="287">
        <v>19320</v>
      </c>
      <c r="H65" s="287">
        <v>11016</v>
      </c>
      <c r="I65" s="287">
        <v>27807</v>
      </c>
      <c r="J65" s="287">
        <v>58143</v>
      </c>
    </row>
    <row r="66" spans="1:17">
      <c r="A66" s="154"/>
      <c r="B66" s="154"/>
      <c r="C66" s="152"/>
      <c r="D66" s="152"/>
      <c r="E66" s="152"/>
      <c r="F66" s="152"/>
    </row>
    <row r="67" spans="1:17">
      <c r="A67" s="328" t="s">
        <v>791</v>
      </c>
      <c r="B67" s="328"/>
      <c r="C67" s="152"/>
      <c r="D67" s="152"/>
      <c r="E67" s="152"/>
      <c r="F67" s="152"/>
    </row>
    <row r="68" spans="1:17">
      <c r="A68" s="154"/>
      <c r="B68" s="154"/>
      <c r="C68" s="152"/>
      <c r="D68" s="152"/>
      <c r="E68" s="152"/>
      <c r="F68" s="152"/>
    </row>
    <row r="69" spans="1:17">
      <c r="A69" s="154"/>
      <c r="B69" s="154"/>
      <c r="C69" s="152"/>
      <c r="D69" s="152"/>
      <c r="E69" s="152"/>
      <c r="F69" s="152"/>
      <c r="H69" s="155"/>
      <c r="I69" s="155"/>
      <c r="J69" s="155"/>
    </row>
    <row r="70" spans="1:17">
      <c r="A70" s="154"/>
      <c r="B70" s="154"/>
      <c r="C70" s="152"/>
      <c r="D70" s="152"/>
      <c r="E70" s="152"/>
      <c r="F70"/>
      <c r="G70"/>
      <c r="H70"/>
      <c r="I70"/>
      <c r="J70"/>
      <c r="K70"/>
      <c r="L70"/>
      <c r="M70"/>
      <c r="N70"/>
      <c r="O70"/>
      <c r="P70"/>
      <c r="Q70"/>
    </row>
    <row r="71" spans="1:17">
      <c r="A71" s="154"/>
      <c r="B71" s="154"/>
      <c r="C71" s="152"/>
      <c r="D71" s="152"/>
      <c r="E71" s="152"/>
      <c r="F71"/>
      <c r="G71"/>
      <c r="H71"/>
      <c r="I71"/>
      <c r="J71"/>
      <c r="K71"/>
      <c r="L71"/>
      <c r="M71"/>
      <c r="N71"/>
      <c r="O71"/>
      <c r="P71"/>
      <c r="Q71"/>
    </row>
    <row r="72" spans="1:17">
      <c r="A72" s="154"/>
      <c r="B72" s="154"/>
      <c r="C72" s="152"/>
      <c r="D72" s="152"/>
      <c r="E72" s="152"/>
      <c r="F72"/>
      <c r="G72"/>
      <c r="H72"/>
      <c r="I72"/>
      <c r="J72"/>
      <c r="K72"/>
      <c r="L72"/>
      <c r="M72"/>
      <c r="N72"/>
      <c r="O72"/>
      <c r="P72"/>
      <c r="Q72"/>
    </row>
    <row r="73" spans="1:17">
      <c r="A73" s="154"/>
      <c r="B73" s="154"/>
      <c r="C73" s="152"/>
      <c r="D73" s="152"/>
      <c r="E73" s="152"/>
      <c r="F73"/>
      <c r="G73"/>
      <c r="H73"/>
      <c r="I73"/>
      <c r="J73"/>
      <c r="K73"/>
      <c r="L73"/>
      <c r="M73"/>
      <c r="N73"/>
      <c r="O73"/>
      <c r="P73"/>
      <c r="Q73"/>
    </row>
    <row r="74" spans="1:17">
      <c r="A74" s="154"/>
      <c r="B74" s="154"/>
      <c r="C74" s="152"/>
      <c r="D74" s="152"/>
      <c r="E74" s="152"/>
      <c r="F74"/>
      <c r="G74"/>
      <c r="H74"/>
      <c r="I74"/>
      <c r="J74"/>
      <c r="K74"/>
      <c r="L74"/>
      <c r="M74"/>
      <c r="N74"/>
      <c r="O74"/>
      <c r="P74"/>
      <c r="Q74"/>
    </row>
    <row r="75" spans="1:17">
      <c r="A75" s="154"/>
      <c r="B75" s="154"/>
      <c r="C75" s="152"/>
      <c r="D75" s="152"/>
      <c r="E75" s="152"/>
      <c r="F75"/>
      <c r="G75"/>
      <c r="H75"/>
      <c r="I75"/>
      <c r="J75"/>
      <c r="K75"/>
      <c r="L75"/>
      <c r="M75"/>
      <c r="N75"/>
      <c r="O75"/>
      <c r="P75"/>
      <c r="Q75"/>
    </row>
    <row r="76" spans="1:17">
      <c r="F76"/>
      <c r="G76"/>
      <c r="H76"/>
      <c r="I76"/>
      <c r="J76"/>
      <c r="K76"/>
      <c r="L76"/>
      <c r="M76"/>
      <c r="N76"/>
      <c r="O76"/>
      <c r="P76"/>
      <c r="Q76"/>
    </row>
    <row r="77" spans="1:17">
      <c r="F77"/>
      <c r="G77"/>
      <c r="H77"/>
      <c r="I77"/>
      <c r="J77"/>
      <c r="K77"/>
      <c r="L77"/>
      <c r="M77"/>
      <c r="N77"/>
      <c r="O77"/>
      <c r="P77"/>
      <c r="Q77"/>
    </row>
    <row r="78" spans="1:17">
      <c r="F78"/>
      <c r="G78"/>
      <c r="H78"/>
      <c r="I78"/>
      <c r="J78"/>
      <c r="K78"/>
      <c r="L78"/>
      <c r="M78"/>
      <c r="N78"/>
      <c r="O78"/>
      <c r="P78"/>
      <c r="Q78"/>
    </row>
    <row r="79" spans="1:17">
      <c r="F79"/>
      <c r="G79"/>
      <c r="H79"/>
      <c r="I79"/>
      <c r="J79"/>
      <c r="K79"/>
      <c r="L79"/>
      <c r="M79"/>
      <c r="N79"/>
      <c r="O79"/>
      <c r="P79"/>
      <c r="Q79"/>
    </row>
  </sheetData>
  <autoFilter ref="A2:J65">
    <filterColumn colId="1">
      <filters>
        <filter val="Q4"/>
      </filters>
    </filterColumn>
  </autoFilter>
  <hyperlinks>
    <hyperlink ref="N1:O1" location="Contents!A1" display="Back to Contents"/>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U58"/>
  <sheetViews>
    <sheetView workbookViewId="0"/>
  </sheetViews>
  <sheetFormatPr defaultRowHeight="13.2"/>
  <cols>
    <col min="1" max="1" width="34.5546875" customWidth="1"/>
    <col min="2" max="2" width="18.44140625" customWidth="1"/>
    <col min="4" max="4" width="36.6640625" customWidth="1"/>
    <col min="5" max="5" width="14.44140625" customWidth="1"/>
    <col min="7" max="7" width="15.33203125" style="181" customWidth="1"/>
    <col min="8" max="11" width="7.88671875" customWidth="1"/>
    <col min="12" max="12" width="4.44140625" bestFit="1" customWidth="1"/>
    <col min="13" max="14" width="10.88671875" customWidth="1"/>
    <col min="15" max="16" width="4.44140625" bestFit="1" customWidth="1"/>
    <col min="17" max="24" width="5.33203125" bestFit="1" customWidth="1"/>
    <col min="25" max="26" width="6.109375" bestFit="1" customWidth="1"/>
    <col min="27" max="29" width="5.33203125" bestFit="1" customWidth="1"/>
    <col min="30" max="38" width="6.109375" bestFit="1" customWidth="1"/>
    <col min="39" max="41" width="5.33203125" bestFit="1" customWidth="1"/>
    <col min="42" max="43" width="5.5546875" customWidth="1"/>
    <col min="44" max="44" width="5.88671875" customWidth="1"/>
    <col min="45" max="45" width="6.5546875" customWidth="1"/>
    <col min="46" max="46" width="7.109375" customWidth="1"/>
    <col min="47" max="47" width="7" customWidth="1"/>
  </cols>
  <sheetData>
    <row r="1" spans="1:47" ht="13.8">
      <c r="A1" s="20" t="s">
        <v>644</v>
      </c>
      <c r="B1" s="16"/>
      <c r="D1" s="20" t="s">
        <v>643</v>
      </c>
      <c r="E1" s="16"/>
      <c r="G1" s="180" t="s">
        <v>645</v>
      </c>
      <c r="H1" s="16"/>
      <c r="I1" s="16"/>
      <c r="J1" s="16"/>
      <c r="K1" s="56"/>
      <c r="M1" s="362" t="s">
        <v>255</v>
      </c>
      <c r="N1" s="362"/>
    </row>
    <row r="2" spans="1:47">
      <c r="A2" s="70" t="s">
        <v>378</v>
      </c>
      <c r="B2" s="82" t="s">
        <v>566</v>
      </c>
      <c r="D2" s="70" t="s">
        <v>378</v>
      </c>
      <c r="E2" s="82" t="s">
        <v>566</v>
      </c>
      <c r="H2" s="374" t="s">
        <v>228</v>
      </c>
      <c r="I2" s="374"/>
      <c r="J2" s="374" t="s">
        <v>215</v>
      </c>
      <c r="K2" s="374"/>
    </row>
    <row r="3" spans="1:47">
      <c r="A3" s="70" t="s">
        <v>379</v>
      </c>
      <c r="B3" s="82">
        <v>498</v>
      </c>
      <c r="D3" s="70" t="s">
        <v>392</v>
      </c>
      <c r="E3" s="82">
        <v>4</v>
      </c>
      <c r="G3" s="140" t="s">
        <v>25</v>
      </c>
      <c r="H3" s="82" t="s">
        <v>403</v>
      </c>
      <c r="I3" s="82" t="s">
        <v>404</v>
      </c>
      <c r="J3" s="82" t="s">
        <v>403</v>
      </c>
      <c r="K3" s="82" t="s">
        <v>404</v>
      </c>
    </row>
    <row r="4" spans="1:47">
      <c r="A4" s="70" t="s">
        <v>380</v>
      </c>
      <c r="B4" s="82">
        <v>52748</v>
      </c>
      <c r="D4" s="70" t="s">
        <v>393</v>
      </c>
      <c r="E4" s="82">
        <v>30291</v>
      </c>
      <c r="G4" s="140">
        <v>1968</v>
      </c>
      <c r="H4" s="82">
        <v>21136</v>
      </c>
      <c r="I4" s="82">
        <v>35040</v>
      </c>
      <c r="J4" s="82">
        <v>83</v>
      </c>
      <c r="K4" s="82">
        <v>338</v>
      </c>
    </row>
    <row r="5" spans="1:47">
      <c r="A5" s="70" t="s">
        <v>382</v>
      </c>
      <c r="B5" s="82">
        <v>164469</v>
      </c>
      <c r="C5" s="70"/>
      <c r="D5" s="70" t="s">
        <v>394</v>
      </c>
      <c r="E5" s="82">
        <v>28212</v>
      </c>
      <c r="G5" s="140">
        <v>1969</v>
      </c>
      <c r="H5" s="82">
        <v>1478</v>
      </c>
      <c r="I5" s="82">
        <v>2968</v>
      </c>
      <c r="J5" s="82">
        <v>7</v>
      </c>
      <c r="K5" s="82">
        <v>33</v>
      </c>
    </row>
    <row r="6" spans="1:47">
      <c r="A6" s="70" t="s">
        <v>381</v>
      </c>
      <c r="B6" s="82">
        <v>17465</v>
      </c>
      <c r="C6" s="70"/>
      <c r="D6" s="70" t="s">
        <v>395</v>
      </c>
      <c r="E6" s="82">
        <v>185909</v>
      </c>
      <c r="F6" s="8"/>
      <c r="G6" s="140">
        <v>1970</v>
      </c>
      <c r="H6" s="82">
        <v>1341</v>
      </c>
      <c r="I6" s="82">
        <v>4324</v>
      </c>
      <c r="J6" s="82">
        <v>7</v>
      </c>
      <c r="K6" s="82">
        <v>57</v>
      </c>
      <c r="AS6" s="93"/>
    </row>
    <row r="7" spans="1:47">
      <c r="A7" s="70" t="s">
        <v>383</v>
      </c>
      <c r="B7" s="82">
        <v>301259</v>
      </c>
      <c r="C7" s="70"/>
      <c r="D7" s="70" t="s">
        <v>787</v>
      </c>
      <c r="E7" s="82">
        <v>16054</v>
      </c>
      <c r="F7" s="70"/>
      <c r="G7" s="140">
        <v>1971</v>
      </c>
      <c r="H7" s="82">
        <v>1014</v>
      </c>
      <c r="I7" s="82">
        <v>4758</v>
      </c>
      <c r="J7" s="82">
        <v>10</v>
      </c>
      <c r="K7" s="82">
        <v>80</v>
      </c>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167"/>
      <c r="AT7" s="70"/>
      <c r="AU7" s="167"/>
    </row>
    <row r="8" spans="1:47">
      <c r="A8" s="70" t="s">
        <v>780</v>
      </c>
      <c r="B8" s="82">
        <v>18451</v>
      </c>
      <c r="C8" s="70"/>
      <c r="D8" s="70" t="s">
        <v>396</v>
      </c>
      <c r="E8" s="82">
        <v>229851</v>
      </c>
      <c r="F8" s="70"/>
      <c r="G8" s="140">
        <v>1972</v>
      </c>
      <c r="H8" s="82">
        <v>1145</v>
      </c>
      <c r="I8" s="82">
        <v>5292</v>
      </c>
      <c r="J8" s="82">
        <v>9</v>
      </c>
      <c r="K8" s="82">
        <v>74</v>
      </c>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93"/>
      <c r="AT8" s="70"/>
      <c r="AU8" s="93"/>
    </row>
    <row r="9" spans="1:47">
      <c r="A9" s="70" t="s">
        <v>384</v>
      </c>
      <c r="B9" s="82">
        <v>428203</v>
      </c>
      <c r="C9" s="70"/>
      <c r="D9" s="70" t="s">
        <v>397</v>
      </c>
      <c r="E9" s="82">
        <v>30221</v>
      </c>
      <c r="F9" s="70"/>
      <c r="G9" s="140">
        <v>1973</v>
      </c>
      <c r="H9" s="82">
        <v>1106</v>
      </c>
      <c r="I9" s="82">
        <v>5427</v>
      </c>
      <c r="J9" s="82">
        <v>14</v>
      </c>
      <c r="K9" s="82">
        <v>97</v>
      </c>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93"/>
      <c r="AT9" s="70"/>
      <c r="AU9" s="93"/>
    </row>
    <row r="10" spans="1:47">
      <c r="A10" s="70" t="s">
        <v>419</v>
      </c>
      <c r="B10" s="82">
        <v>80359</v>
      </c>
      <c r="C10" s="70"/>
      <c r="D10" s="70" t="s">
        <v>398</v>
      </c>
      <c r="E10" s="82">
        <v>95940</v>
      </c>
      <c r="F10" s="70"/>
      <c r="G10" s="140">
        <v>1974</v>
      </c>
      <c r="H10" s="82">
        <v>893</v>
      </c>
      <c r="I10" s="82">
        <v>5746</v>
      </c>
      <c r="J10" s="82">
        <v>8</v>
      </c>
      <c r="K10" s="82">
        <v>98</v>
      </c>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93"/>
      <c r="AT10" s="70"/>
      <c r="AU10" s="93"/>
    </row>
    <row r="11" spans="1:47">
      <c r="A11" s="70" t="s">
        <v>781</v>
      </c>
      <c r="B11" s="82">
        <v>279733</v>
      </c>
      <c r="C11" s="70"/>
      <c r="D11" s="70" t="s">
        <v>399</v>
      </c>
      <c r="E11" s="82">
        <v>9999</v>
      </c>
      <c r="F11" s="74"/>
      <c r="G11" s="140">
        <v>1975</v>
      </c>
      <c r="H11" s="82">
        <v>596</v>
      </c>
      <c r="I11" s="82">
        <v>3744</v>
      </c>
      <c r="J11" s="82">
        <v>12</v>
      </c>
      <c r="K11" s="82">
        <v>98</v>
      </c>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S11" s="93"/>
      <c r="AU11" s="93"/>
    </row>
    <row r="12" spans="1:47">
      <c r="A12" s="70" t="s">
        <v>386</v>
      </c>
      <c r="B12" s="82">
        <v>76242</v>
      </c>
      <c r="C12" s="70"/>
      <c r="D12" s="70" t="s">
        <v>400</v>
      </c>
      <c r="E12" s="82">
        <v>2590</v>
      </c>
      <c r="F12" s="70"/>
      <c r="G12" s="140">
        <v>1976</v>
      </c>
      <c r="H12" s="82">
        <v>659</v>
      </c>
      <c r="I12" s="82">
        <v>3246</v>
      </c>
      <c r="J12" s="82">
        <v>17</v>
      </c>
      <c r="K12" s="82">
        <v>112</v>
      </c>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167"/>
      <c r="AT12" s="70"/>
      <c r="AU12" s="167"/>
    </row>
    <row r="13" spans="1:47">
      <c r="A13" s="70" t="s">
        <v>385</v>
      </c>
      <c r="B13" s="82">
        <v>230113</v>
      </c>
      <c r="C13" s="70"/>
      <c r="D13" s="70" t="s">
        <v>401</v>
      </c>
      <c r="E13" s="82">
        <v>8135</v>
      </c>
      <c r="F13" s="70"/>
      <c r="G13" s="140">
        <v>1977</v>
      </c>
      <c r="H13" s="82">
        <v>739</v>
      </c>
      <c r="I13" s="82">
        <v>3323</v>
      </c>
      <c r="J13" s="82">
        <v>26</v>
      </c>
      <c r="K13" s="82">
        <v>129</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93"/>
      <c r="AT13" s="93"/>
      <c r="AU13" s="93"/>
    </row>
    <row r="14" spans="1:47">
      <c r="A14" s="70" t="s">
        <v>387</v>
      </c>
      <c r="B14" s="82">
        <v>317123</v>
      </c>
      <c r="C14" s="70"/>
      <c r="D14" s="70" t="s">
        <v>402</v>
      </c>
      <c r="E14" s="82">
        <v>13696</v>
      </c>
      <c r="F14" s="70"/>
      <c r="G14" s="140">
        <v>1978</v>
      </c>
      <c r="H14" s="82">
        <v>1154</v>
      </c>
      <c r="I14" s="82">
        <v>4000</v>
      </c>
      <c r="J14" s="82">
        <v>38</v>
      </c>
      <c r="K14" s="82">
        <v>147</v>
      </c>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93"/>
      <c r="AT14" s="93"/>
      <c r="AU14" s="93"/>
    </row>
    <row r="15" spans="1:47">
      <c r="A15" s="70" t="s">
        <v>782</v>
      </c>
      <c r="B15" s="82">
        <v>680860</v>
      </c>
      <c r="C15" s="70"/>
      <c r="D15" s="70" t="s">
        <v>788</v>
      </c>
      <c r="E15" s="82">
        <v>4</v>
      </c>
      <c r="G15" s="140">
        <v>1979</v>
      </c>
      <c r="H15" s="82">
        <v>1383</v>
      </c>
      <c r="I15" s="82">
        <v>4000</v>
      </c>
      <c r="J15" s="82">
        <v>53</v>
      </c>
      <c r="K15" s="82">
        <v>184</v>
      </c>
      <c r="AS15" s="93"/>
    </row>
    <row r="16" spans="1:47">
      <c r="A16" s="70" t="s">
        <v>388</v>
      </c>
      <c r="B16" s="82">
        <v>10208</v>
      </c>
      <c r="C16" s="70"/>
      <c r="D16" s="70" t="s">
        <v>789</v>
      </c>
      <c r="E16" s="82">
        <v>1</v>
      </c>
      <c r="G16" s="140">
        <v>1980</v>
      </c>
      <c r="H16" s="82">
        <v>1149</v>
      </c>
      <c r="I16" s="82">
        <v>3902</v>
      </c>
      <c r="J16" s="82">
        <v>64</v>
      </c>
      <c r="K16" s="82">
        <v>209</v>
      </c>
    </row>
    <row r="17" spans="1:11">
      <c r="A17" s="70" t="s">
        <v>783</v>
      </c>
      <c r="B17" s="82">
        <v>378</v>
      </c>
      <c r="C17" s="70"/>
      <c r="D17" s="70" t="s">
        <v>491</v>
      </c>
      <c r="E17" s="82">
        <v>27</v>
      </c>
      <c r="G17" s="140">
        <v>1981</v>
      </c>
      <c r="H17" s="82">
        <v>1031</v>
      </c>
      <c r="I17" s="82">
        <v>3240</v>
      </c>
      <c r="J17" s="82">
        <v>84</v>
      </c>
      <c r="K17" s="82">
        <v>254</v>
      </c>
    </row>
    <row r="18" spans="1:11">
      <c r="A18" s="70" t="s">
        <v>389</v>
      </c>
      <c r="B18" s="326">
        <v>385</v>
      </c>
      <c r="C18" s="70"/>
      <c r="D18" s="70" t="s">
        <v>391</v>
      </c>
      <c r="E18" s="326">
        <v>167390</v>
      </c>
      <c r="G18" s="140">
        <v>1982</v>
      </c>
      <c r="H18" s="82">
        <v>1213</v>
      </c>
      <c r="I18" s="82">
        <v>3241</v>
      </c>
      <c r="J18" s="82">
        <v>173</v>
      </c>
      <c r="K18" s="82">
        <v>290</v>
      </c>
    </row>
    <row r="19" spans="1:11">
      <c r="A19" s="70" t="s">
        <v>784</v>
      </c>
      <c r="B19" s="326">
        <v>111</v>
      </c>
      <c r="C19" s="70"/>
      <c r="G19" s="140">
        <v>1983</v>
      </c>
      <c r="H19" s="82">
        <v>1393</v>
      </c>
      <c r="I19" s="82">
        <v>2936</v>
      </c>
      <c r="J19" s="82">
        <v>224</v>
      </c>
      <c r="K19" s="82">
        <v>314</v>
      </c>
    </row>
    <row r="20" spans="1:11">
      <c r="A20" s="70" t="s">
        <v>785</v>
      </c>
      <c r="B20" s="326">
        <v>364</v>
      </c>
      <c r="C20" s="70"/>
      <c r="G20" s="140">
        <v>1984</v>
      </c>
      <c r="H20" s="82">
        <v>1835</v>
      </c>
      <c r="I20" s="82">
        <v>3433</v>
      </c>
      <c r="J20" s="82">
        <v>418</v>
      </c>
      <c r="K20" s="82">
        <v>473</v>
      </c>
    </row>
    <row r="21" spans="1:11">
      <c r="A21" s="70" t="s">
        <v>786</v>
      </c>
      <c r="B21" s="326">
        <v>1982</v>
      </c>
      <c r="C21" s="70"/>
      <c r="G21" s="140">
        <v>1985</v>
      </c>
      <c r="H21" s="82">
        <v>2058</v>
      </c>
      <c r="I21" s="82">
        <v>4004</v>
      </c>
      <c r="J21" s="82">
        <v>743</v>
      </c>
      <c r="K21" s="82">
        <v>451</v>
      </c>
    </row>
    <row r="22" spans="1:11">
      <c r="A22" s="70" t="s">
        <v>390</v>
      </c>
      <c r="B22" s="326">
        <v>11</v>
      </c>
      <c r="C22" s="70"/>
      <c r="G22" s="140">
        <v>1986</v>
      </c>
      <c r="H22" s="82">
        <v>2264</v>
      </c>
      <c r="I22" s="82">
        <v>4367</v>
      </c>
      <c r="J22" s="82">
        <v>1021</v>
      </c>
      <c r="K22" s="82">
        <v>250</v>
      </c>
    </row>
    <row r="23" spans="1:11">
      <c r="A23" s="70" t="s">
        <v>391</v>
      </c>
      <c r="B23" s="326">
        <v>547658</v>
      </c>
      <c r="C23" s="70"/>
      <c r="G23" s="140">
        <v>1987</v>
      </c>
      <c r="H23" s="82">
        <v>2570</v>
      </c>
      <c r="I23" s="82">
        <v>5311</v>
      </c>
      <c r="J23" s="82">
        <v>1345</v>
      </c>
      <c r="K23" s="82">
        <v>200</v>
      </c>
    </row>
    <row r="24" spans="1:11">
      <c r="G24" s="140">
        <v>1988</v>
      </c>
      <c r="H24" s="82">
        <v>3576</v>
      </c>
      <c r="I24" s="82">
        <v>5440</v>
      </c>
      <c r="J24" s="82">
        <v>2566</v>
      </c>
      <c r="K24" s="82">
        <v>232</v>
      </c>
    </row>
    <row r="25" spans="1:11">
      <c r="A25" s="70"/>
      <c r="B25" s="70"/>
      <c r="C25" s="70"/>
      <c r="G25" s="140">
        <v>1989</v>
      </c>
      <c r="H25" s="82">
        <v>6894</v>
      </c>
      <c r="I25" s="82">
        <v>7550</v>
      </c>
      <c r="J25" s="82">
        <v>3399</v>
      </c>
      <c r="K25" s="82">
        <v>460</v>
      </c>
    </row>
    <row r="26" spans="1:11">
      <c r="B26" s="70"/>
      <c r="C26" s="70"/>
      <c r="G26" s="140">
        <v>1990</v>
      </c>
      <c r="H26" s="82">
        <v>9734</v>
      </c>
      <c r="I26" s="82">
        <v>10987</v>
      </c>
      <c r="J26" s="82">
        <v>4752</v>
      </c>
      <c r="K26" s="82">
        <v>1148</v>
      </c>
    </row>
    <row r="27" spans="1:11">
      <c r="A27" s="70"/>
      <c r="B27" s="70"/>
      <c r="C27" s="70"/>
      <c r="G27" s="140">
        <v>1991</v>
      </c>
      <c r="H27" s="82">
        <v>10905</v>
      </c>
      <c r="I27" s="82">
        <v>8444</v>
      </c>
      <c r="J27" s="82">
        <v>6044</v>
      </c>
      <c r="K27" s="82">
        <v>1153</v>
      </c>
    </row>
    <row r="28" spans="1:11">
      <c r="A28" s="70"/>
      <c r="B28" s="70"/>
      <c r="C28" s="70"/>
      <c r="G28" s="140">
        <v>1992</v>
      </c>
      <c r="H28" s="82">
        <v>13665</v>
      </c>
      <c r="I28" s="82">
        <v>9293</v>
      </c>
      <c r="J28" s="82">
        <v>6798</v>
      </c>
      <c r="K28" s="82">
        <v>1878</v>
      </c>
    </row>
    <row r="29" spans="1:11">
      <c r="A29" s="70"/>
      <c r="B29" s="70"/>
      <c r="C29" s="70"/>
      <c r="G29" s="140">
        <v>1993</v>
      </c>
      <c r="H29" s="82">
        <v>13415</v>
      </c>
      <c r="I29" s="82">
        <v>10679</v>
      </c>
      <c r="J29" s="82">
        <v>7340</v>
      </c>
      <c r="K29" s="82">
        <v>2316</v>
      </c>
    </row>
    <row r="30" spans="1:11">
      <c r="A30" s="70"/>
      <c r="B30" s="70"/>
      <c r="C30" s="70"/>
      <c r="G30" s="140">
        <v>1994</v>
      </c>
      <c r="H30" s="82">
        <v>19936</v>
      </c>
      <c r="I30" s="82">
        <v>14900</v>
      </c>
      <c r="J30" s="82">
        <v>10175</v>
      </c>
      <c r="K30" s="82">
        <v>3294</v>
      </c>
    </row>
    <row r="31" spans="1:11">
      <c r="A31" s="70"/>
      <c r="B31" s="70"/>
      <c r="C31" s="70"/>
      <c r="G31" s="140">
        <v>1995</v>
      </c>
      <c r="H31" s="82">
        <v>28863</v>
      </c>
      <c r="I31" s="82">
        <v>12505</v>
      </c>
      <c r="J31" s="82">
        <v>12326</v>
      </c>
      <c r="K31" s="82">
        <v>2754</v>
      </c>
    </row>
    <row r="32" spans="1:11">
      <c r="A32" s="70"/>
      <c r="B32" s="70"/>
      <c r="C32" s="70"/>
      <c r="G32" s="140">
        <v>1996</v>
      </c>
      <c r="H32" s="82">
        <v>50238</v>
      </c>
      <c r="I32" s="82">
        <v>18173</v>
      </c>
      <c r="J32" s="82">
        <v>20289</v>
      </c>
      <c r="K32" s="82">
        <v>4061</v>
      </c>
    </row>
    <row r="33" spans="1:11">
      <c r="A33" s="70"/>
      <c r="B33" s="70"/>
      <c r="C33" s="70"/>
      <c r="G33" s="140">
        <v>1997</v>
      </c>
      <c r="H33" s="82">
        <v>47054</v>
      </c>
      <c r="I33" s="82">
        <v>17999</v>
      </c>
      <c r="J33" s="82">
        <v>12867</v>
      </c>
      <c r="K33" s="82">
        <v>5337</v>
      </c>
    </row>
    <row r="34" spans="1:11">
      <c r="A34" s="70"/>
      <c r="B34" s="70"/>
      <c r="C34" s="70"/>
      <c r="G34" s="140">
        <v>1998</v>
      </c>
      <c r="H34" s="82">
        <v>41116</v>
      </c>
      <c r="I34" s="82">
        <v>22297</v>
      </c>
      <c r="J34" s="82">
        <v>6441</v>
      </c>
      <c r="K34" s="82">
        <v>5124</v>
      </c>
    </row>
    <row r="35" spans="1:11">
      <c r="A35" s="70"/>
      <c r="B35" s="70"/>
      <c r="C35" s="70"/>
      <c r="G35" s="140">
        <v>1999</v>
      </c>
      <c r="H35" s="82">
        <v>37306</v>
      </c>
      <c r="I35" s="82">
        <v>26735</v>
      </c>
      <c r="J35" s="82">
        <v>3813</v>
      </c>
      <c r="K35" s="82">
        <v>6991</v>
      </c>
    </row>
    <row r="36" spans="1:11">
      <c r="A36" s="70"/>
      <c r="B36" s="70"/>
      <c r="C36" s="70"/>
      <c r="G36" s="140">
        <v>2000</v>
      </c>
      <c r="H36" s="82">
        <v>46584</v>
      </c>
      <c r="I36" s="82">
        <v>30579</v>
      </c>
      <c r="J36" s="82">
        <v>2307</v>
      </c>
      <c r="K36" s="82">
        <v>8740</v>
      </c>
    </row>
    <row r="37" spans="1:11">
      <c r="A37" s="70"/>
      <c r="B37" s="70"/>
      <c r="C37" s="70"/>
      <c r="G37" s="140">
        <v>2001</v>
      </c>
      <c r="H37" s="82">
        <v>51421</v>
      </c>
      <c r="I37" s="82">
        <v>34539</v>
      </c>
      <c r="J37" s="82">
        <v>1392</v>
      </c>
      <c r="K37" s="82">
        <v>9504</v>
      </c>
    </row>
    <row r="38" spans="1:11">
      <c r="A38" s="70"/>
      <c r="B38" s="70"/>
      <c r="C38" s="70"/>
      <c r="G38" s="140">
        <v>2002</v>
      </c>
      <c r="H38" s="82">
        <v>50959</v>
      </c>
      <c r="I38" s="82">
        <v>42623</v>
      </c>
      <c r="J38" s="82">
        <v>777</v>
      </c>
      <c r="K38" s="82">
        <v>10553</v>
      </c>
    </row>
    <row r="39" spans="1:11">
      <c r="A39" s="70"/>
      <c r="B39" s="70"/>
      <c r="C39" s="70"/>
      <c r="G39" s="140">
        <v>2003</v>
      </c>
      <c r="H39" s="82">
        <v>42731</v>
      </c>
      <c r="I39" s="82">
        <v>53246</v>
      </c>
      <c r="J39" s="82">
        <v>255</v>
      </c>
      <c r="K39" s="82">
        <v>11624</v>
      </c>
    </row>
    <row r="40" spans="1:11">
      <c r="C40" s="70"/>
      <c r="G40" s="140">
        <v>2004</v>
      </c>
      <c r="H40" s="82">
        <v>129833</v>
      </c>
      <c r="I40" s="82">
        <v>59358</v>
      </c>
      <c r="J40" s="82">
        <v>578</v>
      </c>
      <c r="K40" s="82">
        <v>13595</v>
      </c>
    </row>
    <row r="41" spans="1:11">
      <c r="G41" s="140">
        <v>2005</v>
      </c>
      <c r="H41" s="82">
        <v>232931</v>
      </c>
      <c r="I41" s="82">
        <v>10055</v>
      </c>
      <c r="J41" s="82">
        <v>13027</v>
      </c>
      <c r="K41" s="82">
        <v>4264</v>
      </c>
    </row>
    <row r="42" spans="1:11">
      <c r="G42" s="140">
        <v>2006</v>
      </c>
      <c r="H42" s="82">
        <v>229439</v>
      </c>
      <c r="I42" s="82">
        <v>6566</v>
      </c>
      <c r="J42" s="82">
        <v>14825</v>
      </c>
      <c r="K42" s="82">
        <v>4596</v>
      </c>
    </row>
    <row r="43" spans="1:11">
      <c r="G43" s="140">
        <v>2007</v>
      </c>
      <c r="H43" s="82">
        <v>221544</v>
      </c>
      <c r="I43" s="82">
        <v>5683</v>
      </c>
      <c r="J43" s="82">
        <v>17535</v>
      </c>
      <c r="K43" s="82">
        <v>7340</v>
      </c>
    </row>
    <row r="44" spans="1:11">
      <c r="G44" s="140">
        <v>2008</v>
      </c>
      <c r="H44" s="82">
        <v>179460</v>
      </c>
      <c r="I44" s="82">
        <v>4444</v>
      </c>
      <c r="J44" s="82">
        <v>21526</v>
      </c>
      <c r="K44" s="82">
        <v>7230</v>
      </c>
    </row>
    <row r="45" spans="1:11">
      <c r="G45" s="140">
        <v>2009</v>
      </c>
      <c r="H45" s="82">
        <v>120698</v>
      </c>
      <c r="I45" s="82">
        <v>3889</v>
      </c>
      <c r="J45" s="82">
        <v>16852</v>
      </c>
      <c r="K45" s="82">
        <v>4653</v>
      </c>
    </row>
    <row r="46" spans="1:11">
      <c r="G46" s="140">
        <v>2010</v>
      </c>
      <c r="H46" s="82">
        <v>117059</v>
      </c>
      <c r="I46" s="82">
        <v>3335</v>
      </c>
      <c r="J46" s="82">
        <v>21169</v>
      </c>
      <c r="K46" s="82">
        <v>4391</v>
      </c>
    </row>
    <row r="47" spans="1:11">
      <c r="G47" s="140">
        <v>2011</v>
      </c>
      <c r="H47" s="82">
        <v>95162</v>
      </c>
      <c r="I47" s="82">
        <v>2487</v>
      </c>
      <c r="J47" s="82">
        <v>23788</v>
      </c>
      <c r="K47" s="82">
        <v>5013</v>
      </c>
    </row>
    <row r="48" spans="1:11">
      <c r="G48" s="140">
        <v>2012</v>
      </c>
      <c r="H48" s="82">
        <v>98957</v>
      </c>
      <c r="I48" s="82">
        <v>2526</v>
      </c>
      <c r="J48" s="82">
        <v>30304</v>
      </c>
      <c r="K48" s="82">
        <v>6375</v>
      </c>
    </row>
    <row r="49" spans="7:11">
      <c r="G49" s="140">
        <v>2013</v>
      </c>
      <c r="H49" s="82">
        <v>94457</v>
      </c>
      <c r="I49" s="82">
        <v>2587</v>
      </c>
      <c r="J49" s="82">
        <v>36144</v>
      </c>
      <c r="K49" s="82">
        <v>7527</v>
      </c>
    </row>
    <row r="50" spans="7:11">
      <c r="G50" s="140">
        <v>2014</v>
      </c>
      <c r="H50" s="82">
        <v>96828</v>
      </c>
      <c r="I50" s="82">
        <v>2200</v>
      </c>
      <c r="J50" s="82">
        <v>39155</v>
      </c>
      <c r="K50" s="82">
        <v>7626</v>
      </c>
    </row>
    <row r="51" spans="7:11">
      <c r="G51" s="140">
        <v>2015</v>
      </c>
      <c r="H51" s="82">
        <v>90769</v>
      </c>
      <c r="I51" s="82">
        <v>2243</v>
      </c>
      <c r="J51" s="82">
        <v>43368</v>
      </c>
      <c r="K51" s="82">
        <v>5967</v>
      </c>
    </row>
    <row r="52" spans="7:11">
      <c r="G52" s="140">
        <v>2016</v>
      </c>
      <c r="H52" s="82">
        <v>88324</v>
      </c>
      <c r="I52" s="82">
        <v>1653</v>
      </c>
      <c r="J52" s="82">
        <v>50681</v>
      </c>
      <c r="K52" s="82">
        <v>4562</v>
      </c>
    </row>
    <row r="53" spans="7:11">
      <c r="G53" s="140">
        <v>2017</v>
      </c>
      <c r="H53" s="82">
        <v>93335</v>
      </c>
      <c r="I53" s="82">
        <v>1043</v>
      </c>
      <c r="J53" s="82">
        <v>58812</v>
      </c>
      <c r="K53" s="82">
        <v>2191</v>
      </c>
    </row>
    <row r="54" spans="7:11">
      <c r="G54" s="140">
        <v>2018</v>
      </c>
      <c r="H54" s="82">
        <v>92397</v>
      </c>
      <c r="I54" s="82">
        <v>648</v>
      </c>
      <c r="J54" s="82">
        <v>59808</v>
      </c>
      <c r="K54" s="82">
        <v>1638</v>
      </c>
    </row>
    <row r="55" spans="7:11">
      <c r="G55" s="140">
        <v>2019</v>
      </c>
      <c r="H55" s="82">
        <v>88243</v>
      </c>
      <c r="I55" s="82">
        <v>419</v>
      </c>
      <c r="J55" s="82">
        <v>55897</v>
      </c>
      <c r="K55" s="82">
        <v>935</v>
      </c>
    </row>
    <row r="56" spans="7:11">
      <c r="G56" s="140">
        <v>2020</v>
      </c>
      <c r="H56" s="82">
        <v>70910</v>
      </c>
      <c r="I56" s="82">
        <v>231</v>
      </c>
      <c r="J56" s="82">
        <v>41527</v>
      </c>
      <c r="K56" s="82">
        <v>430</v>
      </c>
    </row>
    <row r="57" spans="7:11">
      <c r="G57" s="140">
        <v>2021</v>
      </c>
      <c r="H57" s="82">
        <v>62</v>
      </c>
      <c r="I57" s="82">
        <v>0</v>
      </c>
      <c r="J57" s="82">
        <v>41</v>
      </c>
      <c r="K57" s="82">
        <v>0</v>
      </c>
    </row>
    <row r="58" spans="7:11">
      <c r="G58" s="140" t="s">
        <v>227</v>
      </c>
      <c r="H58" s="326">
        <v>2660962</v>
      </c>
      <c r="I58" s="326">
        <v>547658</v>
      </c>
      <c r="J58" s="326">
        <v>650934</v>
      </c>
      <c r="K58" s="326">
        <v>167390</v>
      </c>
    </row>
  </sheetData>
  <mergeCells count="3">
    <mergeCell ref="M1:N1"/>
    <mergeCell ref="H2:I2"/>
    <mergeCell ref="J2:K2"/>
  </mergeCells>
  <hyperlinks>
    <hyperlink ref="M1:N1" location="Contents!A1" display="Back to Contents"/>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FD54"/>
  <sheetViews>
    <sheetView workbookViewId="0">
      <selection activeCell="E24" sqref="E24"/>
    </sheetView>
  </sheetViews>
  <sheetFormatPr defaultColWidth="8.88671875" defaultRowHeight="13.2"/>
  <cols>
    <col min="1" max="1" width="6.6640625" customWidth="1"/>
    <col min="2" max="2" width="13.5546875" customWidth="1"/>
    <col min="3" max="3" width="11.44140625" bestFit="1" customWidth="1"/>
    <col min="4" max="4" width="14.109375" customWidth="1"/>
    <col min="5" max="5" width="11.33203125" customWidth="1"/>
    <col min="6" max="6" width="12.88671875" bestFit="1" customWidth="1"/>
  </cols>
  <sheetData>
    <row r="1" spans="1:16384" ht="27" customHeight="1">
      <c r="B1" s="20" t="s">
        <v>251</v>
      </c>
      <c r="C1" s="21"/>
      <c r="D1" s="21"/>
      <c r="E1" s="21"/>
      <c r="F1" s="21"/>
      <c r="G1" s="70"/>
      <c r="H1" s="352" t="s">
        <v>255</v>
      </c>
      <c r="I1" s="352"/>
    </row>
    <row r="2" spans="1:16384" s="37" customFormat="1" ht="29.25" customHeight="1">
      <c r="A2" s="290" t="s">
        <v>218</v>
      </c>
      <c r="B2" s="291" t="s">
        <v>101</v>
      </c>
      <c r="C2" s="291" t="s">
        <v>102</v>
      </c>
      <c r="D2" s="246" t="s">
        <v>99</v>
      </c>
      <c r="E2" s="246" t="s">
        <v>100</v>
      </c>
      <c r="F2" s="115" t="s">
        <v>236</v>
      </c>
      <c r="G2" s="128"/>
      <c r="H2" s="292"/>
      <c r="I2" s="292"/>
      <c r="J2" s="293"/>
      <c r="K2" s="293"/>
      <c r="L2" s="109"/>
      <c r="M2" s="128"/>
      <c r="N2" s="292"/>
      <c r="O2" s="292"/>
      <c r="P2" s="293"/>
      <c r="Q2" s="293"/>
      <c r="R2" s="109"/>
      <c r="S2" s="128"/>
      <c r="T2" s="292"/>
      <c r="U2" s="292"/>
      <c r="V2" s="293"/>
      <c r="W2" s="293"/>
      <c r="X2" s="109"/>
      <c r="Y2" s="128"/>
      <c r="Z2" s="292"/>
      <c r="AA2" s="292"/>
      <c r="AB2" s="293"/>
      <c r="AC2" s="293"/>
      <c r="AD2" s="109"/>
      <c r="AE2" s="128"/>
      <c r="AF2" s="292"/>
      <c r="AG2" s="292"/>
      <c r="AH2" s="293"/>
      <c r="AI2" s="293"/>
      <c r="AJ2" s="109"/>
      <c r="AK2" s="128"/>
      <c r="AL2" s="292"/>
      <c r="AM2" s="292"/>
      <c r="AN2" s="293"/>
      <c r="AO2" s="293"/>
      <c r="AP2" s="109"/>
      <c r="AQ2" s="128"/>
      <c r="AR2" s="292"/>
      <c r="AS2" s="292"/>
      <c r="AT2" s="293"/>
      <c r="AU2" s="293"/>
      <c r="AV2" s="109"/>
      <c r="AW2" s="128"/>
      <c r="AX2" s="292"/>
      <c r="AY2" s="292"/>
      <c r="AZ2" s="293"/>
      <c r="BA2" s="293"/>
      <c r="BB2" s="109"/>
      <c r="BC2" s="128"/>
      <c r="BD2" s="292"/>
      <c r="BE2" s="292"/>
      <c r="BF2" s="293"/>
      <c r="BG2" s="293"/>
      <c r="BH2" s="109"/>
      <c r="BI2" s="128"/>
      <c r="BJ2" s="292"/>
      <c r="BK2" s="292"/>
      <c r="BL2" s="293"/>
      <c r="BM2" s="293"/>
      <c r="BN2" s="109"/>
      <c r="BO2" s="128"/>
      <c r="BP2" s="292"/>
      <c r="BQ2" s="292"/>
      <c r="BR2" s="293"/>
      <c r="BS2" s="293"/>
      <c r="BT2" s="109"/>
      <c r="BU2" s="128"/>
      <c r="BV2" s="292"/>
      <c r="BW2" s="292"/>
      <c r="BX2" s="293"/>
      <c r="BY2" s="293"/>
      <c r="BZ2" s="109"/>
      <c r="CA2" s="128"/>
      <c r="CB2" s="292"/>
      <c r="CC2" s="292"/>
      <c r="CD2" s="293"/>
      <c r="CE2" s="293"/>
      <c r="CF2" s="109"/>
      <c r="CG2" s="128"/>
      <c r="CH2" s="292"/>
      <c r="CI2" s="292"/>
      <c r="CJ2" s="293"/>
      <c r="CK2" s="293"/>
      <c r="CL2" s="109"/>
      <c r="CM2" s="128"/>
      <c r="CN2" s="292"/>
      <c r="CO2" s="292"/>
      <c r="CP2" s="293"/>
      <c r="CQ2" s="293"/>
      <c r="CR2" s="109"/>
      <c r="CS2" s="128"/>
      <c r="CT2" s="292"/>
      <c r="CU2" s="292"/>
      <c r="CV2" s="293"/>
      <c r="CW2" s="293"/>
      <c r="CX2" s="109"/>
      <c r="CY2" s="128"/>
      <c r="CZ2" s="292"/>
      <c r="DA2" s="292"/>
      <c r="DB2" s="293"/>
      <c r="DC2" s="293"/>
      <c r="DD2" s="109"/>
      <c r="DE2" s="128"/>
      <c r="DF2" s="292"/>
      <c r="DG2" s="292"/>
      <c r="DH2" s="293"/>
      <c r="DI2" s="293"/>
      <c r="DJ2" s="109"/>
      <c r="DK2" s="128"/>
      <c r="DL2" s="292"/>
      <c r="DM2" s="292"/>
      <c r="DN2" s="293"/>
      <c r="DO2" s="293"/>
      <c r="DP2" s="109"/>
      <c r="DQ2" s="128"/>
      <c r="DR2" s="292"/>
      <c r="DS2" s="292"/>
      <c r="DT2" s="293"/>
      <c r="DU2" s="293"/>
      <c r="DV2" s="109"/>
      <c r="DW2" s="128"/>
      <c r="DX2" s="292"/>
      <c r="DY2" s="292"/>
      <c r="DZ2" s="293"/>
      <c r="EA2" s="293"/>
      <c r="EB2" s="109"/>
      <c r="EC2" s="128"/>
      <c r="ED2" s="292"/>
      <c r="EE2" s="292"/>
      <c r="EF2" s="293"/>
      <c r="EG2" s="293"/>
      <c r="EH2" s="109"/>
      <c r="EI2" s="128"/>
      <c r="EJ2" s="292"/>
      <c r="EK2" s="292"/>
      <c r="EL2" s="293"/>
      <c r="EM2" s="293"/>
      <c r="EN2" s="109"/>
      <c r="EO2" s="128"/>
      <c r="EP2" s="292"/>
      <c r="EQ2" s="292"/>
      <c r="ER2" s="293"/>
      <c r="ES2" s="293"/>
      <c r="ET2" s="109"/>
      <c r="EU2" s="128"/>
      <c r="EV2" s="292"/>
      <c r="EW2" s="292"/>
      <c r="EX2" s="293"/>
      <c r="EY2" s="293"/>
      <c r="EZ2" s="109"/>
      <c r="FA2" s="128"/>
      <c r="FB2" s="292"/>
      <c r="FC2" s="292"/>
      <c r="FD2" s="293"/>
      <c r="FE2" s="293"/>
      <c r="FF2" s="109"/>
      <c r="FG2" s="128"/>
      <c r="FH2" s="292"/>
      <c r="FI2" s="292"/>
      <c r="FJ2" s="293"/>
      <c r="FK2" s="293"/>
      <c r="FL2" s="109"/>
      <c r="FM2" s="128"/>
      <c r="FN2" s="292"/>
      <c r="FO2" s="292"/>
      <c r="FP2" s="293"/>
      <c r="FQ2" s="293"/>
      <c r="FR2" s="109"/>
      <c r="FS2" s="128"/>
      <c r="FT2" s="292"/>
      <c r="FU2" s="292"/>
      <c r="FV2" s="293"/>
      <c r="FW2" s="293"/>
      <c r="FX2" s="109"/>
      <c r="FY2" s="128"/>
      <c r="FZ2" s="292"/>
      <c r="GA2" s="292"/>
      <c r="GB2" s="293"/>
      <c r="GC2" s="293"/>
      <c r="GD2" s="109"/>
      <c r="GE2" s="128"/>
      <c r="GF2" s="292"/>
      <c r="GG2" s="292"/>
      <c r="GH2" s="293"/>
      <c r="GI2" s="293"/>
      <c r="GJ2" s="109"/>
      <c r="GK2" s="128"/>
      <c r="GL2" s="292"/>
      <c r="GM2" s="292"/>
      <c r="GN2" s="293"/>
      <c r="GO2" s="293"/>
      <c r="GP2" s="109"/>
      <c r="GQ2" s="128"/>
      <c r="GR2" s="292"/>
      <c r="GS2" s="292"/>
      <c r="GT2" s="293"/>
      <c r="GU2" s="293"/>
      <c r="GV2" s="109"/>
      <c r="GW2" s="128"/>
      <c r="GX2" s="292"/>
      <c r="GY2" s="292"/>
      <c r="GZ2" s="293"/>
      <c r="HA2" s="293"/>
      <c r="HB2" s="109"/>
      <c r="HC2" s="128"/>
      <c r="HD2" s="292"/>
      <c r="HE2" s="292"/>
      <c r="HF2" s="293"/>
      <c r="HG2" s="293"/>
      <c r="HH2" s="109"/>
      <c r="HI2" s="128"/>
      <c r="HJ2" s="292"/>
      <c r="HK2" s="292"/>
      <c r="HL2" s="293"/>
      <c r="HM2" s="293"/>
      <c r="HN2" s="109"/>
      <c r="HO2" s="128"/>
      <c r="HP2" s="292"/>
      <c r="HQ2" s="292"/>
      <c r="HR2" s="293"/>
      <c r="HS2" s="293"/>
      <c r="HT2" s="109"/>
      <c r="HU2" s="128"/>
      <c r="HV2" s="292"/>
      <c r="HW2" s="292"/>
      <c r="HX2" s="293"/>
      <c r="HY2" s="293"/>
      <c r="HZ2" s="109"/>
      <c r="IA2" s="128"/>
      <c r="IB2" s="292"/>
      <c r="IC2" s="292"/>
      <c r="ID2" s="293"/>
      <c r="IE2" s="293"/>
      <c r="IF2" s="109"/>
      <c r="IG2" s="128"/>
      <c r="IH2" s="292"/>
      <c r="II2" s="292"/>
      <c r="IJ2" s="293"/>
      <c r="IK2" s="293"/>
      <c r="IL2" s="109"/>
      <c r="IM2" s="128"/>
      <c r="IN2" s="292"/>
      <c r="IO2" s="292"/>
      <c r="IP2" s="293"/>
      <c r="IQ2" s="293"/>
      <c r="IR2" s="109"/>
      <c r="IS2" s="128"/>
      <c r="IT2" s="292"/>
      <c r="IU2" s="292"/>
      <c r="IV2" s="293"/>
      <c r="IW2" s="293"/>
      <c r="IX2" s="109"/>
      <c r="IY2" s="128"/>
      <c r="IZ2" s="292"/>
      <c r="JA2" s="292"/>
      <c r="JB2" s="293"/>
      <c r="JC2" s="293"/>
      <c r="JD2" s="109"/>
      <c r="JE2" s="128"/>
      <c r="JF2" s="292"/>
      <c r="JG2" s="292"/>
      <c r="JH2" s="293"/>
      <c r="JI2" s="293"/>
      <c r="JJ2" s="109"/>
      <c r="JK2" s="128"/>
      <c r="JL2" s="292"/>
      <c r="JM2" s="292"/>
      <c r="JN2" s="293"/>
      <c r="JO2" s="293"/>
      <c r="JP2" s="109"/>
      <c r="JQ2" s="128"/>
      <c r="JR2" s="292"/>
      <c r="JS2" s="292"/>
      <c r="JT2" s="293"/>
      <c r="JU2" s="293"/>
      <c r="JV2" s="109"/>
      <c r="JW2" s="128"/>
      <c r="JX2" s="292"/>
      <c r="JY2" s="292"/>
      <c r="JZ2" s="293"/>
      <c r="KA2" s="293"/>
      <c r="KB2" s="109"/>
      <c r="KC2" s="128"/>
      <c r="KD2" s="292"/>
      <c r="KE2" s="292"/>
      <c r="KF2" s="293"/>
      <c r="KG2" s="293"/>
      <c r="KH2" s="109"/>
      <c r="KI2" s="128"/>
      <c r="KJ2" s="292"/>
      <c r="KK2" s="292"/>
      <c r="KL2" s="293"/>
      <c r="KM2" s="293"/>
      <c r="KN2" s="109"/>
      <c r="KO2" s="128"/>
      <c r="KP2" s="292"/>
      <c r="KQ2" s="292"/>
      <c r="KR2" s="293"/>
      <c r="KS2" s="293"/>
      <c r="KT2" s="109"/>
      <c r="KU2" s="128"/>
      <c r="KV2" s="292"/>
      <c r="KW2" s="292"/>
      <c r="KX2" s="293"/>
      <c r="KY2" s="293"/>
      <c r="KZ2" s="109"/>
      <c r="LA2" s="128"/>
      <c r="LB2" s="292"/>
      <c r="LC2" s="292"/>
      <c r="LD2" s="293"/>
      <c r="LE2" s="293"/>
      <c r="LF2" s="109"/>
      <c r="LG2" s="128"/>
      <c r="LH2" s="292"/>
      <c r="LI2" s="292"/>
      <c r="LJ2" s="293"/>
      <c r="LK2" s="293"/>
      <c r="LL2" s="109"/>
      <c r="LM2" s="128"/>
      <c r="LN2" s="292"/>
      <c r="LO2" s="292"/>
      <c r="LP2" s="293"/>
      <c r="LQ2" s="293"/>
      <c r="LR2" s="109"/>
      <c r="LS2" s="128"/>
      <c r="LT2" s="292"/>
      <c r="LU2" s="292"/>
      <c r="LV2" s="293"/>
      <c r="LW2" s="293"/>
      <c r="LX2" s="109"/>
      <c r="LY2" s="128"/>
      <c r="LZ2" s="292"/>
      <c r="MA2" s="292"/>
      <c r="MB2" s="293"/>
      <c r="MC2" s="293"/>
      <c r="MD2" s="109"/>
      <c r="ME2" s="128"/>
      <c r="MF2" s="292"/>
      <c r="MG2" s="292"/>
      <c r="MH2" s="293"/>
      <c r="MI2" s="293"/>
      <c r="MJ2" s="109"/>
      <c r="MK2" s="128"/>
      <c r="ML2" s="292"/>
      <c r="MM2" s="292"/>
      <c r="MN2" s="293"/>
      <c r="MO2" s="293"/>
      <c r="MP2" s="109"/>
      <c r="MQ2" s="128"/>
      <c r="MR2" s="292"/>
      <c r="MS2" s="292"/>
      <c r="MT2" s="293"/>
      <c r="MU2" s="293"/>
      <c r="MV2" s="109"/>
      <c r="MW2" s="128"/>
      <c r="MX2" s="292"/>
      <c r="MY2" s="292"/>
      <c r="MZ2" s="293"/>
      <c r="NA2" s="293"/>
      <c r="NB2" s="109"/>
      <c r="NC2" s="128"/>
      <c r="ND2" s="292"/>
      <c r="NE2" s="292"/>
      <c r="NF2" s="293"/>
      <c r="NG2" s="293"/>
      <c r="NH2" s="109"/>
      <c r="NI2" s="128"/>
      <c r="NJ2" s="292"/>
      <c r="NK2" s="292"/>
      <c r="NL2" s="293"/>
      <c r="NM2" s="293"/>
      <c r="NN2" s="109"/>
      <c r="NO2" s="128"/>
      <c r="NP2" s="292"/>
      <c r="NQ2" s="292"/>
      <c r="NR2" s="293"/>
      <c r="NS2" s="293"/>
      <c r="NT2" s="109"/>
      <c r="NU2" s="128"/>
      <c r="NV2" s="292"/>
      <c r="NW2" s="292"/>
      <c r="NX2" s="293"/>
      <c r="NY2" s="293"/>
      <c r="NZ2" s="109"/>
      <c r="OA2" s="128"/>
      <c r="OB2" s="292"/>
      <c r="OC2" s="292"/>
      <c r="OD2" s="293"/>
      <c r="OE2" s="293"/>
      <c r="OF2" s="109"/>
      <c r="OG2" s="128"/>
      <c r="OH2" s="292"/>
      <c r="OI2" s="292"/>
      <c r="OJ2" s="293"/>
      <c r="OK2" s="293"/>
      <c r="OL2" s="109"/>
      <c r="OM2" s="128"/>
      <c r="ON2" s="292"/>
      <c r="OO2" s="292"/>
      <c r="OP2" s="293"/>
      <c r="OQ2" s="293"/>
      <c r="OR2" s="109"/>
      <c r="OS2" s="128"/>
      <c r="OT2" s="292"/>
      <c r="OU2" s="292"/>
      <c r="OV2" s="293"/>
      <c r="OW2" s="293"/>
      <c r="OX2" s="109"/>
      <c r="OY2" s="128"/>
      <c r="OZ2" s="292"/>
      <c r="PA2" s="292"/>
      <c r="PB2" s="293"/>
      <c r="PC2" s="293"/>
      <c r="PD2" s="109"/>
      <c r="PE2" s="128"/>
      <c r="PF2" s="292"/>
      <c r="PG2" s="292"/>
      <c r="PH2" s="293"/>
      <c r="PI2" s="293"/>
      <c r="PJ2" s="109"/>
      <c r="PK2" s="128"/>
      <c r="PL2" s="292"/>
      <c r="PM2" s="292"/>
      <c r="PN2" s="293"/>
      <c r="PO2" s="293"/>
      <c r="PP2" s="109"/>
      <c r="PQ2" s="128"/>
      <c r="PR2" s="292"/>
      <c r="PS2" s="292"/>
      <c r="PT2" s="293"/>
      <c r="PU2" s="293"/>
      <c r="PV2" s="109"/>
      <c r="PW2" s="128"/>
      <c r="PX2" s="292"/>
      <c r="PY2" s="292"/>
      <c r="PZ2" s="293"/>
      <c r="QA2" s="293"/>
      <c r="QB2" s="109"/>
      <c r="QC2" s="128"/>
      <c r="QD2" s="292"/>
      <c r="QE2" s="292"/>
      <c r="QF2" s="293"/>
      <c r="QG2" s="293"/>
      <c r="QH2" s="109"/>
      <c r="QI2" s="128"/>
      <c r="QJ2" s="292"/>
      <c r="QK2" s="292"/>
      <c r="QL2" s="293"/>
      <c r="QM2" s="293"/>
      <c r="QN2" s="109"/>
      <c r="QO2" s="128"/>
      <c r="QP2" s="292"/>
      <c r="QQ2" s="292"/>
      <c r="QR2" s="293"/>
      <c r="QS2" s="293"/>
      <c r="QT2" s="109"/>
      <c r="QU2" s="128"/>
      <c r="QV2" s="292"/>
      <c r="QW2" s="292"/>
      <c r="QX2" s="293"/>
      <c r="QY2" s="293"/>
      <c r="QZ2" s="109"/>
      <c r="RA2" s="128"/>
      <c r="RB2" s="292"/>
      <c r="RC2" s="292"/>
      <c r="RD2" s="293"/>
      <c r="RE2" s="293"/>
      <c r="RF2" s="109"/>
      <c r="RG2" s="128"/>
      <c r="RH2" s="292"/>
      <c r="RI2" s="292"/>
      <c r="RJ2" s="293"/>
      <c r="RK2" s="293"/>
      <c r="RL2" s="109"/>
      <c r="RM2" s="128"/>
      <c r="RN2" s="292"/>
      <c r="RO2" s="292"/>
      <c r="RP2" s="293"/>
      <c r="RQ2" s="293"/>
      <c r="RR2" s="109"/>
      <c r="RS2" s="128"/>
      <c r="RT2" s="292"/>
      <c r="RU2" s="292"/>
      <c r="RV2" s="293"/>
      <c r="RW2" s="293"/>
      <c r="RX2" s="109"/>
      <c r="RY2" s="128"/>
      <c r="RZ2" s="292"/>
      <c r="SA2" s="292"/>
      <c r="SB2" s="293"/>
      <c r="SC2" s="293"/>
      <c r="SD2" s="109"/>
      <c r="SE2" s="128"/>
      <c r="SF2" s="292"/>
      <c r="SG2" s="292"/>
      <c r="SH2" s="293"/>
      <c r="SI2" s="293"/>
      <c r="SJ2" s="109"/>
      <c r="SK2" s="128"/>
      <c r="SL2" s="292"/>
      <c r="SM2" s="292"/>
      <c r="SN2" s="293"/>
      <c r="SO2" s="293"/>
      <c r="SP2" s="109"/>
      <c r="SQ2" s="128"/>
      <c r="SR2" s="292"/>
      <c r="SS2" s="292"/>
      <c r="ST2" s="293"/>
      <c r="SU2" s="293"/>
      <c r="SV2" s="109"/>
      <c r="SW2" s="128"/>
      <c r="SX2" s="292"/>
      <c r="SY2" s="292"/>
      <c r="SZ2" s="293"/>
      <c r="TA2" s="293"/>
      <c r="TB2" s="109"/>
      <c r="TC2" s="128"/>
      <c r="TD2" s="292"/>
      <c r="TE2" s="292"/>
      <c r="TF2" s="293"/>
      <c r="TG2" s="293"/>
      <c r="TH2" s="109"/>
      <c r="TI2" s="128"/>
      <c r="TJ2" s="292"/>
      <c r="TK2" s="292"/>
      <c r="TL2" s="293"/>
      <c r="TM2" s="293"/>
      <c r="TN2" s="109"/>
      <c r="TO2" s="128"/>
      <c r="TP2" s="292"/>
      <c r="TQ2" s="292"/>
      <c r="TR2" s="293"/>
      <c r="TS2" s="293"/>
      <c r="TT2" s="109"/>
      <c r="TU2" s="128"/>
      <c r="TV2" s="292"/>
      <c r="TW2" s="292"/>
      <c r="TX2" s="293"/>
      <c r="TY2" s="293"/>
      <c r="TZ2" s="109"/>
      <c r="UA2" s="128"/>
      <c r="UB2" s="292"/>
      <c r="UC2" s="292"/>
      <c r="UD2" s="293"/>
      <c r="UE2" s="293"/>
      <c r="UF2" s="109"/>
      <c r="UG2" s="128"/>
      <c r="UH2" s="292"/>
      <c r="UI2" s="292"/>
      <c r="UJ2" s="293"/>
      <c r="UK2" s="293"/>
      <c r="UL2" s="109"/>
      <c r="UM2" s="128"/>
      <c r="UN2" s="292"/>
      <c r="UO2" s="292"/>
      <c r="UP2" s="293"/>
      <c r="UQ2" s="293"/>
      <c r="UR2" s="109"/>
      <c r="US2" s="128"/>
      <c r="UT2" s="292"/>
      <c r="UU2" s="292"/>
      <c r="UV2" s="293"/>
      <c r="UW2" s="293"/>
      <c r="UX2" s="109"/>
      <c r="UY2" s="128"/>
      <c r="UZ2" s="292"/>
      <c r="VA2" s="292"/>
      <c r="VB2" s="293"/>
      <c r="VC2" s="293"/>
      <c r="VD2" s="109"/>
      <c r="VE2" s="128"/>
      <c r="VF2" s="292"/>
      <c r="VG2" s="292"/>
      <c r="VH2" s="293"/>
      <c r="VI2" s="293"/>
      <c r="VJ2" s="109"/>
      <c r="VK2" s="128"/>
      <c r="VL2" s="292"/>
      <c r="VM2" s="292"/>
      <c r="VN2" s="293"/>
      <c r="VO2" s="293"/>
      <c r="VP2" s="109"/>
      <c r="VQ2" s="128"/>
      <c r="VR2" s="292"/>
      <c r="VS2" s="292"/>
      <c r="VT2" s="293"/>
      <c r="VU2" s="293"/>
      <c r="VV2" s="109"/>
      <c r="VW2" s="128"/>
      <c r="VX2" s="292"/>
      <c r="VY2" s="292"/>
      <c r="VZ2" s="293"/>
      <c r="WA2" s="293"/>
      <c r="WB2" s="109"/>
      <c r="WC2" s="128"/>
      <c r="WD2" s="292"/>
      <c r="WE2" s="292"/>
      <c r="WF2" s="293"/>
      <c r="WG2" s="293"/>
      <c r="WH2" s="109"/>
      <c r="WI2" s="128"/>
      <c r="WJ2" s="292"/>
      <c r="WK2" s="292"/>
      <c r="WL2" s="293"/>
      <c r="WM2" s="293"/>
      <c r="WN2" s="109"/>
      <c r="WO2" s="128"/>
      <c r="WP2" s="292"/>
      <c r="WQ2" s="292"/>
      <c r="WR2" s="293"/>
      <c r="WS2" s="293"/>
      <c r="WT2" s="109"/>
      <c r="WU2" s="128"/>
      <c r="WV2" s="292"/>
      <c r="WW2" s="292"/>
      <c r="WX2" s="293"/>
      <c r="WY2" s="293"/>
      <c r="WZ2" s="109"/>
      <c r="XA2" s="128"/>
      <c r="XB2" s="292"/>
      <c r="XC2" s="292"/>
      <c r="XD2" s="293"/>
      <c r="XE2" s="293"/>
      <c r="XF2" s="109"/>
      <c r="XG2" s="128"/>
      <c r="XH2" s="292"/>
      <c r="XI2" s="292"/>
      <c r="XJ2" s="293"/>
      <c r="XK2" s="293"/>
      <c r="XL2" s="109"/>
      <c r="XM2" s="128"/>
      <c r="XN2" s="292"/>
      <c r="XO2" s="292"/>
      <c r="XP2" s="293"/>
      <c r="XQ2" s="293"/>
      <c r="XR2" s="109"/>
      <c r="XS2" s="128"/>
      <c r="XT2" s="292"/>
      <c r="XU2" s="292"/>
      <c r="XV2" s="293"/>
      <c r="XW2" s="293"/>
      <c r="XX2" s="109"/>
      <c r="XY2" s="128"/>
      <c r="XZ2" s="292"/>
      <c r="YA2" s="292"/>
      <c r="YB2" s="293"/>
      <c r="YC2" s="293"/>
      <c r="YD2" s="109"/>
      <c r="YE2" s="128"/>
      <c r="YF2" s="292"/>
      <c r="YG2" s="292"/>
      <c r="YH2" s="293"/>
      <c r="YI2" s="293"/>
      <c r="YJ2" s="109"/>
      <c r="YK2" s="128"/>
      <c r="YL2" s="292"/>
      <c r="YM2" s="292"/>
      <c r="YN2" s="293"/>
      <c r="YO2" s="293"/>
      <c r="YP2" s="109"/>
      <c r="YQ2" s="128"/>
      <c r="YR2" s="292"/>
      <c r="YS2" s="292"/>
      <c r="YT2" s="293"/>
      <c r="YU2" s="293"/>
      <c r="YV2" s="109"/>
      <c r="YW2" s="128"/>
      <c r="YX2" s="292"/>
      <c r="YY2" s="292"/>
      <c r="YZ2" s="293"/>
      <c r="ZA2" s="293"/>
      <c r="ZB2" s="109"/>
      <c r="ZC2" s="128"/>
      <c r="ZD2" s="292"/>
      <c r="ZE2" s="292"/>
      <c r="ZF2" s="293"/>
      <c r="ZG2" s="293"/>
      <c r="ZH2" s="109"/>
      <c r="ZI2" s="128"/>
      <c r="ZJ2" s="292"/>
      <c r="ZK2" s="292"/>
      <c r="ZL2" s="293"/>
      <c r="ZM2" s="293"/>
      <c r="ZN2" s="109"/>
      <c r="ZO2" s="128"/>
      <c r="ZP2" s="292"/>
      <c r="ZQ2" s="292"/>
      <c r="ZR2" s="293"/>
      <c r="ZS2" s="293"/>
      <c r="ZT2" s="109"/>
      <c r="ZU2" s="128"/>
      <c r="ZV2" s="292"/>
      <c r="ZW2" s="292"/>
      <c r="ZX2" s="293"/>
      <c r="ZY2" s="293"/>
      <c r="ZZ2" s="109"/>
      <c r="AAA2" s="128"/>
      <c r="AAB2" s="292"/>
      <c r="AAC2" s="292"/>
      <c r="AAD2" s="293"/>
      <c r="AAE2" s="293"/>
      <c r="AAF2" s="109"/>
      <c r="AAG2" s="128"/>
      <c r="AAH2" s="292"/>
      <c r="AAI2" s="292"/>
      <c r="AAJ2" s="293"/>
      <c r="AAK2" s="293"/>
      <c r="AAL2" s="109"/>
      <c r="AAM2" s="128"/>
      <c r="AAN2" s="292"/>
      <c r="AAO2" s="292"/>
      <c r="AAP2" s="293"/>
      <c r="AAQ2" s="293"/>
      <c r="AAR2" s="109"/>
      <c r="AAS2" s="128"/>
      <c r="AAT2" s="292"/>
      <c r="AAU2" s="292"/>
      <c r="AAV2" s="293"/>
      <c r="AAW2" s="293"/>
      <c r="AAX2" s="109"/>
      <c r="AAY2" s="128"/>
      <c r="AAZ2" s="292"/>
      <c r="ABA2" s="292"/>
      <c r="ABB2" s="293"/>
      <c r="ABC2" s="293"/>
      <c r="ABD2" s="109"/>
      <c r="ABE2" s="128"/>
      <c r="ABF2" s="292"/>
      <c r="ABG2" s="292"/>
      <c r="ABH2" s="293"/>
      <c r="ABI2" s="293"/>
      <c r="ABJ2" s="109"/>
      <c r="ABK2" s="128"/>
      <c r="ABL2" s="292"/>
      <c r="ABM2" s="292"/>
      <c r="ABN2" s="293"/>
      <c r="ABO2" s="293"/>
      <c r="ABP2" s="109"/>
      <c r="ABQ2" s="128"/>
      <c r="ABR2" s="292"/>
      <c r="ABS2" s="292"/>
      <c r="ABT2" s="293"/>
      <c r="ABU2" s="293"/>
      <c r="ABV2" s="109"/>
      <c r="ABW2" s="128"/>
      <c r="ABX2" s="292"/>
      <c r="ABY2" s="292"/>
      <c r="ABZ2" s="293"/>
      <c r="ACA2" s="293"/>
      <c r="ACB2" s="109"/>
      <c r="ACC2" s="128"/>
      <c r="ACD2" s="292"/>
      <c r="ACE2" s="292"/>
      <c r="ACF2" s="293"/>
      <c r="ACG2" s="293"/>
      <c r="ACH2" s="109"/>
      <c r="ACI2" s="128"/>
      <c r="ACJ2" s="292"/>
      <c r="ACK2" s="292"/>
      <c r="ACL2" s="293"/>
      <c r="ACM2" s="293"/>
      <c r="ACN2" s="109"/>
      <c r="ACO2" s="128"/>
      <c r="ACP2" s="292"/>
      <c r="ACQ2" s="292"/>
      <c r="ACR2" s="293"/>
      <c r="ACS2" s="293"/>
      <c r="ACT2" s="109"/>
      <c r="ACU2" s="128"/>
      <c r="ACV2" s="292"/>
      <c r="ACW2" s="292"/>
      <c r="ACX2" s="293"/>
      <c r="ACY2" s="293"/>
      <c r="ACZ2" s="109"/>
      <c r="ADA2" s="128"/>
      <c r="ADB2" s="292"/>
      <c r="ADC2" s="292"/>
      <c r="ADD2" s="293"/>
      <c r="ADE2" s="293"/>
      <c r="ADF2" s="109"/>
      <c r="ADG2" s="128"/>
      <c r="ADH2" s="292"/>
      <c r="ADI2" s="292"/>
      <c r="ADJ2" s="293"/>
      <c r="ADK2" s="293"/>
      <c r="ADL2" s="109"/>
      <c r="ADM2" s="128"/>
      <c r="ADN2" s="292"/>
      <c r="ADO2" s="292"/>
      <c r="ADP2" s="293"/>
      <c r="ADQ2" s="293"/>
      <c r="ADR2" s="109"/>
      <c r="ADS2" s="128"/>
      <c r="ADT2" s="292"/>
      <c r="ADU2" s="292"/>
      <c r="ADV2" s="293"/>
      <c r="ADW2" s="293"/>
      <c r="ADX2" s="109"/>
      <c r="ADY2" s="128"/>
      <c r="ADZ2" s="292"/>
      <c r="AEA2" s="292"/>
      <c r="AEB2" s="293"/>
      <c r="AEC2" s="293"/>
      <c r="AED2" s="109"/>
      <c r="AEE2" s="128"/>
      <c r="AEF2" s="292"/>
      <c r="AEG2" s="292"/>
      <c r="AEH2" s="293"/>
      <c r="AEI2" s="293"/>
      <c r="AEJ2" s="109"/>
      <c r="AEK2" s="128"/>
      <c r="AEL2" s="292"/>
      <c r="AEM2" s="292"/>
      <c r="AEN2" s="293"/>
      <c r="AEO2" s="293"/>
      <c r="AEP2" s="109"/>
      <c r="AEQ2" s="128"/>
      <c r="AER2" s="292"/>
      <c r="AES2" s="292"/>
      <c r="AET2" s="293"/>
      <c r="AEU2" s="293"/>
      <c r="AEV2" s="109"/>
      <c r="AEW2" s="128"/>
      <c r="AEX2" s="292"/>
      <c r="AEY2" s="292"/>
      <c r="AEZ2" s="293"/>
      <c r="AFA2" s="293"/>
      <c r="AFB2" s="109"/>
      <c r="AFC2" s="128"/>
      <c r="AFD2" s="292"/>
      <c r="AFE2" s="292"/>
      <c r="AFF2" s="293"/>
      <c r="AFG2" s="293"/>
      <c r="AFH2" s="109"/>
      <c r="AFI2" s="128"/>
      <c r="AFJ2" s="292"/>
      <c r="AFK2" s="292"/>
      <c r="AFL2" s="293"/>
      <c r="AFM2" s="293"/>
      <c r="AFN2" s="109"/>
      <c r="AFO2" s="128"/>
      <c r="AFP2" s="292"/>
      <c r="AFQ2" s="292"/>
      <c r="AFR2" s="293"/>
      <c r="AFS2" s="293"/>
      <c r="AFT2" s="109"/>
      <c r="AFU2" s="128"/>
      <c r="AFV2" s="292"/>
      <c r="AFW2" s="292"/>
      <c r="AFX2" s="293"/>
      <c r="AFY2" s="293"/>
      <c r="AFZ2" s="109"/>
      <c r="AGA2" s="128"/>
      <c r="AGB2" s="292"/>
      <c r="AGC2" s="292"/>
      <c r="AGD2" s="293"/>
      <c r="AGE2" s="293"/>
      <c r="AGF2" s="109"/>
      <c r="AGG2" s="128"/>
      <c r="AGH2" s="292"/>
      <c r="AGI2" s="292"/>
      <c r="AGJ2" s="293"/>
      <c r="AGK2" s="293"/>
      <c r="AGL2" s="109"/>
      <c r="AGM2" s="128"/>
      <c r="AGN2" s="292"/>
      <c r="AGO2" s="292"/>
      <c r="AGP2" s="293"/>
      <c r="AGQ2" s="293"/>
      <c r="AGR2" s="109"/>
      <c r="AGS2" s="128"/>
      <c r="AGT2" s="292"/>
      <c r="AGU2" s="292"/>
      <c r="AGV2" s="293"/>
      <c r="AGW2" s="293"/>
      <c r="AGX2" s="109"/>
      <c r="AGY2" s="128"/>
      <c r="AGZ2" s="292"/>
      <c r="AHA2" s="292"/>
      <c r="AHB2" s="293"/>
      <c r="AHC2" s="293"/>
      <c r="AHD2" s="109"/>
      <c r="AHE2" s="128"/>
      <c r="AHF2" s="292"/>
      <c r="AHG2" s="292"/>
      <c r="AHH2" s="293"/>
      <c r="AHI2" s="293"/>
      <c r="AHJ2" s="109"/>
      <c r="AHK2" s="128"/>
      <c r="AHL2" s="292"/>
      <c r="AHM2" s="292"/>
      <c r="AHN2" s="293"/>
      <c r="AHO2" s="293"/>
      <c r="AHP2" s="109"/>
      <c r="AHQ2" s="128"/>
      <c r="AHR2" s="292"/>
      <c r="AHS2" s="292"/>
      <c r="AHT2" s="293"/>
      <c r="AHU2" s="293"/>
      <c r="AHV2" s="109"/>
      <c r="AHW2" s="128"/>
      <c r="AHX2" s="292"/>
      <c r="AHY2" s="292"/>
      <c r="AHZ2" s="293"/>
      <c r="AIA2" s="293"/>
      <c r="AIB2" s="109"/>
      <c r="AIC2" s="128"/>
      <c r="AID2" s="292"/>
      <c r="AIE2" s="292"/>
      <c r="AIF2" s="293"/>
      <c r="AIG2" s="293"/>
      <c r="AIH2" s="109"/>
      <c r="AII2" s="128"/>
      <c r="AIJ2" s="292"/>
      <c r="AIK2" s="292"/>
      <c r="AIL2" s="293"/>
      <c r="AIM2" s="293"/>
      <c r="AIN2" s="109"/>
      <c r="AIO2" s="128"/>
      <c r="AIP2" s="292"/>
      <c r="AIQ2" s="292"/>
      <c r="AIR2" s="293"/>
      <c r="AIS2" s="293"/>
      <c r="AIT2" s="109"/>
      <c r="AIU2" s="128"/>
      <c r="AIV2" s="292"/>
      <c r="AIW2" s="292"/>
      <c r="AIX2" s="293"/>
      <c r="AIY2" s="293"/>
      <c r="AIZ2" s="109"/>
      <c r="AJA2" s="128"/>
      <c r="AJB2" s="292"/>
      <c r="AJC2" s="292"/>
      <c r="AJD2" s="293"/>
      <c r="AJE2" s="293"/>
      <c r="AJF2" s="109"/>
      <c r="AJG2" s="128"/>
      <c r="AJH2" s="292"/>
      <c r="AJI2" s="292"/>
      <c r="AJJ2" s="293"/>
      <c r="AJK2" s="293"/>
      <c r="AJL2" s="109"/>
      <c r="AJM2" s="128"/>
      <c r="AJN2" s="292"/>
      <c r="AJO2" s="292"/>
      <c r="AJP2" s="293"/>
      <c r="AJQ2" s="293"/>
      <c r="AJR2" s="109"/>
      <c r="AJS2" s="128"/>
      <c r="AJT2" s="292"/>
      <c r="AJU2" s="292"/>
      <c r="AJV2" s="293"/>
      <c r="AJW2" s="293"/>
      <c r="AJX2" s="109"/>
      <c r="AJY2" s="128"/>
      <c r="AJZ2" s="292"/>
      <c r="AKA2" s="292"/>
      <c r="AKB2" s="293"/>
      <c r="AKC2" s="293"/>
      <c r="AKD2" s="109"/>
      <c r="AKE2" s="128"/>
      <c r="AKF2" s="292"/>
      <c r="AKG2" s="292"/>
      <c r="AKH2" s="293"/>
      <c r="AKI2" s="293"/>
      <c r="AKJ2" s="109"/>
      <c r="AKK2" s="128"/>
      <c r="AKL2" s="292"/>
      <c r="AKM2" s="292"/>
      <c r="AKN2" s="293"/>
      <c r="AKO2" s="293"/>
      <c r="AKP2" s="109"/>
      <c r="AKQ2" s="128"/>
      <c r="AKR2" s="292"/>
      <c r="AKS2" s="292"/>
      <c r="AKT2" s="293"/>
      <c r="AKU2" s="293"/>
      <c r="AKV2" s="109"/>
      <c r="AKW2" s="128"/>
      <c r="AKX2" s="292"/>
      <c r="AKY2" s="292"/>
      <c r="AKZ2" s="293"/>
      <c r="ALA2" s="293"/>
      <c r="ALB2" s="109"/>
      <c r="ALC2" s="128"/>
      <c r="ALD2" s="292"/>
      <c r="ALE2" s="292"/>
      <c r="ALF2" s="293"/>
      <c r="ALG2" s="293"/>
      <c r="ALH2" s="109"/>
      <c r="ALI2" s="128"/>
      <c r="ALJ2" s="292"/>
      <c r="ALK2" s="292"/>
      <c r="ALL2" s="293"/>
      <c r="ALM2" s="293"/>
      <c r="ALN2" s="109"/>
      <c r="ALO2" s="128"/>
      <c r="ALP2" s="292"/>
      <c r="ALQ2" s="292"/>
      <c r="ALR2" s="293"/>
      <c r="ALS2" s="293"/>
      <c r="ALT2" s="109"/>
      <c r="ALU2" s="128"/>
      <c r="ALV2" s="292"/>
      <c r="ALW2" s="292"/>
      <c r="ALX2" s="293"/>
      <c r="ALY2" s="293"/>
      <c r="ALZ2" s="109"/>
      <c r="AMA2" s="128"/>
      <c r="AMB2" s="292"/>
      <c r="AMC2" s="292"/>
      <c r="AMD2" s="293"/>
      <c r="AME2" s="293"/>
      <c r="AMF2" s="109"/>
      <c r="AMG2" s="128"/>
      <c r="AMH2" s="292"/>
      <c r="AMI2" s="292"/>
      <c r="AMJ2" s="293"/>
      <c r="AMK2" s="293"/>
      <c r="AML2" s="109"/>
      <c r="AMM2" s="128"/>
      <c r="AMN2" s="292"/>
      <c r="AMO2" s="292"/>
      <c r="AMP2" s="293"/>
      <c r="AMQ2" s="293"/>
      <c r="AMR2" s="109"/>
      <c r="AMS2" s="128"/>
      <c r="AMT2" s="292"/>
      <c r="AMU2" s="292"/>
      <c r="AMV2" s="293"/>
      <c r="AMW2" s="293"/>
      <c r="AMX2" s="109"/>
      <c r="AMY2" s="128"/>
      <c r="AMZ2" s="292"/>
      <c r="ANA2" s="292"/>
      <c r="ANB2" s="293"/>
      <c r="ANC2" s="293"/>
      <c r="AND2" s="109"/>
      <c r="ANE2" s="128"/>
      <c r="ANF2" s="292"/>
      <c r="ANG2" s="292"/>
      <c r="ANH2" s="293"/>
      <c r="ANI2" s="293"/>
      <c r="ANJ2" s="109"/>
      <c r="ANK2" s="128"/>
      <c r="ANL2" s="292"/>
      <c r="ANM2" s="292"/>
      <c r="ANN2" s="293"/>
      <c r="ANO2" s="293"/>
      <c r="ANP2" s="109"/>
      <c r="ANQ2" s="128"/>
      <c r="ANR2" s="292"/>
      <c r="ANS2" s="292"/>
      <c r="ANT2" s="293"/>
      <c r="ANU2" s="293"/>
      <c r="ANV2" s="109"/>
      <c r="ANW2" s="128"/>
      <c r="ANX2" s="292"/>
      <c r="ANY2" s="292"/>
      <c r="ANZ2" s="293"/>
      <c r="AOA2" s="293"/>
      <c r="AOB2" s="109"/>
      <c r="AOC2" s="128"/>
      <c r="AOD2" s="292"/>
      <c r="AOE2" s="292"/>
      <c r="AOF2" s="293"/>
      <c r="AOG2" s="293"/>
      <c r="AOH2" s="109"/>
      <c r="AOI2" s="128"/>
      <c r="AOJ2" s="292"/>
      <c r="AOK2" s="292"/>
      <c r="AOL2" s="293"/>
      <c r="AOM2" s="293"/>
      <c r="AON2" s="109"/>
      <c r="AOO2" s="128"/>
      <c r="AOP2" s="292"/>
      <c r="AOQ2" s="292"/>
      <c r="AOR2" s="293"/>
      <c r="AOS2" s="293"/>
      <c r="AOT2" s="109"/>
      <c r="AOU2" s="128"/>
      <c r="AOV2" s="292"/>
      <c r="AOW2" s="292"/>
      <c r="AOX2" s="293"/>
      <c r="AOY2" s="293"/>
      <c r="AOZ2" s="109"/>
      <c r="APA2" s="128"/>
      <c r="APB2" s="292"/>
      <c r="APC2" s="292"/>
      <c r="APD2" s="293"/>
      <c r="APE2" s="293"/>
      <c r="APF2" s="109"/>
      <c r="APG2" s="128"/>
      <c r="APH2" s="292"/>
      <c r="API2" s="292"/>
      <c r="APJ2" s="293"/>
      <c r="APK2" s="293"/>
      <c r="APL2" s="109"/>
      <c r="APM2" s="128"/>
      <c r="APN2" s="292"/>
      <c r="APO2" s="292"/>
      <c r="APP2" s="293"/>
      <c r="APQ2" s="293"/>
      <c r="APR2" s="109"/>
      <c r="APS2" s="128"/>
      <c r="APT2" s="292"/>
      <c r="APU2" s="292"/>
      <c r="APV2" s="293"/>
      <c r="APW2" s="293"/>
      <c r="APX2" s="109"/>
      <c r="APY2" s="128"/>
      <c r="APZ2" s="292"/>
      <c r="AQA2" s="292"/>
      <c r="AQB2" s="293"/>
      <c r="AQC2" s="293"/>
      <c r="AQD2" s="109"/>
      <c r="AQE2" s="128"/>
      <c r="AQF2" s="292"/>
      <c r="AQG2" s="292"/>
      <c r="AQH2" s="293"/>
      <c r="AQI2" s="293"/>
      <c r="AQJ2" s="109"/>
      <c r="AQK2" s="128"/>
      <c r="AQL2" s="292"/>
      <c r="AQM2" s="292"/>
      <c r="AQN2" s="293"/>
      <c r="AQO2" s="293"/>
      <c r="AQP2" s="109"/>
      <c r="AQQ2" s="128"/>
      <c r="AQR2" s="292"/>
      <c r="AQS2" s="292"/>
      <c r="AQT2" s="293"/>
      <c r="AQU2" s="293"/>
      <c r="AQV2" s="109"/>
      <c r="AQW2" s="128"/>
      <c r="AQX2" s="292"/>
      <c r="AQY2" s="292"/>
      <c r="AQZ2" s="293"/>
      <c r="ARA2" s="293"/>
      <c r="ARB2" s="109"/>
      <c r="ARC2" s="128"/>
      <c r="ARD2" s="292"/>
      <c r="ARE2" s="292"/>
      <c r="ARF2" s="293"/>
      <c r="ARG2" s="293"/>
      <c r="ARH2" s="109"/>
      <c r="ARI2" s="128"/>
      <c r="ARJ2" s="292"/>
      <c r="ARK2" s="292"/>
      <c r="ARL2" s="293"/>
      <c r="ARM2" s="293"/>
      <c r="ARN2" s="109"/>
      <c r="ARO2" s="128"/>
      <c r="ARP2" s="292"/>
      <c r="ARQ2" s="292"/>
      <c r="ARR2" s="293"/>
      <c r="ARS2" s="293"/>
      <c r="ART2" s="109"/>
      <c r="ARU2" s="128"/>
      <c r="ARV2" s="292"/>
      <c r="ARW2" s="292"/>
      <c r="ARX2" s="293"/>
      <c r="ARY2" s="293"/>
      <c r="ARZ2" s="109"/>
      <c r="ASA2" s="128"/>
      <c r="ASB2" s="292"/>
      <c r="ASC2" s="292"/>
      <c r="ASD2" s="293"/>
      <c r="ASE2" s="293"/>
      <c r="ASF2" s="109"/>
      <c r="ASG2" s="128"/>
      <c r="ASH2" s="292"/>
      <c r="ASI2" s="292"/>
      <c r="ASJ2" s="293"/>
      <c r="ASK2" s="293"/>
      <c r="ASL2" s="109"/>
      <c r="ASM2" s="128"/>
      <c r="ASN2" s="292"/>
      <c r="ASO2" s="292"/>
      <c r="ASP2" s="293"/>
      <c r="ASQ2" s="293"/>
      <c r="ASR2" s="109"/>
      <c r="ASS2" s="128"/>
      <c r="AST2" s="292"/>
      <c r="ASU2" s="292"/>
      <c r="ASV2" s="293"/>
      <c r="ASW2" s="293"/>
      <c r="ASX2" s="109"/>
      <c r="ASY2" s="128"/>
      <c r="ASZ2" s="292"/>
      <c r="ATA2" s="292"/>
      <c r="ATB2" s="293"/>
      <c r="ATC2" s="293"/>
      <c r="ATD2" s="109"/>
      <c r="ATE2" s="128"/>
      <c r="ATF2" s="292"/>
      <c r="ATG2" s="292"/>
      <c r="ATH2" s="293"/>
      <c r="ATI2" s="293"/>
      <c r="ATJ2" s="109"/>
      <c r="ATK2" s="128"/>
      <c r="ATL2" s="292"/>
      <c r="ATM2" s="292"/>
      <c r="ATN2" s="293"/>
      <c r="ATO2" s="293"/>
      <c r="ATP2" s="109"/>
      <c r="ATQ2" s="128"/>
      <c r="ATR2" s="292"/>
      <c r="ATS2" s="292"/>
      <c r="ATT2" s="293"/>
      <c r="ATU2" s="293"/>
      <c r="ATV2" s="109"/>
      <c r="ATW2" s="128"/>
      <c r="ATX2" s="292"/>
      <c r="ATY2" s="292"/>
      <c r="ATZ2" s="293"/>
      <c r="AUA2" s="293"/>
      <c r="AUB2" s="109"/>
      <c r="AUC2" s="128"/>
      <c r="AUD2" s="292"/>
      <c r="AUE2" s="292"/>
      <c r="AUF2" s="293"/>
      <c r="AUG2" s="293"/>
      <c r="AUH2" s="109"/>
      <c r="AUI2" s="128"/>
      <c r="AUJ2" s="292"/>
      <c r="AUK2" s="292"/>
      <c r="AUL2" s="293"/>
      <c r="AUM2" s="293"/>
      <c r="AUN2" s="109"/>
      <c r="AUO2" s="128"/>
      <c r="AUP2" s="292"/>
      <c r="AUQ2" s="292"/>
      <c r="AUR2" s="293"/>
      <c r="AUS2" s="293"/>
      <c r="AUT2" s="109"/>
      <c r="AUU2" s="128"/>
      <c r="AUV2" s="292"/>
      <c r="AUW2" s="292"/>
      <c r="AUX2" s="293"/>
      <c r="AUY2" s="293"/>
      <c r="AUZ2" s="109"/>
      <c r="AVA2" s="128"/>
      <c r="AVB2" s="292"/>
      <c r="AVC2" s="292"/>
      <c r="AVD2" s="293"/>
      <c r="AVE2" s="293"/>
      <c r="AVF2" s="109"/>
      <c r="AVG2" s="128"/>
      <c r="AVH2" s="292"/>
      <c r="AVI2" s="292"/>
      <c r="AVJ2" s="293"/>
      <c r="AVK2" s="293"/>
      <c r="AVL2" s="109"/>
      <c r="AVM2" s="128"/>
      <c r="AVN2" s="292"/>
      <c r="AVO2" s="292"/>
      <c r="AVP2" s="293"/>
      <c r="AVQ2" s="293"/>
      <c r="AVR2" s="109"/>
      <c r="AVS2" s="128"/>
      <c r="AVT2" s="292"/>
      <c r="AVU2" s="292"/>
      <c r="AVV2" s="293"/>
      <c r="AVW2" s="293"/>
      <c r="AVX2" s="109"/>
      <c r="AVY2" s="128"/>
      <c r="AVZ2" s="292"/>
      <c r="AWA2" s="292"/>
      <c r="AWB2" s="293"/>
      <c r="AWC2" s="293"/>
      <c r="AWD2" s="109"/>
      <c r="AWE2" s="128"/>
      <c r="AWF2" s="292"/>
      <c r="AWG2" s="292"/>
      <c r="AWH2" s="293"/>
      <c r="AWI2" s="293"/>
      <c r="AWJ2" s="109"/>
      <c r="AWK2" s="128"/>
      <c r="AWL2" s="292"/>
      <c r="AWM2" s="292"/>
      <c r="AWN2" s="293"/>
      <c r="AWO2" s="293"/>
      <c r="AWP2" s="109"/>
      <c r="AWQ2" s="128"/>
      <c r="AWR2" s="292"/>
      <c r="AWS2" s="292"/>
      <c r="AWT2" s="293"/>
      <c r="AWU2" s="293"/>
      <c r="AWV2" s="109"/>
      <c r="AWW2" s="128"/>
      <c r="AWX2" s="292"/>
      <c r="AWY2" s="292"/>
      <c r="AWZ2" s="293"/>
      <c r="AXA2" s="293"/>
      <c r="AXB2" s="109"/>
      <c r="AXC2" s="128"/>
      <c r="AXD2" s="292"/>
      <c r="AXE2" s="292"/>
      <c r="AXF2" s="293"/>
      <c r="AXG2" s="293"/>
      <c r="AXH2" s="109"/>
      <c r="AXI2" s="128"/>
      <c r="AXJ2" s="292"/>
      <c r="AXK2" s="292"/>
      <c r="AXL2" s="293"/>
      <c r="AXM2" s="293"/>
      <c r="AXN2" s="109"/>
      <c r="AXO2" s="128"/>
      <c r="AXP2" s="292"/>
      <c r="AXQ2" s="292"/>
      <c r="AXR2" s="293"/>
      <c r="AXS2" s="293"/>
      <c r="AXT2" s="109"/>
      <c r="AXU2" s="128"/>
      <c r="AXV2" s="292"/>
      <c r="AXW2" s="292"/>
      <c r="AXX2" s="293"/>
      <c r="AXY2" s="293"/>
      <c r="AXZ2" s="109"/>
      <c r="AYA2" s="128"/>
      <c r="AYB2" s="292"/>
      <c r="AYC2" s="292"/>
      <c r="AYD2" s="293"/>
      <c r="AYE2" s="293"/>
      <c r="AYF2" s="109"/>
      <c r="AYG2" s="128"/>
      <c r="AYH2" s="292"/>
      <c r="AYI2" s="292"/>
      <c r="AYJ2" s="293"/>
      <c r="AYK2" s="293"/>
      <c r="AYL2" s="109"/>
      <c r="AYM2" s="128"/>
      <c r="AYN2" s="292"/>
      <c r="AYO2" s="292"/>
      <c r="AYP2" s="293"/>
      <c r="AYQ2" s="293"/>
      <c r="AYR2" s="109"/>
      <c r="AYS2" s="128"/>
      <c r="AYT2" s="292"/>
      <c r="AYU2" s="292"/>
      <c r="AYV2" s="293"/>
      <c r="AYW2" s="293"/>
      <c r="AYX2" s="109"/>
      <c r="AYY2" s="128"/>
      <c r="AYZ2" s="292"/>
      <c r="AZA2" s="292"/>
      <c r="AZB2" s="293"/>
      <c r="AZC2" s="293"/>
      <c r="AZD2" s="109"/>
      <c r="AZE2" s="128"/>
      <c r="AZF2" s="292"/>
      <c r="AZG2" s="292"/>
      <c r="AZH2" s="293"/>
      <c r="AZI2" s="293"/>
      <c r="AZJ2" s="109"/>
      <c r="AZK2" s="128"/>
      <c r="AZL2" s="292"/>
      <c r="AZM2" s="292"/>
      <c r="AZN2" s="293"/>
      <c r="AZO2" s="293"/>
      <c r="AZP2" s="109"/>
      <c r="AZQ2" s="128"/>
      <c r="AZR2" s="292"/>
      <c r="AZS2" s="292"/>
      <c r="AZT2" s="293"/>
      <c r="AZU2" s="293"/>
      <c r="AZV2" s="109"/>
      <c r="AZW2" s="128"/>
      <c r="AZX2" s="292"/>
      <c r="AZY2" s="292"/>
      <c r="AZZ2" s="293"/>
      <c r="BAA2" s="293"/>
      <c r="BAB2" s="109"/>
      <c r="BAC2" s="128"/>
      <c r="BAD2" s="292"/>
      <c r="BAE2" s="292"/>
      <c r="BAF2" s="293"/>
      <c r="BAG2" s="293"/>
      <c r="BAH2" s="109"/>
      <c r="BAI2" s="128"/>
      <c r="BAJ2" s="292"/>
      <c r="BAK2" s="292"/>
      <c r="BAL2" s="293"/>
      <c r="BAM2" s="293"/>
      <c r="BAN2" s="109"/>
      <c r="BAO2" s="128"/>
      <c r="BAP2" s="292"/>
      <c r="BAQ2" s="292"/>
      <c r="BAR2" s="293"/>
      <c r="BAS2" s="293"/>
      <c r="BAT2" s="109"/>
      <c r="BAU2" s="128"/>
      <c r="BAV2" s="292"/>
      <c r="BAW2" s="292"/>
      <c r="BAX2" s="293"/>
      <c r="BAY2" s="293"/>
      <c r="BAZ2" s="109"/>
      <c r="BBA2" s="128"/>
      <c r="BBB2" s="292"/>
      <c r="BBC2" s="292"/>
      <c r="BBD2" s="293"/>
      <c r="BBE2" s="293"/>
      <c r="BBF2" s="109"/>
      <c r="BBG2" s="128"/>
      <c r="BBH2" s="292"/>
      <c r="BBI2" s="292"/>
      <c r="BBJ2" s="293"/>
      <c r="BBK2" s="293"/>
      <c r="BBL2" s="109"/>
      <c r="BBM2" s="128"/>
      <c r="BBN2" s="292"/>
      <c r="BBO2" s="292"/>
      <c r="BBP2" s="293"/>
      <c r="BBQ2" s="293"/>
      <c r="BBR2" s="109"/>
      <c r="BBS2" s="128"/>
      <c r="BBT2" s="292"/>
      <c r="BBU2" s="292"/>
      <c r="BBV2" s="293"/>
      <c r="BBW2" s="293"/>
      <c r="BBX2" s="109"/>
      <c r="BBY2" s="128"/>
      <c r="BBZ2" s="292"/>
      <c r="BCA2" s="292"/>
      <c r="BCB2" s="293"/>
      <c r="BCC2" s="293"/>
      <c r="BCD2" s="109"/>
      <c r="BCE2" s="128"/>
      <c r="BCF2" s="292"/>
      <c r="BCG2" s="292"/>
      <c r="BCH2" s="293"/>
      <c r="BCI2" s="293"/>
      <c r="BCJ2" s="109"/>
      <c r="BCK2" s="128"/>
      <c r="BCL2" s="292"/>
      <c r="BCM2" s="292"/>
      <c r="BCN2" s="293"/>
      <c r="BCO2" s="293"/>
      <c r="BCP2" s="109"/>
      <c r="BCQ2" s="128"/>
      <c r="BCR2" s="292"/>
      <c r="BCS2" s="292"/>
      <c r="BCT2" s="293"/>
      <c r="BCU2" s="293"/>
      <c r="BCV2" s="109"/>
      <c r="BCW2" s="128"/>
      <c r="BCX2" s="292"/>
      <c r="BCY2" s="292"/>
      <c r="BCZ2" s="293"/>
      <c r="BDA2" s="293"/>
      <c r="BDB2" s="109"/>
      <c r="BDC2" s="128"/>
      <c r="BDD2" s="292"/>
      <c r="BDE2" s="292"/>
      <c r="BDF2" s="293"/>
      <c r="BDG2" s="293"/>
      <c r="BDH2" s="109"/>
      <c r="BDI2" s="128"/>
      <c r="BDJ2" s="292"/>
      <c r="BDK2" s="292"/>
      <c r="BDL2" s="293"/>
      <c r="BDM2" s="293"/>
      <c r="BDN2" s="109"/>
      <c r="BDO2" s="128"/>
      <c r="BDP2" s="292"/>
      <c r="BDQ2" s="292"/>
      <c r="BDR2" s="293"/>
      <c r="BDS2" s="293"/>
      <c r="BDT2" s="109"/>
      <c r="BDU2" s="128"/>
      <c r="BDV2" s="292"/>
      <c r="BDW2" s="292"/>
      <c r="BDX2" s="293"/>
      <c r="BDY2" s="293"/>
      <c r="BDZ2" s="109"/>
      <c r="BEA2" s="128"/>
      <c r="BEB2" s="292"/>
      <c r="BEC2" s="292"/>
      <c r="BED2" s="293"/>
      <c r="BEE2" s="293"/>
      <c r="BEF2" s="109"/>
      <c r="BEG2" s="128"/>
      <c r="BEH2" s="292"/>
      <c r="BEI2" s="292"/>
      <c r="BEJ2" s="293"/>
      <c r="BEK2" s="293"/>
      <c r="BEL2" s="109"/>
      <c r="BEM2" s="128"/>
      <c r="BEN2" s="292"/>
      <c r="BEO2" s="292"/>
      <c r="BEP2" s="293"/>
      <c r="BEQ2" s="293"/>
      <c r="BER2" s="109"/>
      <c r="BES2" s="128"/>
      <c r="BET2" s="292"/>
      <c r="BEU2" s="292"/>
      <c r="BEV2" s="293"/>
      <c r="BEW2" s="293"/>
      <c r="BEX2" s="109"/>
      <c r="BEY2" s="128"/>
      <c r="BEZ2" s="292"/>
      <c r="BFA2" s="292"/>
      <c r="BFB2" s="293"/>
      <c r="BFC2" s="293"/>
      <c r="BFD2" s="109"/>
      <c r="BFE2" s="128"/>
      <c r="BFF2" s="292"/>
      <c r="BFG2" s="292"/>
      <c r="BFH2" s="293"/>
      <c r="BFI2" s="293"/>
      <c r="BFJ2" s="109"/>
      <c r="BFK2" s="128"/>
      <c r="BFL2" s="292"/>
      <c r="BFM2" s="292"/>
      <c r="BFN2" s="293"/>
      <c r="BFO2" s="293"/>
      <c r="BFP2" s="109"/>
      <c r="BFQ2" s="128"/>
      <c r="BFR2" s="292"/>
      <c r="BFS2" s="292"/>
      <c r="BFT2" s="293"/>
      <c r="BFU2" s="293"/>
      <c r="BFV2" s="109"/>
      <c r="BFW2" s="128"/>
      <c r="BFX2" s="292"/>
      <c r="BFY2" s="292"/>
      <c r="BFZ2" s="293"/>
      <c r="BGA2" s="293"/>
      <c r="BGB2" s="109"/>
      <c r="BGC2" s="128"/>
      <c r="BGD2" s="292"/>
      <c r="BGE2" s="292"/>
      <c r="BGF2" s="293"/>
      <c r="BGG2" s="293"/>
      <c r="BGH2" s="109"/>
      <c r="BGI2" s="128"/>
      <c r="BGJ2" s="292"/>
      <c r="BGK2" s="292"/>
      <c r="BGL2" s="293"/>
      <c r="BGM2" s="293"/>
      <c r="BGN2" s="109"/>
      <c r="BGO2" s="128"/>
      <c r="BGP2" s="292"/>
      <c r="BGQ2" s="292"/>
      <c r="BGR2" s="293"/>
      <c r="BGS2" s="293"/>
      <c r="BGT2" s="109"/>
      <c r="BGU2" s="128"/>
      <c r="BGV2" s="292"/>
      <c r="BGW2" s="292"/>
      <c r="BGX2" s="293"/>
      <c r="BGY2" s="293"/>
      <c r="BGZ2" s="109"/>
      <c r="BHA2" s="128"/>
      <c r="BHB2" s="292"/>
      <c r="BHC2" s="292"/>
      <c r="BHD2" s="293"/>
      <c r="BHE2" s="293"/>
      <c r="BHF2" s="109"/>
      <c r="BHG2" s="128"/>
      <c r="BHH2" s="292"/>
      <c r="BHI2" s="292"/>
      <c r="BHJ2" s="293"/>
      <c r="BHK2" s="293"/>
      <c r="BHL2" s="109"/>
      <c r="BHM2" s="128"/>
      <c r="BHN2" s="292"/>
      <c r="BHO2" s="292"/>
      <c r="BHP2" s="293"/>
      <c r="BHQ2" s="293"/>
      <c r="BHR2" s="109"/>
      <c r="BHS2" s="128"/>
      <c r="BHT2" s="292"/>
      <c r="BHU2" s="292"/>
      <c r="BHV2" s="293"/>
      <c r="BHW2" s="293"/>
      <c r="BHX2" s="109"/>
      <c r="BHY2" s="128"/>
      <c r="BHZ2" s="292"/>
      <c r="BIA2" s="292"/>
      <c r="BIB2" s="293"/>
      <c r="BIC2" s="293"/>
      <c r="BID2" s="109"/>
      <c r="BIE2" s="128"/>
      <c r="BIF2" s="292"/>
      <c r="BIG2" s="292"/>
      <c r="BIH2" s="293"/>
      <c r="BII2" s="293"/>
      <c r="BIJ2" s="109"/>
      <c r="BIK2" s="128"/>
      <c r="BIL2" s="292"/>
      <c r="BIM2" s="292"/>
      <c r="BIN2" s="293"/>
      <c r="BIO2" s="293"/>
      <c r="BIP2" s="109"/>
      <c r="BIQ2" s="128"/>
      <c r="BIR2" s="292"/>
      <c r="BIS2" s="292"/>
      <c r="BIT2" s="293"/>
      <c r="BIU2" s="293"/>
      <c r="BIV2" s="109"/>
      <c r="BIW2" s="128"/>
      <c r="BIX2" s="292"/>
      <c r="BIY2" s="292"/>
      <c r="BIZ2" s="293"/>
      <c r="BJA2" s="293"/>
      <c r="BJB2" s="109"/>
      <c r="BJC2" s="128"/>
      <c r="BJD2" s="292"/>
      <c r="BJE2" s="292"/>
      <c r="BJF2" s="293"/>
      <c r="BJG2" s="293"/>
      <c r="BJH2" s="109"/>
      <c r="BJI2" s="128"/>
      <c r="BJJ2" s="292"/>
      <c r="BJK2" s="292"/>
      <c r="BJL2" s="293"/>
      <c r="BJM2" s="293"/>
      <c r="BJN2" s="109"/>
      <c r="BJO2" s="128"/>
      <c r="BJP2" s="292"/>
      <c r="BJQ2" s="292"/>
      <c r="BJR2" s="293"/>
      <c r="BJS2" s="293"/>
      <c r="BJT2" s="109"/>
      <c r="BJU2" s="128"/>
      <c r="BJV2" s="292"/>
      <c r="BJW2" s="292"/>
      <c r="BJX2" s="293"/>
      <c r="BJY2" s="293"/>
      <c r="BJZ2" s="109"/>
      <c r="BKA2" s="128"/>
      <c r="BKB2" s="292"/>
      <c r="BKC2" s="292"/>
      <c r="BKD2" s="293"/>
      <c r="BKE2" s="293"/>
      <c r="BKF2" s="109"/>
      <c r="BKG2" s="128"/>
      <c r="BKH2" s="292"/>
      <c r="BKI2" s="292"/>
      <c r="BKJ2" s="293"/>
      <c r="BKK2" s="293"/>
      <c r="BKL2" s="109"/>
      <c r="BKM2" s="128"/>
      <c r="BKN2" s="292"/>
      <c r="BKO2" s="292"/>
      <c r="BKP2" s="293"/>
      <c r="BKQ2" s="293"/>
      <c r="BKR2" s="109"/>
      <c r="BKS2" s="128"/>
      <c r="BKT2" s="292"/>
      <c r="BKU2" s="292"/>
      <c r="BKV2" s="293"/>
      <c r="BKW2" s="293"/>
      <c r="BKX2" s="109"/>
      <c r="BKY2" s="128"/>
      <c r="BKZ2" s="292"/>
      <c r="BLA2" s="292"/>
      <c r="BLB2" s="293"/>
      <c r="BLC2" s="293"/>
      <c r="BLD2" s="109"/>
      <c r="BLE2" s="128"/>
      <c r="BLF2" s="292"/>
      <c r="BLG2" s="292"/>
      <c r="BLH2" s="293"/>
      <c r="BLI2" s="293"/>
      <c r="BLJ2" s="109"/>
      <c r="BLK2" s="128"/>
      <c r="BLL2" s="292"/>
      <c r="BLM2" s="292"/>
      <c r="BLN2" s="293"/>
      <c r="BLO2" s="293"/>
      <c r="BLP2" s="109"/>
      <c r="BLQ2" s="128"/>
      <c r="BLR2" s="292"/>
      <c r="BLS2" s="292"/>
      <c r="BLT2" s="293"/>
      <c r="BLU2" s="293"/>
      <c r="BLV2" s="109"/>
      <c r="BLW2" s="128"/>
      <c r="BLX2" s="292"/>
      <c r="BLY2" s="292"/>
      <c r="BLZ2" s="293"/>
      <c r="BMA2" s="293"/>
      <c r="BMB2" s="109"/>
      <c r="BMC2" s="128"/>
      <c r="BMD2" s="292"/>
      <c r="BME2" s="292"/>
      <c r="BMF2" s="293"/>
      <c r="BMG2" s="293"/>
      <c r="BMH2" s="109"/>
      <c r="BMI2" s="128"/>
      <c r="BMJ2" s="292"/>
      <c r="BMK2" s="292"/>
      <c r="BML2" s="293"/>
      <c r="BMM2" s="293"/>
      <c r="BMN2" s="109"/>
      <c r="BMO2" s="128"/>
      <c r="BMP2" s="292"/>
      <c r="BMQ2" s="292"/>
      <c r="BMR2" s="293"/>
      <c r="BMS2" s="293"/>
      <c r="BMT2" s="109"/>
      <c r="BMU2" s="128"/>
      <c r="BMV2" s="292"/>
      <c r="BMW2" s="292"/>
      <c r="BMX2" s="293"/>
      <c r="BMY2" s="293"/>
      <c r="BMZ2" s="109"/>
      <c r="BNA2" s="128"/>
      <c r="BNB2" s="292"/>
      <c r="BNC2" s="292"/>
      <c r="BND2" s="293"/>
      <c r="BNE2" s="293"/>
      <c r="BNF2" s="109"/>
      <c r="BNG2" s="128"/>
      <c r="BNH2" s="292"/>
      <c r="BNI2" s="292"/>
      <c r="BNJ2" s="293"/>
      <c r="BNK2" s="293"/>
      <c r="BNL2" s="109"/>
      <c r="BNM2" s="128"/>
      <c r="BNN2" s="292"/>
      <c r="BNO2" s="292"/>
      <c r="BNP2" s="293"/>
      <c r="BNQ2" s="293"/>
      <c r="BNR2" s="109"/>
      <c r="BNS2" s="128"/>
      <c r="BNT2" s="292"/>
      <c r="BNU2" s="292"/>
      <c r="BNV2" s="293"/>
      <c r="BNW2" s="293"/>
      <c r="BNX2" s="109"/>
      <c r="BNY2" s="128"/>
      <c r="BNZ2" s="292"/>
      <c r="BOA2" s="292"/>
      <c r="BOB2" s="293"/>
      <c r="BOC2" s="293"/>
      <c r="BOD2" s="109"/>
      <c r="BOE2" s="128"/>
      <c r="BOF2" s="292"/>
      <c r="BOG2" s="292"/>
      <c r="BOH2" s="293"/>
      <c r="BOI2" s="293"/>
      <c r="BOJ2" s="109"/>
      <c r="BOK2" s="128"/>
      <c r="BOL2" s="292"/>
      <c r="BOM2" s="292"/>
      <c r="BON2" s="293"/>
      <c r="BOO2" s="293"/>
      <c r="BOP2" s="109"/>
      <c r="BOQ2" s="128"/>
      <c r="BOR2" s="292"/>
      <c r="BOS2" s="292"/>
      <c r="BOT2" s="293"/>
      <c r="BOU2" s="293"/>
      <c r="BOV2" s="109"/>
      <c r="BOW2" s="128"/>
      <c r="BOX2" s="292"/>
      <c r="BOY2" s="292"/>
      <c r="BOZ2" s="293"/>
      <c r="BPA2" s="293"/>
      <c r="BPB2" s="109"/>
      <c r="BPC2" s="128"/>
      <c r="BPD2" s="292"/>
      <c r="BPE2" s="292"/>
      <c r="BPF2" s="293"/>
      <c r="BPG2" s="293"/>
      <c r="BPH2" s="109"/>
      <c r="BPI2" s="128"/>
      <c r="BPJ2" s="292"/>
      <c r="BPK2" s="292"/>
      <c r="BPL2" s="293"/>
      <c r="BPM2" s="293"/>
      <c r="BPN2" s="109"/>
      <c r="BPO2" s="128"/>
      <c r="BPP2" s="292"/>
      <c r="BPQ2" s="292"/>
      <c r="BPR2" s="293"/>
      <c r="BPS2" s="293"/>
      <c r="BPT2" s="109"/>
      <c r="BPU2" s="128"/>
      <c r="BPV2" s="292"/>
      <c r="BPW2" s="292"/>
      <c r="BPX2" s="293"/>
      <c r="BPY2" s="293"/>
      <c r="BPZ2" s="109"/>
      <c r="BQA2" s="128"/>
      <c r="BQB2" s="292"/>
      <c r="BQC2" s="292"/>
      <c r="BQD2" s="293"/>
      <c r="BQE2" s="293"/>
      <c r="BQF2" s="109"/>
      <c r="BQG2" s="128"/>
      <c r="BQH2" s="292"/>
      <c r="BQI2" s="292"/>
      <c r="BQJ2" s="293"/>
      <c r="BQK2" s="293"/>
      <c r="BQL2" s="109"/>
      <c r="BQM2" s="128"/>
      <c r="BQN2" s="292"/>
      <c r="BQO2" s="292"/>
      <c r="BQP2" s="293"/>
      <c r="BQQ2" s="293"/>
      <c r="BQR2" s="109"/>
      <c r="BQS2" s="128"/>
      <c r="BQT2" s="292"/>
      <c r="BQU2" s="292"/>
      <c r="BQV2" s="293"/>
      <c r="BQW2" s="293"/>
      <c r="BQX2" s="109"/>
      <c r="BQY2" s="128"/>
      <c r="BQZ2" s="292"/>
      <c r="BRA2" s="292"/>
      <c r="BRB2" s="293"/>
      <c r="BRC2" s="293"/>
      <c r="BRD2" s="109"/>
      <c r="BRE2" s="128"/>
      <c r="BRF2" s="292"/>
      <c r="BRG2" s="292"/>
      <c r="BRH2" s="293"/>
      <c r="BRI2" s="293"/>
      <c r="BRJ2" s="109"/>
      <c r="BRK2" s="128"/>
      <c r="BRL2" s="292"/>
      <c r="BRM2" s="292"/>
      <c r="BRN2" s="293"/>
      <c r="BRO2" s="293"/>
      <c r="BRP2" s="109"/>
      <c r="BRQ2" s="128"/>
      <c r="BRR2" s="292"/>
      <c r="BRS2" s="292"/>
      <c r="BRT2" s="293"/>
      <c r="BRU2" s="293"/>
      <c r="BRV2" s="109"/>
      <c r="BRW2" s="128"/>
      <c r="BRX2" s="292"/>
      <c r="BRY2" s="292"/>
      <c r="BRZ2" s="293"/>
      <c r="BSA2" s="293"/>
      <c r="BSB2" s="109"/>
      <c r="BSC2" s="128"/>
      <c r="BSD2" s="292"/>
      <c r="BSE2" s="292"/>
      <c r="BSF2" s="293"/>
      <c r="BSG2" s="293"/>
      <c r="BSH2" s="109"/>
      <c r="BSI2" s="128"/>
      <c r="BSJ2" s="292"/>
      <c r="BSK2" s="292"/>
      <c r="BSL2" s="293"/>
      <c r="BSM2" s="293"/>
      <c r="BSN2" s="109"/>
      <c r="BSO2" s="128"/>
      <c r="BSP2" s="292"/>
      <c r="BSQ2" s="292"/>
      <c r="BSR2" s="293"/>
      <c r="BSS2" s="293"/>
      <c r="BST2" s="109"/>
      <c r="BSU2" s="128"/>
      <c r="BSV2" s="292"/>
      <c r="BSW2" s="292"/>
      <c r="BSX2" s="293"/>
      <c r="BSY2" s="293"/>
      <c r="BSZ2" s="109"/>
      <c r="BTA2" s="128"/>
      <c r="BTB2" s="292"/>
      <c r="BTC2" s="292"/>
      <c r="BTD2" s="293"/>
      <c r="BTE2" s="293"/>
      <c r="BTF2" s="109"/>
      <c r="BTG2" s="128"/>
      <c r="BTH2" s="292"/>
      <c r="BTI2" s="292"/>
      <c r="BTJ2" s="293"/>
      <c r="BTK2" s="293"/>
      <c r="BTL2" s="109"/>
      <c r="BTM2" s="128"/>
      <c r="BTN2" s="292"/>
      <c r="BTO2" s="292"/>
      <c r="BTP2" s="293"/>
      <c r="BTQ2" s="293"/>
      <c r="BTR2" s="109"/>
      <c r="BTS2" s="128"/>
      <c r="BTT2" s="292"/>
      <c r="BTU2" s="292"/>
      <c r="BTV2" s="293"/>
      <c r="BTW2" s="293"/>
      <c r="BTX2" s="109"/>
      <c r="BTY2" s="128"/>
      <c r="BTZ2" s="292"/>
      <c r="BUA2" s="292"/>
      <c r="BUB2" s="293"/>
      <c r="BUC2" s="293"/>
      <c r="BUD2" s="109"/>
      <c r="BUE2" s="128"/>
      <c r="BUF2" s="292"/>
      <c r="BUG2" s="292"/>
      <c r="BUH2" s="293"/>
      <c r="BUI2" s="293"/>
      <c r="BUJ2" s="109"/>
      <c r="BUK2" s="128"/>
      <c r="BUL2" s="292"/>
      <c r="BUM2" s="292"/>
      <c r="BUN2" s="293"/>
      <c r="BUO2" s="293"/>
      <c r="BUP2" s="109"/>
      <c r="BUQ2" s="128"/>
      <c r="BUR2" s="292"/>
      <c r="BUS2" s="292"/>
      <c r="BUT2" s="293"/>
      <c r="BUU2" s="293"/>
      <c r="BUV2" s="109"/>
      <c r="BUW2" s="128"/>
      <c r="BUX2" s="292"/>
      <c r="BUY2" s="292"/>
      <c r="BUZ2" s="293"/>
      <c r="BVA2" s="293"/>
      <c r="BVB2" s="109"/>
      <c r="BVC2" s="128"/>
      <c r="BVD2" s="292"/>
      <c r="BVE2" s="292"/>
      <c r="BVF2" s="293"/>
      <c r="BVG2" s="293"/>
      <c r="BVH2" s="109"/>
      <c r="BVI2" s="128"/>
      <c r="BVJ2" s="292"/>
      <c r="BVK2" s="292"/>
      <c r="BVL2" s="293"/>
      <c r="BVM2" s="293"/>
      <c r="BVN2" s="109"/>
      <c r="BVO2" s="128"/>
      <c r="BVP2" s="292"/>
      <c r="BVQ2" s="292"/>
      <c r="BVR2" s="293"/>
      <c r="BVS2" s="293"/>
      <c r="BVT2" s="109"/>
      <c r="BVU2" s="128"/>
      <c r="BVV2" s="292"/>
      <c r="BVW2" s="292"/>
      <c r="BVX2" s="293"/>
      <c r="BVY2" s="293"/>
      <c r="BVZ2" s="109"/>
      <c r="BWA2" s="128"/>
      <c r="BWB2" s="292"/>
      <c r="BWC2" s="292"/>
      <c r="BWD2" s="293"/>
      <c r="BWE2" s="293"/>
      <c r="BWF2" s="109"/>
      <c r="BWG2" s="128"/>
      <c r="BWH2" s="292"/>
      <c r="BWI2" s="292"/>
      <c r="BWJ2" s="293"/>
      <c r="BWK2" s="293"/>
      <c r="BWL2" s="109"/>
      <c r="BWM2" s="128"/>
      <c r="BWN2" s="292"/>
      <c r="BWO2" s="292"/>
      <c r="BWP2" s="293"/>
      <c r="BWQ2" s="293"/>
      <c r="BWR2" s="109"/>
      <c r="BWS2" s="128"/>
      <c r="BWT2" s="292"/>
      <c r="BWU2" s="292"/>
      <c r="BWV2" s="293"/>
      <c r="BWW2" s="293"/>
      <c r="BWX2" s="109"/>
      <c r="BWY2" s="128"/>
      <c r="BWZ2" s="292"/>
      <c r="BXA2" s="292"/>
      <c r="BXB2" s="293"/>
      <c r="BXC2" s="293"/>
      <c r="BXD2" s="109"/>
      <c r="BXE2" s="128"/>
      <c r="BXF2" s="292"/>
      <c r="BXG2" s="292"/>
      <c r="BXH2" s="293"/>
      <c r="BXI2" s="293"/>
      <c r="BXJ2" s="109"/>
      <c r="BXK2" s="128"/>
      <c r="BXL2" s="292"/>
      <c r="BXM2" s="292"/>
      <c r="BXN2" s="293"/>
      <c r="BXO2" s="293"/>
      <c r="BXP2" s="109"/>
      <c r="BXQ2" s="128"/>
      <c r="BXR2" s="292"/>
      <c r="BXS2" s="292"/>
      <c r="BXT2" s="293"/>
      <c r="BXU2" s="293"/>
      <c r="BXV2" s="109"/>
      <c r="BXW2" s="128"/>
      <c r="BXX2" s="292"/>
      <c r="BXY2" s="292"/>
      <c r="BXZ2" s="293"/>
      <c r="BYA2" s="293"/>
      <c r="BYB2" s="109"/>
      <c r="BYC2" s="128"/>
      <c r="BYD2" s="292"/>
      <c r="BYE2" s="292"/>
      <c r="BYF2" s="293"/>
      <c r="BYG2" s="293"/>
      <c r="BYH2" s="109"/>
      <c r="BYI2" s="128"/>
      <c r="BYJ2" s="292"/>
      <c r="BYK2" s="292"/>
      <c r="BYL2" s="293"/>
      <c r="BYM2" s="293"/>
      <c r="BYN2" s="109"/>
      <c r="BYO2" s="128"/>
      <c r="BYP2" s="292"/>
      <c r="BYQ2" s="292"/>
      <c r="BYR2" s="293"/>
      <c r="BYS2" s="293"/>
      <c r="BYT2" s="109"/>
      <c r="BYU2" s="128"/>
      <c r="BYV2" s="292"/>
      <c r="BYW2" s="292"/>
      <c r="BYX2" s="293"/>
      <c r="BYY2" s="293"/>
      <c r="BYZ2" s="109"/>
      <c r="BZA2" s="128"/>
      <c r="BZB2" s="292"/>
      <c r="BZC2" s="292"/>
      <c r="BZD2" s="293"/>
      <c r="BZE2" s="293"/>
      <c r="BZF2" s="109"/>
      <c r="BZG2" s="128"/>
      <c r="BZH2" s="292"/>
      <c r="BZI2" s="292"/>
      <c r="BZJ2" s="293"/>
      <c r="BZK2" s="293"/>
      <c r="BZL2" s="109"/>
      <c r="BZM2" s="128"/>
      <c r="BZN2" s="292"/>
      <c r="BZO2" s="292"/>
      <c r="BZP2" s="293"/>
      <c r="BZQ2" s="293"/>
      <c r="BZR2" s="109"/>
      <c r="BZS2" s="128"/>
      <c r="BZT2" s="292"/>
      <c r="BZU2" s="292"/>
      <c r="BZV2" s="293"/>
      <c r="BZW2" s="293"/>
      <c r="BZX2" s="109"/>
      <c r="BZY2" s="128"/>
      <c r="BZZ2" s="292"/>
      <c r="CAA2" s="292"/>
      <c r="CAB2" s="293"/>
      <c r="CAC2" s="293"/>
      <c r="CAD2" s="109"/>
      <c r="CAE2" s="128"/>
      <c r="CAF2" s="292"/>
      <c r="CAG2" s="292"/>
      <c r="CAH2" s="293"/>
      <c r="CAI2" s="293"/>
      <c r="CAJ2" s="109"/>
      <c r="CAK2" s="128"/>
      <c r="CAL2" s="292"/>
      <c r="CAM2" s="292"/>
      <c r="CAN2" s="293"/>
      <c r="CAO2" s="293"/>
      <c r="CAP2" s="109"/>
      <c r="CAQ2" s="128"/>
      <c r="CAR2" s="292"/>
      <c r="CAS2" s="292"/>
      <c r="CAT2" s="293"/>
      <c r="CAU2" s="293"/>
      <c r="CAV2" s="109"/>
      <c r="CAW2" s="128"/>
      <c r="CAX2" s="292"/>
      <c r="CAY2" s="292"/>
      <c r="CAZ2" s="293"/>
      <c r="CBA2" s="293"/>
      <c r="CBB2" s="109"/>
      <c r="CBC2" s="128"/>
      <c r="CBD2" s="292"/>
      <c r="CBE2" s="292"/>
      <c r="CBF2" s="293"/>
      <c r="CBG2" s="293"/>
      <c r="CBH2" s="109"/>
      <c r="CBI2" s="128"/>
      <c r="CBJ2" s="292"/>
      <c r="CBK2" s="292"/>
      <c r="CBL2" s="293"/>
      <c r="CBM2" s="293"/>
      <c r="CBN2" s="109"/>
      <c r="CBO2" s="128"/>
      <c r="CBP2" s="292"/>
      <c r="CBQ2" s="292"/>
      <c r="CBR2" s="293"/>
      <c r="CBS2" s="293"/>
      <c r="CBT2" s="109"/>
      <c r="CBU2" s="128"/>
      <c r="CBV2" s="292"/>
      <c r="CBW2" s="292"/>
      <c r="CBX2" s="293"/>
      <c r="CBY2" s="293"/>
      <c r="CBZ2" s="109"/>
      <c r="CCA2" s="128"/>
      <c r="CCB2" s="292"/>
      <c r="CCC2" s="292"/>
      <c r="CCD2" s="293"/>
      <c r="CCE2" s="293"/>
      <c r="CCF2" s="109"/>
      <c r="CCG2" s="128"/>
      <c r="CCH2" s="292"/>
      <c r="CCI2" s="292"/>
      <c r="CCJ2" s="293"/>
      <c r="CCK2" s="293"/>
      <c r="CCL2" s="109"/>
      <c r="CCM2" s="128"/>
      <c r="CCN2" s="292"/>
      <c r="CCO2" s="292"/>
      <c r="CCP2" s="293"/>
      <c r="CCQ2" s="293"/>
      <c r="CCR2" s="109"/>
      <c r="CCS2" s="128"/>
      <c r="CCT2" s="292"/>
      <c r="CCU2" s="292"/>
      <c r="CCV2" s="293"/>
      <c r="CCW2" s="293"/>
      <c r="CCX2" s="109"/>
      <c r="CCY2" s="128"/>
      <c r="CCZ2" s="292"/>
      <c r="CDA2" s="292"/>
      <c r="CDB2" s="293"/>
      <c r="CDC2" s="293"/>
      <c r="CDD2" s="109"/>
      <c r="CDE2" s="128"/>
      <c r="CDF2" s="292"/>
      <c r="CDG2" s="292"/>
      <c r="CDH2" s="293"/>
      <c r="CDI2" s="293"/>
      <c r="CDJ2" s="109"/>
      <c r="CDK2" s="128"/>
      <c r="CDL2" s="292"/>
      <c r="CDM2" s="292"/>
      <c r="CDN2" s="293"/>
      <c r="CDO2" s="293"/>
      <c r="CDP2" s="109"/>
      <c r="CDQ2" s="128"/>
      <c r="CDR2" s="292"/>
      <c r="CDS2" s="292"/>
      <c r="CDT2" s="293"/>
      <c r="CDU2" s="293"/>
      <c r="CDV2" s="109"/>
      <c r="CDW2" s="128"/>
      <c r="CDX2" s="292"/>
      <c r="CDY2" s="292"/>
      <c r="CDZ2" s="293"/>
      <c r="CEA2" s="293"/>
      <c r="CEB2" s="109"/>
      <c r="CEC2" s="128"/>
      <c r="CED2" s="292"/>
      <c r="CEE2" s="292"/>
      <c r="CEF2" s="293"/>
      <c r="CEG2" s="293"/>
      <c r="CEH2" s="109"/>
      <c r="CEI2" s="128"/>
      <c r="CEJ2" s="292"/>
      <c r="CEK2" s="292"/>
      <c r="CEL2" s="293"/>
      <c r="CEM2" s="293"/>
      <c r="CEN2" s="109"/>
      <c r="CEO2" s="128"/>
      <c r="CEP2" s="292"/>
      <c r="CEQ2" s="292"/>
      <c r="CER2" s="293"/>
      <c r="CES2" s="293"/>
      <c r="CET2" s="109"/>
      <c r="CEU2" s="128"/>
      <c r="CEV2" s="292"/>
      <c r="CEW2" s="292"/>
      <c r="CEX2" s="293"/>
      <c r="CEY2" s="293"/>
      <c r="CEZ2" s="109"/>
      <c r="CFA2" s="128"/>
      <c r="CFB2" s="292"/>
      <c r="CFC2" s="292"/>
      <c r="CFD2" s="293"/>
      <c r="CFE2" s="293"/>
      <c r="CFF2" s="109"/>
      <c r="CFG2" s="128"/>
      <c r="CFH2" s="292"/>
      <c r="CFI2" s="292"/>
      <c r="CFJ2" s="293"/>
      <c r="CFK2" s="293"/>
      <c r="CFL2" s="109"/>
      <c r="CFM2" s="128"/>
      <c r="CFN2" s="292"/>
      <c r="CFO2" s="292"/>
      <c r="CFP2" s="293"/>
      <c r="CFQ2" s="293"/>
      <c r="CFR2" s="109"/>
      <c r="CFS2" s="128"/>
      <c r="CFT2" s="292"/>
      <c r="CFU2" s="292"/>
      <c r="CFV2" s="293"/>
      <c r="CFW2" s="293"/>
      <c r="CFX2" s="109"/>
      <c r="CFY2" s="128"/>
      <c r="CFZ2" s="292"/>
      <c r="CGA2" s="292"/>
      <c r="CGB2" s="293"/>
      <c r="CGC2" s="293"/>
      <c r="CGD2" s="109"/>
      <c r="CGE2" s="128"/>
      <c r="CGF2" s="292"/>
      <c r="CGG2" s="292"/>
      <c r="CGH2" s="293"/>
      <c r="CGI2" s="293"/>
      <c r="CGJ2" s="109"/>
      <c r="CGK2" s="128"/>
      <c r="CGL2" s="292"/>
      <c r="CGM2" s="292"/>
      <c r="CGN2" s="293"/>
      <c r="CGO2" s="293"/>
      <c r="CGP2" s="109"/>
      <c r="CGQ2" s="128"/>
      <c r="CGR2" s="292"/>
      <c r="CGS2" s="292"/>
      <c r="CGT2" s="293"/>
      <c r="CGU2" s="293"/>
      <c r="CGV2" s="109"/>
      <c r="CGW2" s="128"/>
      <c r="CGX2" s="292"/>
      <c r="CGY2" s="292"/>
      <c r="CGZ2" s="293"/>
      <c r="CHA2" s="293"/>
      <c r="CHB2" s="109"/>
      <c r="CHC2" s="128"/>
      <c r="CHD2" s="292"/>
      <c r="CHE2" s="292"/>
      <c r="CHF2" s="293"/>
      <c r="CHG2" s="293"/>
      <c r="CHH2" s="109"/>
      <c r="CHI2" s="128"/>
      <c r="CHJ2" s="292"/>
      <c r="CHK2" s="292"/>
      <c r="CHL2" s="293"/>
      <c r="CHM2" s="293"/>
      <c r="CHN2" s="109"/>
      <c r="CHO2" s="128"/>
      <c r="CHP2" s="292"/>
      <c r="CHQ2" s="292"/>
      <c r="CHR2" s="293"/>
      <c r="CHS2" s="293"/>
      <c r="CHT2" s="109"/>
      <c r="CHU2" s="128"/>
      <c r="CHV2" s="292"/>
      <c r="CHW2" s="292"/>
      <c r="CHX2" s="293"/>
      <c r="CHY2" s="293"/>
      <c r="CHZ2" s="109"/>
      <c r="CIA2" s="128"/>
      <c r="CIB2" s="292"/>
      <c r="CIC2" s="292"/>
      <c r="CID2" s="293"/>
      <c r="CIE2" s="293"/>
      <c r="CIF2" s="109"/>
      <c r="CIG2" s="128"/>
      <c r="CIH2" s="292"/>
      <c r="CII2" s="292"/>
      <c r="CIJ2" s="293"/>
      <c r="CIK2" s="293"/>
      <c r="CIL2" s="109"/>
      <c r="CIM2" s="128"/>
      <c r="CIN2" s="292"/>
      <c r="CIO2" s="292"/>
      <c r="CIP2" s="293"/>
      <c r="CIQ2" s="293"/>
      <c r="CIR2" s="109"/>
      <c r="CIS2" s="128"/>
      <c r="CIT2" s="292"/>
      <c r="CIU2" s="292"/>
      <c r="CIV2" s="293"/>
      <c r="CIW2" s="293"/>
      <c r="CIX2" s="109"/>
      <c r="CIY2" s="128"/>
      <c r="CIZ2" s="292"/>
      <c r="CJA2" s="292"/>
      <c r="CJB2" s="293"/>
      <c r="CJC2" s="293"/>
      <c r="CJD2" s="109"/>
      <c r="CJE2" s="128"/>
      <c r="CJF2" s="292"/>
      <c r="CJG2" s="292"/>
      <c r="CJH2" s="293"/>
      <c r="CJI2" s="293"/>
      <c r="CJJ2" s="109"/>
      <c r="CJK2" s="128"/>
      <c r="CJL2" s="292"/>
      <c r="CJM2" s="292"/>
      <c r="CJN2" s="293"/>
      <c r="CJO2" s="293"/>
      <c r="CJP2" s="109"/>
      <c r="CJQ2" s="128"/>
      <c r="CJR2" s="292"/>
      <c r="CJS2" s="292"/>
      <c r="CJT2" s="293"/>
      <c r="CJU2" s="293"/>
      <c r="CJV2" s="109"/>
      <c r="CJW2" s="128"/>
      <c r="CJX2" s="292"/>
      <c r="CJY2" s="292"/>
      <c r="CJZ2" s="293"/>
      <c r="CKA2" s="293"/>
      <c r="CKB2" s="109"/>
      <c r="CKC2" s="128"/>
      <c r="CKD2" s="292"/>
      <c r="CKE2" s="292"/>
      <c r="CKF2" s="293"/>
      <c r="CKG2" s="293"/>
      <c r="CKH2" s="109"/>
      <c r="CKI2" s="128"/>
      <c r="CKJ2" s="292"/>
      <c r="CKK2" s="292"/>
      <c r="CKL2" s="293"/>
      <c r="CKM2" s="293"/>
      <c r="CKN2" s="109"/>
      <c r="CKO2" s="128"/>
      <c r="CKP2" s="292"/>
      <c r="CKQ2" s="292"/>
      <c r="CKR2" s="293"/>
      <c r="CKS2" s="293"/>
      <c r="CKT2" s="109"/>
      <c r="CKU2" s="128"/>
      <c r="CKV2" s="292"/>
      <c r="CKW2" s="292"/>
      <c r="CKX2" s="293"/>
      <c r="CKY2" s="293"/>
      <c r="CKZ2" s="109"/>
      <c r="CLA2" s="128"/>
      <c r="CLB2" s="292"/>
      <c r="CLC2" s="292"/>
      <c r="CLD2" s="293"/>
      <c r="CLE2" s="293"/>
      <c r="CLF2" s="109"/>
      <c r="CLG2" s="128"/>
      <c r="CLH2" s="292"/>
      <c r="CLI2" s="292"/>
      <c r="CLJ2" s="293"/>
      <c r="CLK2" s="293"/>
      <c r="CLL2" s="109"/>
      <c r="CLM2" s="128"/>
      <c r="CLN2" s="292"/>
      <c r="CLO2" s="292"/>
      <c r="CLP2" s="293"/>
      <c r="CLQ2" s="293"/>
      <c r="CLR2" s="109"/>
      <c r="CLS2" s="128"/>
      <c r="CLT2" s="292"/>
      <c r="CLU2" s="292"/>
      <c r="CLV2" s="293"/>
      <c r="CLW2" s="293"/>
      <c r="CLX2" s="109"/>
      <c r="CLY2" s="128"/>
      <c r="CLZ2" s="292"/>
      <c r="CMA2" s="292"/>
      <c r="CMB2" s="293"/>
      <c r="CMC2" s="293"/>
      <c r="CMD2" s="109"/>
      <c r="CME2" s="128"/>
      <c r="CMF2" s="292"/>
      <c r="CMG2" s="292"/>
      <c r="CMH2" s="293"/>
      <c r="CMI2" s="293"/>
      <c r="CMJ2" s="109"/>
      <c r="CMK2" s="128"/>
      <c r="CML2" s="292"/>
      <c r="CMM2" s="292"/>
      <c r="CMN2" s="293"/>
      <c r="CMO2" s="293"/>
      <c r="CMP2" s="109"/>
      <c r="CMQ2" s="128"/>
      <c r="CMR2" s="292"/>
      <c r="CMS2" s="292"/>
      <c r="CMT2" s="293"/>
      <c r="CMU2" s="293"/>
      <c r="CMV2" s="109"/>
      <c r="CMW2" s="128"/>
      <c r="CMX2" s="292"/>
      <c r="CMY2" s="292"/>
      <c r="CMZ2" s="293"/>
      <c r="CNA2" s="293"/>
      <c r="CNB2" s="109"/>
      <c r="CNC2" s="128"/>
      <c r="CND2" s="292"/>
      <c r="CNE2" s="292"/>
      <c r="CNF2" s="293"/>
      <c r="CNG2" s="293"/>
      <c r="CNH2" s="109"/>
      <c r="CNI2" s="128"/>
      <c r="CNJ2" s="292"/>
      <c r="CNK2" s="292"/>
      <c r="CNL2" s="293"/>
      <c r="CNM2" s="293"/>
      <c r="CNN2" s="109"/>
      <c r="CNO2" s="128"/>
      <c r="CNP2" s="292"/>
      <c r="CNQ2" s="292"/>
      <c r="CNR2" s="293"/>
      <c r="CNS2" s="293"/>
      <c r="CNT2" s="109"/>
      <c r="CNU2" s="128"/>
      <c r="CNV2" s="292"/>
      <c r="CNW2" s="292"/>
      <c r="CNX2" s="293"/>
      <c r="CNY2" s="293"/>
      <c r="CNZ2" s="109"/>
      <c r="COA2" s="128"/>
      <c r="COB2" s="292"/>
      <c r="COC2" s="292"/>
      <c r="COD2" s="293"/>
      <c r="COE2" s="293"/>
      <c r="COF2" s="109"/>
      <c r="COG2" s="128"/>
      <c r="COH2" s="292"/>
      <c r="COI2" s="292"/>
      <c r="COJ2" s="293"/>
      <c r="COK2" s="293"/>
      <c r="COL2" s="109"/>
      <c r="COM2" s="128"/>
      <c r="CON2" s="292"/>
      <c r="COO2" s="292"/>
      <c r="COP2" s="293"/>
      <c r="COQ2" s="293"/>
      <c r="COR2" s="109"/>
      <c r="COS2" s="128"/>
      <c r="COT2" s="292"/>
      <c r="COU2" s="292"/>
      <c r="COV2" s="293"/>
      <c r="COW2" s="293"/>
      <c r="COX2" s="109"/>
      <c r="COY2" s="128"/>
      <c r="COZ2" s="292"/>
      <c r="CPA2" s="292"/>
      <c r="CPB2" s="293"/>
      <c r="CPC2" s="293"/>
      <c r="CPD2" s="109"/>
      <c r="CPE2" s="128"/>
      <c r="CPF2" s="292"/>
      <c r="CPG2" s="292"/>
      <c r="CPH2" s="293"/>
      <c r="CPI2" s="293"/>
      <c r="CPJ2" s="109"/>
      <c r="CPK2" s="128"/>
      <c r="CPL2" s="292"/>
      <c r="CPM2" s="292"/>
      <c r="CPN2" s="293"/>
      <c r="CPO2" s="293"/>
      <c r="CPP2" s="109"/>
      <c r="CPQ2" s="128"/>
      <c r="CPR2" s="292"/>
      <c r="CPS2" s="292"/>
      <c r="CPT2" s="293"/>
      <c r="CPU2" s="293"/>
      <c r="CPV2" s="109"/>
      <c r="CPW2" s="128"/>
      <c r="CPX2" s="292"/>
      <c r="CPY2" s="292"/>
      <c r="CPZ2" s="293"/>
      <c r="CQA2" s="293"/>
      <c r="CQB2" s="109"/>
      <c r="CQC2" s="128"/>
      <c r="CQD2" s="292"/>
      <c r="CQE2" s="292"/>
      <c r="CQF2" s="293"/>
      <c r="CQG2" s="293"/>
      <c r="CQH2" s="109"/>
      <c r="CQI2" s="128"/>
      <c r="CQJ2" s="292"/>
      <c r="CQK2" s="292"/>
      <c r="CQL2" s="293"/>
      <c r="CQM2" s="293"/>
      <c r="CQN2" s="109"/>
      <c r="CQO2" s="128"/>
      <c r="CQP2" s="292"/>
      <c r="CQQ2" s="292"/>
      <c r="CQR2" s="293"/>
      <c r="CQS2" s="293"/>
      <c r="CQT2" s="109"/>
      <c r="CQU2" s="128"/>
      <c r="CQV2" s="292"/>
      <c r="CQW2" s="292"/>
      <c r="CQX2" s="293"/>
      <c r="CQY2" s="293"/>
      <c r="CQZ2" s="109"/>
      <c r="CRA2" s="128"/>
      <c r="CRB2" s="292"/>
      <c r="CRC2" s="292"/>
      <c r="CRD2" s="293"/>
      <c r="CRE2" s="293"/>
      <c r="CRF2" s="109"/>
      <c r="CRG2" s="128"/>
      <c r="CRH2" s="292"/>
      <c r="CRI2" s="292"/>
      <c r="CRJ2" s="293"/>
      <c r="CRK2" s="293"/>
      <c r="CRL2" s="109"/>
      <c r="CRM2" s="128"/>
      <c r="CRN2" s="292"/>
      <c r="CRO2" s="292"/>
      <c r="CRP2" s="293"/>
      <c r="CRQ2" s="293"/>
      <c r="CRR2" s="109"/>
      <c r="CRS2" s="128"/>
      <c r="CRT2" s="292"/>
      <c r="CRU2" s="292"/>
      <c r="CRV2" s="293"/>
      <c r="CRW2" s="293"/>
      <c r="CRX2" s="109"/>
      <c r="CRY2" s="128"/>
      <c r="CRZ2" s="292"/>
      <c r="CSA2" s="292"/>
      <c r="CSB2" s="293"/>
      <c r="CSC2" s="293"/>
      <c r="CSD2" s="109"/>
      <c r="CSE2" s="128"/>
      <c r="CSF2" s="292"/>
      <c r="CSG2" s="292"/>
      <c r="CSH2" s="293"/>
      <c r="CSI2" s="293"/>
      <c r="CSJ2" s="109"/>
      <c r="CSK2" s="128"/>
      <c r="CSL2" s="292"/>
      <c r="CSM2" s="292"/>
      <c r="CSN2" s="293"/>
      <c r="CSO2" s="293"/>
      <c r="CSP2" s="109"/>
      <c r="CSQ2" s="128"/>
      <c r="CSR2" s="292"/>
      <c r="CSS2" s="292"/>
      <c r="CST2" s="293"/>
      <c r="CSU2" s="293"/>
      <c r="CSV2" s="109"/>
      <c r="CSW2" s="128"/>
      <c r="CSX2" s="292"/>
      <c r="CSY2" s="292"/>
      <c r="CSZ2" s="293"/>
      <c r="CTA2" s="293"/>
      <c r="CTB2" s="109"/>
      <c r="CTC2" s="128"/>
      <c r="CTD2" s="292"/>
      <c r="CTE2" s="292"/>
      <c r="CTF2" s="293"/>
      <c r="CTG2" s="293"/>
      <c r="CTH2" s="109"/>
      <c r="CTI2" s="128"/>
      <c r="CTJ2" s="292"/>
      <c r="CTK2" s="292"/>
      <c r="CTL2" s="293"/>
      <c r="CTM2" s="293"/>
      <c r="CTN2" s="109"/>
      <c r="CTO2" s="128"/>
      <c r="CTP2" s="292"/>
      <c r="CTQ2" s="292"/>
      <c r="CTR2" s="293"/>
      <c r="CTS2" s="293"/>
      <c r="CTT2" s="109"/>
      <c r="CTU2" s="128"/>
      <c r="CTV2" s="292"/>
      <c r="CTW2" s="292"/>
      <c r="CTX2" s="293"/>
      <c r="CTY2" s="293"/>
      <c r="CTZ2" s="109"/>
      <c r="CUA2" s="128"/>
      <c r="CUB2" s="292"/>
      <c r="CUC2" s="292"/>
      <c r="CUD2" s="293"/>
      <c r="CUE2" s="293"/>
      <c r="CUF2" s="109"/>
      <c r="CUG2" s="128"/>
      <c r="CUH2" s="292"/>
      <c r="CUI2" s="292"/>
      <c r="CUJ2" s="293"/>
      <c r="CUK2" s="293"/>
      <c r="CUL2" s="109"/>
      <c r="CUM2" s="128"/>
      <c r="CUN2" s="292"/>
      <c r="CUO2" s="292"/>
      <c r="CUP2" s="293"/>
      <c r="CUQ2" s="293"/>
      <c r="CUR2" s="109"/>
      <c r="CUS2" s="128"/>
      <c r="CUT2" s="292"/>
      <c r="CUU2" s="292"/>
      <c r="CUV2" s="293"/>
      <c r="CUW2" s="293"/>
      <c r="CUX2" s="109"/>
      <c r="CUY2" s="128"/>
      <c r="CUZ2" s="292"/>
      <c r="CVA2" s="292"/>
      <c r="CVB2" s="293"/>
      <c r="CVC2" s="293"/>
      <c r="CVD2" s="109"/>
      <c r="CVE2" s="128"/>
      <c r="CVF2" s="292"/>
      <c r="CVG2" s="292"/>
      <c r="CVH2" s="293"/>
      <c r="CVI2" s="293"/>
      <c r="CVJ2" s="109"/>
      <c r="CVK2" s="128"/>
      <c r="CVL2" s="292"/>
      <c r="CVM2" s="292"/>
      <c r="CVN2" s="293"/>
      <c r="CVO2" s="293"/>
      <c r="CVP2" s="109"/>
      <c r="CVQ2" s="128"/>
      <c r="CVR2" s="292"/>
      <c r="CVS2" s="292"/>
      <c r="CVT2" s="293"/>
      <c r="CVU2" s="293"/>
      <c r="CVV2" s="109"/>
      <c r="CVW2" s="128"/>
      <c r="CVX2" s="292"/>
      <c r="CVY2" s="292"/>
      <c r="CVZ2" s="293"/>
      <c r="CWA2" s="293"/>
      <c r="CWB2" s="109"/>
      <c r="CWC2" s="128"/>
      <c r="CWD2" s="292"/>
      <c r="CWE2" s="292"/>
      <c r="CWF2" s="293"/>
      <c r="CWG2" s="293"/>
      <c r="CWH2" s="109"/>
      <c r="CWI2" s="128"/>
      <c r="CWJ2" s="292"/>
      <c r="CWK2" s="292"/>
      <c r="CWL2" s="293"/>
      <c r="CWM2" s="293"/>
      <c r="CWN2" s="109"/>
      <c r="CWO2" s="128"/>
      <c r="CWP2" s="292"/>
      <c r="CWQ2" s="292"/>
      <c r="CWR2" s="293"/>
      <c r="CWS2" s="293"/>
      <c r="CWT2" s="109"/>
      <c r="CWU2" s="128"/>
      <c r="CWV2" s="292"/>
      <c r="CWW2" s="292"/>
      <c r="CWX2" s="293"/>
      <c r="CWY2" s="293"/>
      <c r="CWZ2" s="109"/>
      <c r="CXA2" s="128"/>
      <c r="CXB2" s="292"/>
      <c r="CXC2" s="292"/>
      <c r="CXD2" s="293"/>
      <c r="CXE2" s="293"/>
      <c r="CXF2" s="109"/>
      <c r="CXG2" s="128"/>
      <c r="CXH2" s="292"/>
      <c r="CXI2" s="292"/>
      <c r="CXJ2" s="293"/>
      <c r="CXK2" s="293"/>
      <c r="CXL2" s="109"/>
      <c r="CXM2" s="128"/>
      <c r="CXN2" s="292"/>
      <c r="CXO2" s="292"/>
      <c r="CXP2" s="293"/>
      <c r="CXQ2" s="293"/>
      <c r="CXR2" s="109"/>
      <c r="CXS2" s="128"/>
      <c r="CXT2" s="292"/>
      <c r="CXU2" s="292"/>
      <c r="CXV2" s="293"/>
      <c r="CXW2" s="293"/>
      <c r="CXX2" s="109"/>
      <c r="CXY2" s="128"/>
      <c r="CXZ2" s="292"/>
      <c r="CYA2" s="292"/>
      <c r="CYB2" s="293"/>
      <c r="CYC2" s="293"/>
      <c r="CYD2" s="109"/>
      <c r="CYE2" s="128"/>
      <c r="CYF2" s="292"/>
      <c r="CYG2" s="292"/>
      <c r="CYH2" s="293"/>
      <c r="CYI2" s="293"/>
      <c r="CYJ2" s="109"/>
      <c r="CYK2" s="128"/>
      <c r="CYL2" s="292"/>
      <c r="CYM2" s="292"/>
      <c r="CYN2" s="293"/>
      <c r="CYO2" s="293"/>
      <c r="CYP2" s="109"/>
      <c r="CYQ2" s="128"/>
      <c r="CYR2" s="292"/>
      <c r="CYS2" s="292"/>
      <c r="CYT2" s="293"/>
      <c r="CYU2" s="293"/>
      <c r="CYV2" s="109"/>
      <c r="CYW2" s="128"/>
      <c r="CYX2" s="292"/>
      <c r="CYY2" s="292"/>
      <c r="CYZ2" s="293"/>
      <c r="CZA2" s="293"/>
      <c r="CZB2" s="109"/>
      <c r="CZC2" s="128"/>
      <c r="CZD2" s="292"/>
      <c r="CZE2" s="292"/>
      <c r="CZF2" s="293"/>
      <c r="CZG2" s="293"/>
      <c r="CZH2" s="109"/>
      <c r="CZI2" s="128"/>
      <c r="CZJ2" s="292"/>
      <c r="CZK2" s="292"/>
      <c r="CZL2" s="293"/>
      <c r="CZM2" s="293"/>
      <c r="CZN2" s="109"/>
      <c r="CZO2" s="128"/>
      <c r="CZP2" s="292"/>
      <c r="CZQ2" s="292"/>
      <c r="CZR2" s="293"/>
      <c r="CZS2" s="293"/>
      <c r="CZT2" s="109"/>
      <c r="CZU2" s="128"/>
      <c r="CZV2" s="292"/>
      <c r="CZW2" s="292"/>
      <c r="CZX2" s="293"/>
      <c r="CZY2" s="293"/>
      <c r="CZZ2" s="109"/>
      <c r="DAA2" s="128"/>
      <c r="DAB2" s="292"/>
      <c r="DAC2" s="292"/>
      <c r="DAD2" s="293"/>
      <c r="DAE2" s="293"/>
      <c r="DAF2" s="109"/>
      <c r="DAG2" s="128"/>
      <c r="DAH2" s="292"/>
      <c r="DAI2" s="292"/>
      <c r="DAJ2" s="293"/>
      <c r="DAK2" s="293"/>
      <c r="DAL2" s="109"/>
      <c r="DAM2" s="128"/>
      <c r="DAN2" s="292"/>
      <c r="DAO2" s="292"/>
      <c r="DAP2" s="293"/>
      <c r="DAQ2" s="293"/>
      <c r="DAR2" s="109"/>
      <c r="DAS2" s="128"/>
      <c r="DAT2" s="292"/>
      <c r="DAU2" s="292"/>
      <c r="DAV2" s="293"/>
      <c r="DAW2" s="293"/>
      <c r="DAX2" s="109"/>
      <c r="DAY2" s="128"/>
      <c r="DAZ2" s="292"/>
      <c r="DBA2" s="292"/>
      <c r="DBB2" s="293"/>
      <c r="DBC2" s="293"/>
      <c r="DBD2" s="109"/>
      <c r="DBE2" s="128"/>
      <c r="DBF2" s="292"/>
      <c r="DBG2" s="292"/>
      <c r="DBH2" s="293"/>
      <c r="DBI2" s="293"/>
      <c r="DBJ2" s="109"/>
      <c r="DBK2" s="128"/>
      <c r="DBL2" s="292"/>
      <c r="DBM2" s="292"/>
      <c r="DBN2" s="293"/>
      <c r="DBO2" s="293"/>
      <c r="DBP2" s="109"/>
      <c r="DBQ2" s="128"/>
      <c r="DBR2" s="292"/>
      <c r="DBS2" s="292"/>
      <c r="DBT2" s="293"/>
      <c r="DBU2" s="293"/>
      <c r="DBV2" s="109"/>
      <c r="DBW2" s="128"/>
      <c r="DBX2" s="292"/>
      <c r="DBY2" s="292"/>
      <c r="DBZ2" s="293"/>
      <c r="DCA2" s="293"/>
      <c r="DCB2" s="109"/>
      <c r="DCC2" s="128"/>
      <c r="DCD2" s="292"/>
      <c r="DCE2" s="292"/>
      <c r="DCF2" s="293"/>
      <c r="DCG2" s="293"/>
      <c r="DCH2" s="109"/>
      <c r="DCI2" s="128"/>
      <c r="DCJ2" s="292"/>
      <c r="DCK2" s="292"/>
      <c r="DCL2" s="293"/>
      <c r="DCM2" s="293"/>
      <c r="DCN2" s="109"/>
      <c r="DCO2" s="128"/>
      <c r="DCP2" s="292"/>
      <c r="DCQ2" s="292"/>
      <c r="DCR2" s="293"/>
      <c r="DCS2" s="293"/>
      <c r="DCT2" s="109"/>
      <c r="DCU2" s="128"/>
      <c r="DCV2" s="292"/>
      <c r="DCW2" s="292"/>
      <c r="DCX2" s="293"/>
      <c r="DCY2" s="293"/>
      <c r="DCZ2" s="109"/>
      <c r="DDA2" s="128"/>
      <c r="DDB2" s="292"/>
      <c r="DDC2" s="292"/>
      <c r="DDD2" s="293"/>
      <c r="DDE2" s="293"/>
      <c r="DDF2" s="109"/>
      <c r="DDG2" s="128"/>
      <c r="DDH2" s="292"/>
      <c r="DDI2" s="292"/>
      <c r="DDJ2" s="293"/>
      <c r="DDK2" s="293"/>
      <c r="DDL2" s="109"/>
      <c r="DDM2" s="128"/>
      <c r="DDN2" s="292"/>
      <c r="DDO2" s="292"/>
      <c r="DDP2" s="293"/>
      <c r="DDQ2" s="293"/>
      <c r="DDR2" s="109"/>
      <c r="DDS2" s="128"/>
      <c r="DDT2" s="292"/>
      <c r="DDU2" s="292"/>
      <c r="DDV2" s="293"/>
      <c r="DDW2" s="293"/>
      <c r="DDX2" s="109"/>
      <c r="DDY2" s="128"/>
      <c r="DDZ2" s="292"/>
      <c r="DEA2" s="292"/>
      <c r="DEB2" s="293"/>
      <c r="DEC2" s="293"/>
      <c r="DED2" s="109"/>
      <c r="DEE2" s="128"/>
      <c r="DEF2" s="292"/>
      <c r="DEG2" s="292"/>
      <c r="DEH2" s="293"/>
      <c r="DEI2" s="293"/>
      <c r="DEJ2" s="109"/>
      <c r="DEK2" s="128"/>
      <c r="DEL2" s="292"/>
      <c r="DEM2" s="292"/>
      <c r="DEN2" s="293"/>
      <c r="DEO2" s="293"/>
      <c r="DEP2" s="109"/>
      <c r="DEQ2" s="128"/>
      <c r="DER2" s="292"/>
      <c r="DES2" s="292"/>
      <c r="DET2" s="293"/>
      <c r="DEU2" s="293"/>
      <c r="DEV2" s="109"/>
      <c r="DEW2" s="128"/>
      <c r="DEX2" s="292"/>
      <c r="DEY2" s="292"/>
      <c r="DEZ2" s="293"/>
      <c r="DFA2" s="293"/>
      <c r="DFB2" s="109"/>
      <c r="DFC2" s="128"/>
      <c r="DFD2" s="292"/>
      <c r="DFE2" s="292"/>
      <c r="DFF2" s="293"/>
      <c r="DFG2" s="293"/>
      <c r="DFH2" s="109"/>
      <c r="DFI2" s="128"/>
      <c r="DFJ2" s="292"/>
      <c r="DFK2" s="292"/>
      <c r="DFL2" s="293"/>
      <c r="DFM2" s="293"/>
      <c r="DFN2" s="109"/>
      <c r="DFO2" s="128"/>
      <c r="DFP2" s="292"/>
      <c r="DFQ2" s="292"/>
      <c r="DFR2" s="293"/>
      <c r="DFS2" s="293"/>
      <c r="DFT2" s="109"/>
      <c r="DFU2" s="128"/>
      <c r="DFV2" s="292"/>
      <c r="DFW2" s="292"/>
      <c r="DFX2" s="293"/>
      <c r="DFY2" s="293"/>
      <c r="DFZ2" s="109"/>
      <c r="DGA2" s="128"/>
      <c r="DGB2" s="292"/>
      <c r="DGC2" s="292"/>
      <c r="DGD2" s="293"/>
      <c r="DGE2" s="293"/>
      <c r="DGF2" s="109"/>
      <c r="DGG2" s="128"/>
      <c r="DGH2" s="292"/>
      <c r="DGI2" s="292"/>
      <c r="DGJ2" s="293"/>
      <c r="DGK2" s="293"/>
      <c r="DGL2" s="109"/>
      <c r="DGM2" s="128"/>
      <c r="DGN2" s="292"/>
      <c r="DGO2" s="292"/>
      <c r="DGP2" s="293"/>
      <c r="DGQ2" s="293"/>
      <c r="DGR2" s="109"/>
      <c r="DGS2" s="128"/>
      <c r="DGT2" s="292"/>
      <c r="DGU2" s="292"/>
      <c r="DGV2" s="293"/>
      <c r="DGW2" s="293"/>
      <c r="DGX2" s="109"/>
      <c r="DGY2" s="128"/>
      <c r="DGZ2" s="292"/>
      <c r="DHA2" s="292"/>
      <c r="DHB2" s="293"/>
      <c r="DHC2" s="293"/>
      <c r="DHD2" s="109"/>
      <c r="DHE2" s="128"/>
      <c r="DHF2" s="292"/>
      <c r="DHG2" s="292"/>
      <c r="DHH2" s="293"/>
      <c r="DHI2" s="293"/>
      <c r="DHJ2" s="109"/>
      <c r="DHK2" s="128"/>
      <c r="DHL2" s="292"/>
      <c r="DHM2" s="292"/>
      <c r="DHN2" s="293"/>
      <c r="DHO2" s="293"/>
      <c r="DHP2" s="109"/>
      <c r="DHQ2" s="128"/>
      <c r="DHR2" s="292"/>
      <c r="DHS2" s="292"/>
      <c r="DHT2" s="293"/>
      <c r="DHU2" s="293"/>
      <c r="DHV2" s="109"/>
      <c r="DHW2" s="128"/>
      <c r="DHX2" s="292"/>
      <c r="DHY2" s="292"/>
      <c r="DHZ2" s="293"/>
      <c r="DIA2" s="293"/>
      <c r="DIB2" s="109"/>
      <c r="DIC2" s="128"/>
      <c r="DID2" s="292"/>
      <c r="DIE2" s="292"/>
      <c r="DIF2" s="293"/>
      <c r="DIG2" s="293"/>
      <c r="DIH2" s="109"/>
      <c r="DII2" s="128"/>
      <c r="DIJ2" s="292"/>
      <c r="DIK2" s="292"/>
      <c r="DIL2" s="293"/>
      <c r="DIM2" s="293"/>
      <c r="DIN2" s="109"/>
      <c r="DIO2" s="128"/>
      <c r="DIP2" s="292"/>
      <c r="DIQ2" s="292"/>
      <c r="DIR2" s="293"/>
      <c r="DIS2" s="293"/>
      <c r="DIT2" s="109"/>
      <c r="DIU2" s="128"/>
      <c r="DIV2" s="292"/>
      <c r="DIW2" s="292"/>
      <c r="DIX2" s="293"/>
      <c r="DIY2" s="293"/>
      <c r="DIZ2" s="109"/>
      <c r="DJA2" s="128"/>
      <c r="DJB2" s="292"/>
      <c r="DJC2" s="292"/>
      <c r="DJD2" s="293"/>
      <c r="DJE2" s="293"/>
      <c r="DJF2" s="109"/>
      <c r="DJG2" s="128"/>
      <c r="DJH2" s="292"/>
      <c r="DJI2" s="292"/>
      <c r="DJJ2" s="293"/>
      <c r="DJK2" s="293"/>
      <c r="DJL2" s="109"/>
      <c r="DJM2" s="128"/>
      <c r="DJN2" s="292"/>
      <c r="DJO2" s="292"/>
      <c r="DJP2" s="293"/>
      <c r="DJQ2" s="293"/>
      <c r="DJR2" s="109"/>
      <c r="DJS2" s="128"/>
      <c r="DJT2" s="292"/>
      <c r="DJU2" s="292"/>
      <c r="DJV2" s="293"/>
      <c r="DJW2" s="293"/>
      <c r="DJX2" s="109"/>
      <c r="DJY2" s="128"/>
      <c r="DJZ2" s="292"/>
      <c r="DKA2" s="292"/>
      <c r="DKB2" s="293"/>
      <c r="DKC2" s="293"/>
      <c r="DKD2" s="109"/>
      <c r="DKE2" s="128"/>
      <c r="DKF2" s="292"/>
      <c r="DKG2" s="292"/>
      <c r="DKH2" s="293"/>
      <c r="DKI2" s="293"/>
      <c r="DKJ2" s="109"/>
      <c r="DKK2" s="128"/>
      <c r="DKL2" s="292"/>
      <c r="DKM2" s="292"/>
      <c r="DKN2" s="293"/>
      <c r="DKO2" s="293"/>
      <c r="DKP2" s="109"/>
      <c r="DKQ2" s="128"/>
      <c r="DKR2" s="292"/>
      <c r="DKS2" s="292"/>
      <c r="DKT2" s="293"/>
      <c r="DKU2" s="293"/>
      <c r="DKV2" s="109"/>
      <c r="DKW2" s="128"/>
      <c r="DKX2" s="292"/>
      <c r="DKY2" s="292"/>
      <c r="DKZ2" s="293"/>
      <c r="DLA2" s="293"/>
      <c r="DLB2" s="109"/>
      <c r="DLC2" s="128"/>
      <c r="DLD2" s="292"/>
      <c r="DLE2" s="292"/>
      <c r="DLF2" s="293"/>
      <c r="DLG2" s="293"/>
      <c r="DLH2" s="109"/>
      <c r="DLI2" s="128"/>
      <c r="DLJ2" s="292"/>
      <c r="DLK2" s="292"/>
      <c r="DLL2" s="293"/>
      <c r="DLM2" s="293"/>
      <c r="DLN2" s="109"/>
      <c r="DLO2" s="128"/>
      <c r="DLP2" s="292"/>
      <c r="DLQ2" s="292"/>
      <c r="DLR2" s="293"/>
      <c r="DLS2" s="293"/>
      <c r="DLT2" s="109"/>
      <c r="DLU2" s="128"/>
      <c r="DLV2" s="292"/>
      <c r="DLW2" s="292"/>
      <c r="DLX2" s="293"/>
      <c r="DLY2" s="293"/>
      <c r="DLZ2" s="109"/>
      <c r="DMA2" s="128"/>
      <c r="DMB2" s="292"/>
      <c r="DMC2" s="292"/>
      <c r="DMD2" s="293"/>
      <c r="DME2" s="293"/>
      <c r="DMF2" s="109"/>
      <c r="DMG2" s="128"/>
      <c r="DMH2" s="292"/>
      <c r="DMI2" s="292"/>
      <c r="DMJ2" s="293"/>
      <c r="DMK2" s="293"/>
      <c r="DML2" s="109"/>
      <c r="DMM2" s="128"/>
      <c r="DMN2" s="292"/>
      <c r="DMO2" s="292"/>
      <c r="DMP2" s="293"/>
      <c r="DMQ2" s="293"/>
      <c r="DMR2" s="109"/>
      <c r="DMS2" s="128"/>
      <c r="DMT2" s="292"/>
      <c r="DMU2" s="292"/>
      <c r="DMV2" s="293"/>
      <c r="DMW2" s="293"/>
      <c r="DMX2" s="109"/>
      <c r="DMY2" s="128"/>
      <c r="DMZ2" s="292"/>
      <c r="DNA2" s="292"/>
      <c r="DNB2" s="293"/>
      <c r="DNC2" s="293"/>
      <c r="DND2" s="109"/>
      <c r="DNE2" s="128"/>
      <c r="DNF2" s="292"/>
      <c r="DNG2" s="292"/>
      <c r="DNH2" s="293"/>
      <c r="DNI2" s="293"/>
      <c r="DNJ2" s="109"/>
      <c r="DNK2" s="128"/>
      <c r="DNL2" s="292"/>
      <c r="DNM2" s="292"/>
      <c r="DNN2" s="293"/>
      <c r="DNO2" s="293"/>
      <c r="DNP2" s="109"/>
      <c r="DNQ2" s="128"/>
      <c r="DNR2" s="292"/>
      <c r="DNS2" s="292"/>
      <c r="DNT2" s="293"/>
      <c r="DNU2" s="293"/>
      <c r="DNV2" s="109"/>
      <c r="DNW2" s="128"/>
      <c r="DNX2" s="292"/>
      <c r="DNY2" s="292"/>
      <c r="DNZ2" s="293"/>
      <c r="DOA2" s="293"/>
      <c r="DOB2" s="109"/>
      <c r="DOC2" s="128"/>
      <c r="DOD2" s="292"/>
      <c r="DOE2" s="292"/>
      <c r="DOF2" s="293"/>
      <c r="DOG2" s="293"/>
      <c r="DOH2" s="109"/>
      <c r="DOI2" s="128"/>
      <c r="DOJ2" s="292"/>
      <c r="DOK2" s="292"/>
      <c r="DOL2" s="293"/>
      <c r="DOM2" s="293"/>
      <c r="DON2" s="109"/>
      <c r="DOO2" s="128"/>
      <c r="DOP2" s="292"/>
      <c r="DOQ2" s="292"/>
      <c r="DOR2" s="293"/>
      <c r="DOS2" s="293"/>
      <c r="DOT2" s="109"/>
      <c r="DOU2" s="128"/>
      <c r="DOV2" s="292"/>
      <c r="DOW2" s="292"/>
      <c r="DOX2" s="293"/>
      <c r="DOY2" s="293"/>
      <c r="DOZ2" s="109"/>
      <c r="DPA2" s="128"/>
      <c r="DPB2" s="292"/>
      <c r="DPC2" s="292"/>
      <c r="DPD2" s="293"/>
      <c r="DPE2" s="293"/>
      <c r="DPF2" s="109"/>
      <c r="DPG2" s="128"/>
      <c r="DPH2" s="292"/>
      <c r="DPI2" s="292"/>
      <c r="DPJ2" s="293"/>
      <c r="DPK2" s="293"/>
      <c r="DPL2" s="109"/>
      <c r="DPM2" s="128"/>
      <c r="DPN2" s="292"/>
      <c r="DPO2" s="292"/>
      <c r="DPP2" s="293"/>
      <c r="DPQ2" s="293"/>
      <c r="DPR2" s="109"/>
      <c r="DPS2" s="128"/>
      <c r="DPT2" s="292"/>
      <c r="DPU2" s="292"/>
      <c r="DPV2" s="293"/>
      <c r="DPW2" s="293"/>
      <c r="DPX2" s="109"/>
      <c r="DPY2" s="128"/>
      <c r="DPZ2" s="292"/>
      <c r="DQA2" s="292"/>
      <c r="DQB2" s="293"/>
      <c r="DQC2" s="293"/>
      <c r="DQD2" s="109"/>
      <c r="DQE2" s="128"/>
      <c r="DQF2" s="292"/>
      <c r="DQG2" s="292"/>
      <c r="DQH2" s="293"/>
      <c r="DQI2" s="293"/>
      <c r="DQJ2" s="109"/>
      <c r="DQK2" s="128"/>
      <c r="DQL2" s="292"/>
      <c r="DQM2" s="292"/>
      <c r="DQN2" s="293"/>
      <c r="DQO2" s="293"/>
      <c r="DQP2" s="109"/>
      <c r="DQQ2" s="128"/>
      <c r="DQR2" s="292"/>
      <c r="DQS2" s="292"/>
      <c r="DQT2" s="293"/>
      <c r="DQU2" s="293"/>
      <c r="DQV2" s="109"/>
      <c r="DQW2" s="128"/>
      <c r="DQX2" s="292"/>
      <c r="DQY2" s="292"/>
      <c r="DQZ2" s="293"/>
      <c r="DRA2" s="293"/>
      <c r="DRB2" s="109"/>
      <c r="DRC2" s="128"/>
      <c r="DRD2" s="292"/>
      <c r="DRE2" s="292"/>
      <c r="DRF2" s="293"/>
      <c r="DRG2" s="293"/>
      <c r="DRH2" s="109"/>
      <c r="DRI2" s="128"/>
      <c r="DRJ2" s="292"/>
      <c r="DRK2" s="292"/>
      <c r="DRL2" s="293"/>
      <c r="DRM2" s="293"/>
      <c r="DRN2" s="109"/>
      <c r="DRO2" s="128"/>
      <c r="DRP2" s="292"/>
      <c r="DRQ2" s="292"/>
      <c r="DRR2" s="293"/>
      <c r="DRS2" s="293"/>
      <c r="DRT2" s="109"/>
      <c r="DRU2" s="128"/>
      <c r="DRV2" s="292"/>
      <c r="DRW2" s="292"/>
      <c r="DRX2" s="293"/>
      <c r="DRY2" s="293"/>
      <c r="DRZ2" s="109"/>
      <c r="DSA2" s="128"/>
      <c r="DSB2" s="292"/>
      <c r="DSC2" s="292"/>
      <c r="DSD2" s="293"/>
      <c r="DSE2" s="293"/>
      <c r="DSF2" s="109"/>
      <c r="DSG2" s="128"/>
      <c r="DSH2" s="292"/>
      <c r="DSI2" s="292"/>
      <c r="DSJ2" s="293"/>
      <c r="DSK2" s="293"/>
      <c r="DSL2" s="109"/>
      <c r="DSM2" s="128"/>
      <c r="DSN2" s="292"/>
      <c r="DSO2" s="292"/>
      <c r="DSP2" s="293"/>
      <c r="DSQ2" s="293"/>
      <c r="DSR2" s="109"/>
      <c r="DSS2" s="128"/>
      <c r="DST2" s="292"/>
      <c r="DSU2" s="292"/>
      <c r="DSV2" s="293"/>
      <c r="DSW2" s="293"/>
      <c r="DSX2" s="109"/>
      <c r="DSY2" s="128"/>
      <c r="DSZ2" s="292"/>
      <c r="DTA2" s="292"/>
      <c r="DTB2" s="293"/>
      <c r="DTC2" s="293"/>
      <c r="DTD2" s="109"/>
      <c r="DTE2" s="128"/>
      <c r="DTF2" s="292"/>
      <c r="DTG2" s="292"/>
      <c r="DTH2" s="293"/>
      <c r="DTI2" s="293"/>
      <c r="DTJ2" s="109"/>
      <c r="DTK2" s="128"/>
      <c r="DTL2" s="292"/>
      <c r="DTM2" s="292"/>
      <c r="DTN2" s="293"/>
      <c r="DTO2" s="293"/>
      <c r="DTP2" s="109"/>
      <c r="DTQ2" s="128"/>
      <c r="DTR2" s="292"/>
      <c r="DTS2" s="292"/>
      <c r="DTT2" s="293"/>
      <c r="DTU2" s="293"/>
      <c r="DTV2" s="109"/>
      <c r="DTW2" s="128"/>
      <c r="DTX2" s="292"/>
      <c r="DTY2" s="292"/>
      <c r="DTZ2" s="293"/>
      <c r="DUA2" s="293"/>
      <c r="DUB2" s="109"/>
      <c r="DUC2" s="128"/>
      <c r="DUD2" s="292"/>
      <c r="DUE2" s="292"/>
      <c r="DUF2" s="293"/>
      <c r="DUG2" s="293"/>
      <c r="DUH2" s="109"/>
      <c r="DUI2" s="128"/>
      <c r="DUJ2" s="292"/>
      <c r="DUK2" s="292"/>
      <c r="DUL2" s="293"/>
      <c r="DUM2" s="293"/>
      <c r="DUN2" s="109"/>
      <c r="DUO2" s="128"/>
      <c r="DUP2" s="292"/>
      <c r="DUQ2" s="292"/>
      <c r="DUR2" s="293"/>
      <c r="DUS2" s="293"/>
      <c r="DUT2" s="109"/>
      <c r="DUU2" s="128"/>
      <c r="DUV2" s="292"/>
      <c r="DUW2" s="292"/>
      <c r="DUX2" s="293"/>
      <c r="DUY2" s="293"/>
      <c r="DUZ2" s="109"/>
      <c r="DVA2" s="128"/>
      <c r="DVB2" s="292"/>
      <c r="DVC2" s="292"/>
      <c r="DVD2" s="293"/>
      <c r="DVE2" s="293"/>
      <c r="DVF2" s="109"/>
      <c r="DVG2" s="128"/>
      <c r="DVH2" s="292"/>
      <c r="DVI2" s="292"/>
      <c r="DVJ2" s="293"/>
      <c r="DVK2" s="293"/>
      <c r="DVL2" s="109"/>
      <c r="DVM2" s="128"/>
      <c r="DVN2" s="292"/>
      <c r="DVO2" s="292"/>
      <c r="DVP2" s="293"/>
      <c r="DVQ2" s="293"/>
      <c r="DVR2" s="109"/>
      <c r="DVS2" s="128"/>
      <c r="DVT2" s="292"/>
      <c r="DVU2" s="292"/>
      <c r="DVV2" s="293"/>
      <c r="DVW2" s="293"/>
      <c r="DVX2" s="109"/>
      <c r="DVY2" s="128"/>
      <c r="DVZ2" s="292"/>
      <c r="DWA2" s="292"/>
      <c r="DWB2" s="293"/>
      <c r="DWC2" s="293"/>
      <c r="DWD2" s="109"/>
      <c r="DWE2" s="128"/>
      <c r="DWF2" s="292"/>
      <c r="DWG2" s="292"/>
      <c r="DWH2" s="293"/>
      <c r="DWI2" s="293"/>
      <c r="DWJ2" s="109"/>
      <c r="DWK2" s="128"/>
      <c r="DWL2" s="292"/>
      <c r="DWM2" s="292"/>
      <c r="DWN2" s="293"/>
      <c r="DWO2" s="293"/>
      <c r="DWP2" s="109"/>
      <c r="DWQ2" s="128"/>
      <c r="DWR2" s="292"/>
      <c r="DWS2" s="292"/>
      <c r="DWT2" s="293"/>
      <c r="DWU2" s="293"/>
      <c r="DWV2" s="109"/>
      <c r="DWW2" s="128"/>
      <c r="DWX2" s="292"/>
      <c r="DWY2" s="292"/>
      <c r="DWZ2" s="293"/>
      <c r="DXA2" s="293"/>
      <c r="DXB2" s="109"/>
      <c r="DXC2" s="128"/>
      <c r="DXD2" s="292"/>
      <c r="DXE2" s="292"/>
      <c r="DXF2" s="293"/>
      <c r="DXG2" s="293"/>
      <c r="DXH2" s="109"/>
      <c r="DXI2" s="128"/>
      <c r="DXJ2" s="292"/>
      <c r="DXK2" s="292"/>
      <c r="DXL2" s="293"/>
      <c r="DXM2" s="293"/>
      <c r="DXN2" s="109"/>
      <c r="DXO2" s="128"/>
      <c r="DXP2" s="292"/>
      <c r="DXQ2" s="292"/>
      <c r="DXR2" s="293"/>
      <c r="DXS2" s="293"/>
      <c r="DXT2" s="109"/>
      <c r="DXU2" s="128"/>
      <c r="DXV2" s="292"/>
      <c r="DXW2" s="292"/>
      <c r="DXX2" s="293"/>
      <c r="DXY2" s="293"/>
      <c r="DXZ2" s="109"/>
      <c r="DYA2" s="128"/>
      <c r="DYB2" s="292"/>
      <c r="DYC2" s="292"/>
      <c r="DYD2" s="293"/>
      <c r="DYE2" s="293"/>
      <c r="DYF2" s="109"/>
      <c r="DYG2" s="128"/>
      <c r="DYH2" s="292"/>
      <c r="DYI2" s="292"/>
      <c r="DYJ2" s="293"/>
      <c r="DYK2" s="293"/>
      <c r="DYL2" s="109"/>
      <c r="DYM2" s="128"/>
      <c r="DYN2" s="292"/>
      <c r="DYO2" s="292"/>
      <c r="DYP2" s="293"/>
      <c r="DYQ2" s="293"/>
      <c r="DYR2" s="109"/>
      <c r="DYS2" s="128"/>
      <c r="DYT2" s="292"/>
      <c r="DYU2" s="292"/>
      <c r="DYV2" s="293"/>
      <c r="DYW2" s="293"/>
      <c r="DYX2" s="109"/>
      <c r="DYY2" s="128"/>
      <c r="DYZ2" s="292"/>
      <c r="DZA2" s="292"/>
      <c r="DZB2" s="293"/>
      <c r="DZC2" s="293"/>
      <c r="DZD2" s="109"/>
      <c r="DZE2" s="128"/>
      <c r="DZF2" s="292"/>
      <c r="DZG2" s="292"/>
      <c r="DZH2" s="293"/>
      <c r="DZI2" s="293"/>
      <c r="DZJ2" s="109"/>
      <c r="DZK2" s="128"/>
      <c r="DZL2" s="292"/>
      <c r="DZM2" s="292"/>
      <c r="DZN2" s="293"/>
      <c r="DZO2" s="293"/>
      <c r="DZP2" s="109"/>
      <c r="DZQ2" s="128"/>
      <c r="DZR2" s="292"/>
      <c r="DZS2" s="292"/>
      <c r="DZT2" s="293"/>
      <c r="DZU2" s="293"/>
      <c r="DZV2" s="109"/>
      <c r="DZW2" s="128"/>
      <c r="DZX2" s="292"/>
      <c r="DZY2" s="292"/>
      <c r="DZZ2" s="293"/>
      <c r="EAA2" s="293"/>
      <c r="EAB2" s="109"/>
      <c r="EAC2" s="128"/>
      <c r="EAD2" s="292"/>
      <c r="EAE2" s="292"/>
      <c r="EAF2" s="293"/>
      <c r="EAG2" s="293"/>
      <c r="EAH2" s="109"/>
      <c r="EAI2" s="128"/>
      <c r="EAJ2" s="292"/>
      <c r="EAK2" s="292"/>
      <c r="EAL2" s="293"/>
      <c r="EAM2" s="293"/>
      <c r="EAN2" s="109"/>
      <c r="EAO2" s="128"/>
      <c r="EAP2" s="292"/>
      <c r="EAQ2" s="292"/>
      <c r="EAR2" s="293"/>
      <c r="EAS2" s="293"/>
      <c r="EAT2" s="109"/>
      <c r="EAU2" s="128"/>
      <c r="EAV2" s="292"/>
      <c r="EAW2" s="292"/>
      <c r="EAX2" s="293"/>
      <c r="EAY2" s="293"/>
      <c r="EAZ2" s="109"/>
      <c r="EBA2" s="128"/>
      <c r="EBB2" s="292"/>
      <c r="EBC2" s="292"/>
      <c r="EBD2" s="293"/>
      <c r="EBE2" s="293"/>
      <c r="EBF2" s="109"/>
      <c r="EBG2" s="128"/>
      <c r="EBH2" s="292"/>
      <c r="EBI2" s="292"/>
      <c r="EBJ2" s="293"/>
      <c r="EBK2" s="293"/>
      <c r="EBL2" s="109"/>
      <c r="EBM2" s="128"/>
      <c r="EBN2" s="292"/>
      <c r="EBO2" s="292"/>
      <c r="EBP2" s="293"/>
      <c r="EBQ2" s="293"/>
      <c r="EBR2" s="109"/>
      <c r="EBS2" s="128"/>
      <c r="EBT2" s="292"/>
      <c r="EBU2" s="292"/>
      <c r="EBV2" s="293"/>
      <c r="EBW2" s="293"/>
      <c r="EBX2" s="109"/>
      <c r="EBY2" s="128"/>
      <c r="EBZ2" s="292"/>
      <c r="ECA2" s="292"/>
      <c r="ECB2" s="293"/>
      <c r="ECC2" s="293"/>
      <c r="ECD2" s="109"/>
      <c r="ECE2" s="128"/>
      <c r="ECF2" s="292"/>
      <c r="ECG2" s="292"/>
      <c r="ECH2" s="293"/>
      <c r="ECI2" s="293"/>
      <c r="ECJ2" s="109"/>
      <c r="ECK2" s="128"/>
      <c r="ECL2" s="292"/>
      <c r="ECM2" s="292"/>
      <c r="ECN2" s="293"/>
      <c r="ECO2" s="293"/>
      <c r="ECP2" s="109"/>
      <c r="ECQ2" s="128"/>
      <c r="ECR2" s="292"/>
      <c r="ECS2" s="292"/>
      <c r="ECT2" s="293"/>
      <c r="ECU2" s="293"/>
      <c r="ECV2" s="109"/>
      <c r="ECW2" s="128"/>
      <c r="ECX2" s="292"/>
      <c r="ECY2" s="292"/>
      <c r="ECZ2" s="293"/>
      <c r="EDA2" s="293"/>
      <c r="EDB2" s="109"/>
      <c r="EDC2" s="128"/>
      <c r="EDD2" s="292"/>
      <c r="EDE2" s="292"/>
      <c r="EDF2" s="293"/>
      <c r="EDG2" s="293"/>
      <c r="EDH2" s="109"/>
      <c r="EDI2" s="128"/>
      <c r="EDJ2" s="292"/>
      <c r="EDK2" s="292"/>
      <c r="EDL2" s="293"/>
      <c r="EDM2" s="293"/>
      <c r="EDN2" s="109"/>
      <c r="EDO2" s="128"/>
      <c r="EDP2" s="292"/>
      <c r="EDQ2" s="292"/>
      <c r="EDR2" s="293"/>
      <c r="EDS2" s="293"/>
      <c r="EDT2" s="109"/>
      <c r="EDU2" s="128"/>
      <c r="EDV2" s="292"/>
      <c r="EDW2" s="292"/>
      <c r="EDX2" s="293"/>
      <c r="EDY2" s="293"/>
      <c r="EDZ2" s="109"/>
      <c r="EEA2" s="128"/>
      <c r="EEB2" s="292"/>
      <c r="EEC2" s="292"/>
      <c r="EED2" s="293"/>
      <c r="EEE2" s="293"/>
      <c r="EEF2" s="109"/>
      <c r="EEG2" s="128"/>
      <c r="EEH2" s="292"/>
      <c r="EEI2" s="292"/>
      <c r="EEJ2" s="293"/>
      <c r="EEK2" s="293"/>
      <c r="EEL2" s="109"/>
      <c r="EEM2" s="128"/>
      <c r="EEN2" s="292"/>
      <c r="EEO2" s="292"/>
      <c r="EEP2" s="293"/>
      <c r="EEQ2" s="293"/>
      <c r="EER2" s="109"/>
      <c r="EES2" s="128"/>
      <c r="EET2" s="292"/>
      <c r="EEU2" s="292"/>
      <c r="EEV2" s="293"/>
      <c r="EEW2" s="293"/>
      <c r="EEX2" s="109"/>
      <c r="EEY2" s="128"/>
      <c r="EEZ2" s="292"/>
      <c r="EFA2" s="292"/>
      <c r="EFB2" s="293"/>
      <c r="EFC2" s="293"/>
      <c r="EFD2" s="109"/>
      <c r="EFE2" s="128"/>
      <c r="EFF2" s="292"/>
      <c r="EFG2" s="292"/>
      <c r="EFH2" s="293"/>
      <c r="EFI2" s="293"/>
      <c r="EFJ2" s="109"/>
      <c r="EFK2" s="128"/>
      <c r="EFL2" s="292"/>
      <c r="EFM2" s="292"/>
      <c r="EFN2" s="293"/>
      <c r="EFO2" s="293"/>
      <c r="EFP2" s="109"/>
      <c r="EFQ2" s="128"/>
      <c r="EFR2" s="292"/>
      <c r="EFS2" s="292"/>
      <c r="EFT2" s="293"/>
      <c r="EFU2" s="293"/>
      <c r="EFV2" s="109"/>
      <c r="EFW2" s="128"/>
      <c r="EFX2" s="292"/>
      <c r="EFY2" s="292"/>
      <c r="EFZ2" s="293"/>
      <c r="EGA2" s="293"/>
      <c r="EGB2" s="109"/>
      <c r="EGC2" s="128"/>
      <c r="EGD2" s="292"/>
      <c r="EGE2" s="292"/>
      <c r="EGF2" s="293"/>
      <c r="EGG2" s="293"/>
      <c r="EGH2" s="109"/>
      <c r="EGI2" s="128"/>
      <c r="EGJ2" s="292"/>
      <c r="EGK2" s="292"/>
      <c r="EGL2" s="293"/>
      <c r="EGM2" s="293"/>
      <c r="EGN2" s="109"/>
      <c r="EGO2" s="128"/>
      <c r="EGP2" s="292"/>
      <c r="EGQ2" s="292"/>
      <c r="EGR2" s="293"/>
      <c r="EGS2" s="293"/>
      <c r="EGT2" s="109"/>
      <c r="EGU2" s="128"/>
      <c r="EGV2" s="292"/>
      <c r="EGW2" s="292"/>
      <c r="EGX2" s="293"/>
      <c r="EGY2" s="293"/>
      <c r="EGZ2" s="109"/>
      <c r="EHA2" s="128"/>
      <c r="EHB2" s="292"/>
      <c r="EHC2" s="292"/>
      <c r="EHD2" s="293"/>
      <c r="EHE2" s="293"/>
      <c r="EHF2" s="109"/>
      <c r="EHG2" s="128"/>
      <c r="EHH2" s="292"/>
      <c r="EHI2" s="292"/>
      <c r="EHJ2" s="293"/>
      <c r="EHK2" s="293"/>
      <c r="EHL2" s="109"/>
      <c r="EHM2" s="128"/>
      <c r="EHN2" s="292"/>
      <c r="EHO2" s="292"/>
      <c r="EHP2" s="293"/>
      <c r="EHQ2" s="293"/>
      <c r="EHR2" s="109"/>
      <c r="EHS2" s="128"/>
      <c r="EHT2" s="292"/>
      <c r="EHU2" s="292"/>
      <c r="EHV2" s="293"/>
      <c r="EHW2" s="293"/>
      <c r="EHX2" s="109"/>
      <c r="EHY2" s="128"/>
      <c r="EHZ2" s="292"/>
      <c r="EIA2" s="292"/>
      <c r="EIB2" s="293"/>
      <c r="EIC2" s="293"/>
      <c r="EID2" s="109"/>
      <c r="EIE2" s="128"/>
      <c r="EIF2" s="292"/>
      <c r="EIG2" s="292"/>
      <c r="EIH2" s="293"/>
      <c r="EII2" s="293"/>
      <c r="EIJ2" s="109"/>
      <c r="EIK2" s="128"/>
      <c r="EIL2" s="292"/>
      <c r="EIM2" s="292"/>
      <c r="EIN2" s="293"/>
      <c r="EIO2" s="293"/>
      <c r="EIP2" s="109"/>
      <c r="EIQ2" s="128"/>
      <c r="EIR2" s="292"/>
      <c r="EIS2" s="292"/>
      <c r="EIT2" s="293"/>
      <c r="EIU2" s="293"/>
      <c r="EIV2" s="109"/>
      <c r="EIW2" s="128"/>
      <c r="EIX2" s="292"/>
      <c r="EIY2" s="292"/>
      <c r="EIZ2" s="293"/>
      <c r="EJA2" s="293"/>
      <c r="EJB2" s="109"/>
      <c r="EJC2" s="128"/>
      <c r="EJD2" s="292"/>
      <c r="EJE2" s="292"/>
      <c r="EJF2" s="293"/>
      <c r="EJG2" s="293"/>
      <c r="EJH2" s="109"/>
      <c r="EJI2" s="128"/>
      <c r="EJJ2" s="292"/>
      <c r="EJK2" s="292"/>
      <c r="EJL2" s="293"/>
      <c r="EJM2" s="293"/>
      <c r="EJN2" s="109"/>
      <c r="EJO2" s="128"/>
      <c r="EJP2" s="292"/>
      <c r="EJQ2" s="292"/>
      <c r="EJR2" s="293"/>
      <c r="EJS2" s="293"/>
      <c r="EJT2" s="109"/>
      <c r="EJU2" s="128"/>
      <c r="EJV2" s="292"/>
      <c r="EJW2" s="292"/>
      <c r="EJX2" s="293"/>
      <c r="EJY2" s="293"/>
      <c r="EJZ2" s="109"/>
      <c r="EKA2" s="128"/>
      <c r="EKB2" s="292"/>
      <c r="EKC2" s="292"/>
      <c r="EKD2" s="293"/>
      <c r="EKE2" s="293"/>
      <c r="EKF2" s="109"/>
      <c r="EKG2" s="128"/>
      <c r="EKH2" s="292"/>
      <c r="EKI2" s="292"/>
      <c r="EKJ2" s="293"/>
      <c r="EKK2" s="293"/>
      <c r="EKL2" s="109"/>
      <c r="EKM2" s="128"/>
      <c r="EKN2" s="292"/>
      <c r="EKO2" s="292"/>
      <c r="EKP2" s="293"/>
      <c r="EKQ2" s="293"/>
      <c r="EKR2" s="109"/>
      <c r="EKS2" s="128"/>
      <c r="EKT2" s="292"/>
      <c r="EKU2" s="292"/>
      <c r="EKV2" s="293"/>
      <c r="EKW2" s="293"/>
      <c r="EKX2" s="109"/>
      <c r="EKY2" s="128"/>
      <c r="EKZ2" s="292"/>
      <c r="ELA2" s="292"/>
      <c r="ELB2" s="293"/>
      <c r="ELC2" s="293"/>
      <c r="ELD2" s="109"/>
      <c r="ELE2" s="128"/>
      <c r="ELF2" s="292"/>
      <c r="ELG2" s="292"/>
      <c r="ELH2" s="293"/>
      <c r="ELI2" s="293"/>
      <c r="ELJ2" s="109"/>
      <c r="ELK2" s="128"/>
      <c r="ELL2" s="292"/>
      <c r="ELM2" s="292"/>
      <c r="ELN2" s="293"/>
      <c r="ELO2" s="293"/>
      <c r="ELP2" s="109"/>
      <c r="ELQ2" s="128"/>
      <c r="ELR2" s="292"/>
      <c r="ELS2" s="292"/>
      <c r="ELT2" s="293"/>
      <c r="ELU2" s="293"/>
      <c r="ELV2" s="109"/>
      <c r="ELW2" s="128"/>
      <c r="ELX2" s="292"/>
      <c r="ELY2" s="292"/>
      <c r="ELZ2" s="293"/>
      <c r="EMA2" s="293"/>
      <c r="EMB2" s="109"/>
      <c r="EMC2" s="128"/>
      <c r="EMD2" s="292"/>
      <c r="EME2" s="292"/>
      <c r="EMF2" s="293"/>
      <c r="EMG2" s="293"/>
      <c r="EMH2" s="109"/>
      <c r="EMI2" s="128"/>
      <c r="EMJ2" s="292"/>
      <c r="EMK2" s="292"/>
      <c r="EML2" s="293"/>
      <c r="EMM2" s="293"/>
      <c r="EMN2" s="109"/>
      <c r="EMO2" s="128"/>
      <c r="EMP2" s="292"/>
      <c r="EMQ2" s="292"/>
      <c r="EMR2" s="293"/>
      <c r="EMS2" s="293"/>
      <c r="EMT2" s="109"/>
      <c r="EMU2" s="128"/>
      <c r="EMV2" s="292"/>
      <c r="EMW2" s="292"/>
      <c r="EMX2" s="293"/>
      <c r="EMY2" s="293"/>
      <c r="EMZ2" s="109"/>
      <c r="ENA2" s="128"/>
      <c r="ENB2" s="292"/>
      <c r="ENC2" s="292"/>
      <c r="END2" s="293"/>
      <c r="ENE2" s="293"/>
      <c r="ENF2" s="109"/>
      <c r="ENG2" s="128"/>
      <c r="ENH2" s="292"/>
      <c r="ENI2" s="292"/>
      <c r="ENJ2" s="293"/>
      <c r="ENK2" s="293"/>
      <c r="ENL2" s="109"/>
      <c r="ENM2" s="128"/>
      <c r="ENN2" s="292"/>
      <c r="ENO2" s="292"/>
      <c r="ENP2" s="293"/>
      <c r="ENQ2" s="293"/>
      <c r="ENR2" s="109"/>
      <c r="ENS2" s="128"/>
      <c r="ENT2" s="292"/>
      <c r="ENU2" s="292"/>
      <c r="ENV2" s="293"/>
      <c r="ENW2" s="293"/>
      <c r="ENX2" s="109"/>
      <c r="ENY2" s="128"/>
      <c r="ENZ2" s="292"/>
      <c r="EOA2" s="292"/>
      <c r="EOB2" s="293"/>
      <c r="EOC2" s="293"/>
      <c r="EOD2" s="109"/>
      <c r="EOE2" s="128"/>
      <c r="EOF2" s="292"/>
      <c r="EOG2" s="292"/>
      <c r="EOH2" s="293"/>
      <c r="EOI2" s="293"/>
      <c r="EOJ2" s="109"/>
      <c r="EOK2" s="128"/>
      <c r="EOL2" s="292"/>
      <c r="EOM2" s="292"/>
      <c r="EON2" s="293"/>
      <c r="EOO2" s="293"/>
      <c r="EOP2" s="109"/>
      <c r="EOQ2" s="128"/>
      <c r="EOR2" s="292"/>
      <c r="EOS2" s="292"/>
      <c r="EOT2" s="293"/>
      <c r="EOU2" s="293"/>
      <c r="EOV2" s="109"/>
      <c r="EOW2" s="128"/>
      <c r="EOX2" s="292"/>
      <c r="EOY2" s="292"/>
      <c r="EOZ2" s="293"/>
      <c r="EPA2" s="293"/>
      <c r="EPB2" s="109"/>
      <c r="EPC2" s="128"/>
      <c r="EPD2" s="292"/>
      <c r="EPE2" s="292"/>
      <c r="EPF2" s="293"/>
      <c r="EPG2" s="293"/>
      <c r="EPH2" s="109"/>
      <c r="EPI2" s="128"/>
      <c r="EPJ2" s="292"/>
      <c r="EPK2" s="292"/>
      <c r="EPL2" s="293"/>
      <c r="EPM2" s="293"/>
      <c r="EPN2" s="109"/>
      <c r="EPO2" s="128"/>
      <c r="EPP2" s="292"/>
      <c r="EPQ2" s="292"/>
      <c r="EPR2" s="293"/>
      <c r="EPS2" s="293"/>
      <c r="EPT2" s="109"/>
      <c r="EPU2" s="128"/>
      <c r="EPV2" s="292"/>
      <c r="EPW2" s="292"/>
      <c r="EPX2" s="293"/>
      <c r="EPY2" s="293"/>
      <c r="EPZ2" s="109"/>
      <c r="EQA2" s="128"/>
      <c r="EQB2" s="292"/>
      <c r="EQC2" s="292"/>
      <c r="EQD2" s="293"/>
      <c r="EQE2" s="293"/>
      <c r="EQF2" s="109"/>
      <c r="EQG2" s="128"/>
      <c r="EQH2" s="292"/>
      <c r="EQI2" s="292"/>
      <c r="EQJ2" s="293"/>
      <c r="EQK2" s="293"/>
      <c r="EQL2" s="109"/>
      <c r="EQM2" s="128"/>
      <c r="EQN2" s="292"/>
      <c r="EQO2" s="292"/>
      <c r="EQP2" s="293"/>
      <c r="EQQ2" s="293"/>
      <c r="EQR2" s="109"/>
      <c r="EQS2" s="128"/>
      <c r="EQT2" s="292"/>
      <c r="EQU2" s="292"/>
      <c r="EQV2" s="293"/>
      <c r="EQW2" s="293"/>
      <c r="EQX2" s="109"/>
      <c r="EQY2" s="128"/>
      <c r="EQZ2" s="292"/>
      <c r="ERA2" s="292"/>
      <c r="ERB2" s="293"/>
      <c r="ERC2" s="293"/>
      <c r="ERD2" s="109"/>
      <c r="ERE2" s="128"/>
      <c r="ERF2" s="292"/>
      <c r="ERG2" s="292"/>
      <c r="ERH2" s="293"/>
      <c r="ERI2" s="293"/>
      <c r="ERJ2" s="109"/>
      <c r="ERK2" s="128"/>
      <c r="ERL2" s="292"/>
      <c r="ERM2" s="292"/>
      <c r="ERN2" s="293"/>
      <c r="ERO2" s="293"/>
      <c r="ERP2" s="109"/>
      <c r="ERQ2" s="128"/>
      <c r="ERR2" s="292"/>
      <c r="ERS2" s="292"/>
      <c r="ERT2" s="293"/>
      <c r="ERU2" s="293"/>
      <c r="ERV2" s="109"/>
      <c r="ERW2" s="128"/>
      <c r="ERX2" s="292"/>
      <c r="ERY2" s="292"/>
      <c r="ERZ2" s="293"/>
      <c r="ESA2" s="293"/>
      <c r="ESB2" s="109"/>
      <c r="ESC2" s="128"/>
      <c r="ESD2" s="292"/>
      <c r="ESE2" s="292"/>
      <c r="ESF2" s="293"/>
      <c r="ESG2" s="293"/>
      <c r="ESH2" s="109"/>
      <c r="ESI2" s="128"/>
      <c r="ESJ2" s="292"/>
      <c r="ESK2" s="292"/>
      <c r="ESL2" s="293"/>
      <c r="ESM2" s="293"/>
      <c r="ESN2" s="109"/>
      <c r="ESO2" s="128"/>
      <c r="ESP2" s="292"/>
      <c r="ESQ2" s="292"/>
      <c r="ESR2" s="293"/>
      <c r="ESS2" s="293"/>
      <c r="EST2" s="109"/>
      <c r="ESU2" s="128"/>
      <c r="ESV2" s="292"/>
      <c r="ESW2" s="292"/>
      <c r="ESX2" s="293"/>
      <c r="ESY2" s="293"/>
      <c r="ESZ2" s="109"/>
      <c r="ETA2" s="128"/>
      <c r="ETB2" s="292"/>
      <c r="ETC2" s="292"/>
      <c r="ETD2" s="293"/>
      <c r="ETE2" s="293"/>
      <c r="ETF2" s="109"/>
      <c r="ETG2" s="128"/>
      <c r="ETH2" s="292"/>
      <c r="ETI2" s="292"/>
      <c r="ETJ2" s="293"/>
      <c r="ETK2" s="293"/>
      <c r="ETL2" s="109"/>
      <c r="ETM2" s="128"/>
      <c r="ETN2" s="292"/>
      <c r="ETO2" s="292"/>
      <c r="ETP2" s="293"/>
      <c r="ETQ2" s="293"/>
      <c r="ETR2" s="109"/>
      <c r="ETS2" s="128"/>
      <c r="ETT2" s="292"/>
      <c r="ETU2" s="292"/>
      <c r="ETV2" s="293"/>
      <c r="ETW2" s="293"/>
      <c r="ETX2" s="109"/>
      <c r="ETY2" s="128"/>
      <c r="ETZ2" s="292"/>
      <c r="EUA2" s="292"/>
      <c r="EUB2" s="293"/>
      <c r="EUC2" s="293"/>
      <c r="EUD2" s="109"/>
      <c r="EUE2" s="128"/>
      <c r="EUF2" s="292"/>
      <c r="EUG2" s="292"/>
      <c r="EUH2" s="293"/>
      <c r="EUI2" s="293"/>
      <c r="EUJ2" s="109"/>
      <c r="EUK2" s="128"/>
      <c r="EUL2" s="292"/>
      <c r="EUM2" s="292"/>
      <c r="EUN2" s="293"/>
      <c r="EUO2" s="293"/>
      <c r="EUP2" s="109"/>
      <c r="EUQ2" s="128"/>
      <c r="EUR2" s="292"/>
      <c r="EUS2" s="292"/>
      <c r="EUT2" s="293"/>
      <c r="EUU2" s="293"/>
      <c r="EUV2" s="109"/>
      <c r="EUW2" s="128"/>
      <c r="EUX2" s="292"/>
      <c r="EUY2" s="292"/>
      <c r="EUZ2" s="293"/>
      <c r="EVA2" s="293"/>
      <c r="EVB2" s="109"/>
      <c r="EVC2" s="128"/>
      <c r="EVD2" s="292"/>
      <c r="EVE2" s="292"/>
      <c r="EVF2" s="293"/>
      <c r="EVG2" s="293"/>
      <c r="EVH2" s="109"/>
      <c r="EVI2" s="128"/>
      <c r="EVJ2" s="292"/>
      <c r="EVK2" s="292"/>
      <c r="EVL2" s="293"/>
      <c r="EVM2" s="293"/>
      <c r="EVN2" s="109"/>
      <c r="EVO2" s="128"/>
      <c r="EVP2" s="292"/>
      <c r="EVQ2" s="292"/>
      <c r="EVR2" s="293"/>
      <c r="EVS2" s="293"/>
      <c r="EVT2" s="109"/>
      <c r="EVU2" s="128"/>
      <c r="EVV2" s="292"/>
      <c r="EVW2" s="292"/>
      <c r="EVX2" s="293"/>
      <c r="EVY2" s="293"/>
      <c r="EVZ2" s="109"/>
      <c r="EWA2" s="128"/>
      <c r="EWB2" s="292"/>
      <c r="EWC2" s="292"/>
      <c r="EWD2" s="293"/>
      <c r="EWE2" s="293"/>
      <c r="EWF2" s="109"/>
      <c r="EWG2" s="128"/>
      <c r="EWH2" s="292"/>
      <c r="EWI2" s="292"/>
      <c r="EWJ2" s="293"/>
      <c r="EWK2" s="293"/>
      <c r="EWL2" s="109"/>
      <c r="EWM2" s="128"/>
      <c r="EWN2" s="292"/>
      <c r="EWO2" s="292"/>
      <c r="EWP2" s="293"/>
      <c r="EWQ2" s="293"/>
      <c r="EWR2" s="109"/>
      <c r="EWS2" s="128"/>
      <c r="EWT2" s="292"/>
      <c r="EWU2" s="292"/>
      <c r="EWV2" s="293"/>
      <c r="EWW2" s="293"/>
      <c r="EWX2" s="109"/>
      <c r="EWY2" s="128"/>
      <c r="EWZ2" s="292"/>
      <c r="EXA2" s="292"/>
      <c r="EXB2" s="293"/>
      <c r="EXC2" s="293"/>
      <c r="EXD2" s="109"/>
      <c r="EXE2" s="128"/>
      <c r="EXF2" s="292"/>
      <c r="EXG2" s="292"/>
      <c r="EXH2" s="293"/>
      <c r="EXI2" s="293"/>
      <c r="EXJ2" s="109"/>
      <c r="EXK2" s="128"/>
      <c r="EXL2" s="292"/>
      <c r="EXM2" s="292"/>
      <c r="EXN2" s="293"/>
      <c r="EXO2" s="293"/>
      <c r="EXP2" s="109"/>
      <c r="EXQ2" s="128"/>
      <c r="EXR2" s="292"/>
      <c r="EXS2" s="292"/>
      <c r="EXT2" s="293"/>
      <c r="EXU2" s="293"/>
      <c r="EXV2" s="109"/>
      <c r="EXW2" s="128"/>
      <c r="EXX2" s="292"/>
      <c r="EXY2" s="292"/>
      <c r="EXZ2" s="293"/>
      <c r="EYA2" s="293"/>
      <c r="EYB2" s="109"/>
      <c r="EYC2" s="128"/>
      <c r="EYD2" s="292"/>
      <c r="EYE2" s="292"/>
      <c r="EYF2" s="293"/>
      <c r="EYG2" s="293"/>
      <c r="EYH2" s="109"/>
      <c r="EYI2" s="128"/>
      <c r="EYJ2" s="292"/>
      <c r="EYK2" s="292"/>
      <c r="EYL2" s="293"/>
      <c r="EYM2" s="293"/>
      <c r="EYN2" s="109"/>
      <c r="EYO2" s="128"/>
      <c r="EYP2" s="292"/>
      <c r="EYQ2" s="292"/>
      <c r="EYR2" s="293"/>
      <c r="EYS2" s="293"/>
      <c r="EYT2" s="109"/>
      <c r="EYU2" s="128"/>
      <c r="EYV2" s="292"/>
      <c r="EYW2" s="292"/>
      <c r="EYX2" s="293"/>
      <c r="EYY2" s="293"/>
      <c r="EYZ2" s="109"/>
      <c r="EZA2" s="128"/>
      <c r="EZB2" s="292"/>
      <c r="EZC2" s="292"/>
      <c r="EZD2" s="293"/>
      <c r="EZE2" s="293"/>
      <c r="EZF2" s="109"/>
      <c r="EZG2" s="128"/>
      <c r="EZH2" s="292"/>
      <c r="EZI2" s="292"/>
      <c r="EZJ2" s="293"/>
      <c r="EZK2" s="293"/>
      <c r="EZL2" s="109"/>
      <c r="EZM2" s="128"/>
      <c r="EZN2" s="292"/>
      <c r="EZO2" s="292"/>
      <c r="EZP2" s="293"/>
      <c r="EZQ2" s="293"/>
      <c r="EZR2" s="109"/>
      <c r="EZS2" s="128"/>
      <c r="EZT2" s="292"/>
      <c r="EZU2" s="292"/>
      <c r="EZV2" s="293"/>
      <c r="EZW2" s="293"/>
      <c r="EZX2" s="109"/>
      <c r="EZY2" s="128"/>
      <c r="EZZ2" s="292"/>
      <c r="FAA2" s="292"/>
      <c r="FAB2" s="293"/>
      <c r="FAC2" s="293"/>
      <c r="FAD2" s="109"/>
      <c r="FAE2" s="128"/>
      <c r="FAF2" s="292"/>
      <c r="FAG2" s="292"/>
      <c r="FAH2" s="293"/>
      <c r="FAI2" s="293"/>
      <c r="FAJ2" s="109"/>
      <c r="FAK2" s="128"/>
      <c r="FAL2" s="292"/>
      <c r="FAM2" s="292"/>
      <c r="FAN2" s="293"/>
      <c r="FAO2" s="293"/>
      <c r="FAP2" s="109"/>
      <c r="FAQ2" s="128"/>
      <c r="FAR2" s="292"/>
      <c r="FAS2" s="292"/>
      <c r="FAT2" s="293"/>
      <c r="FAU2" s="293"/>
      <c r="FAV2" s="109"/>
      <c r="FAW2" s="128"/>
      <c r="FAX2" s="292"/>
      <c r="FAY2" s="292"/>
      <c r="FAZ2" s="293"/>
      <c r="FBA2" s="293"/>
      <c r="FBB2" s="109"/>
      <c r="FBC2" s="128"/>
      <c r="FBD2" s="292"/>
      <c r="FBE2" s="292"/>
      <c r="FBF2" s="293"/>
      <c r="FBG2" s="293"/>
      <c r="FBH2" s="109"/>
      <c r="FBI2" s="128"/>
      <c r="FBJ2" s="292"/>
      <c r="FBK2" s="292"/>
      <c r="FBL2" s="293"/>
      <c r="FBM2" s="293"/>
      <c r="FBN2" s="109"/>
      <c r="FBO2" s="128"/>
      <c r="FBP2" s="292"/>
      <c r="FBQ2" s="292"/>
      <c r="FBR2" s="293"/>
      <c r="FBS2" s="293"/>
      <c r="FBT2" s="109"/>
      <c r="FBU2" s="128"/>
      <c r="FBV2" s="292"/>
      <c r="FBW2" s="292"/>
      <c r="FBX2" s="293"/>
      <c r="FBY2" s="293"/>
      <c r="FBZ2" s="109"/>
      <c r="FCA2" s="128"/>
      <c r="FCB2" s="292"/>
      <c r="FCC2" s="292"/>
      <c r="FCD2" s="293"/>
      <c r="FCE2" s="293"/>
      <c r="FCF2" s="109"/>
      <c r="FCG2" s="128"/>
      <c r="FCH2" s="292"/>
      <c r="FCI2" s="292"/>
      <c r="FCJ2" s="293"/>
      <c r="FCK2" s="293"/>
      <c r="FCL2" s="109"/>
      <c r="FCM2" s="128"/>
      <c r="FCN2" s="292"/>
      <c r="FCO2" s="292"/>
      <c r="FCP2" s="293"/>
      <c r="FCQ2" s="293"/>
      <c r="FCR2" s="109"/>
      <c r="FCS2" s="128"/>
      <c r="FCT2" s="292"/>
      <c r="FCU2" s="292"/>
      <c r="FCV2" s="293"/>
      <c r="FCW2" s="293"/>
      <c r="FCX2" s="109"/>
      <c r="FCY2" s="128"/>
      <c r="FCZ2" s="292"/>
      <c r="FDA2" s="292"/>
      <c r="FDB2" s="293"/>
      <c r="FDC2" s="293"/>
      <c r="FDD2" s="109"/>
      <c r="FDE2" s="128"/>
      <c r="FDF2" s="292"/>
      <c r="FDG2" s="292"/>
      <c r="FDH2" s="293"/>
      <c r="FDI2" s="293"/>
      <c r="FDJ2" s="109"/>
      <c r="FDK2" s="128"/>
      <c r="FDL2" s="292"/>
      <c r="FDM2" s="292"/>
      <c r="FDN2" s="293"/>
      <c r="FDO2" s="293"/>
      <c r="FDP2" s="109"/>
      <c r="FDQ2" s="128"/>
      <c r="FDR2" s="292"/>
      <c r="FDS2" s="292"/>
      <c r="FDT2" s="293"/>
      <c r="FDU2" s="293"/>
      <c r="FDV2" s="109"/>
      <c r="FDW2" s="128"/>
      <c r="FDX2" s="292"/>
      <c r="FDY2" s="292"/>
      <c r="FDZ2" s="293"/>
      <c r="FEA2" s="293"/>
      <c r="FEB2" s="109"/>
      <c r="FEC2" s="128"/>
      <c r="FED2" s="292"/>
      <c r="FEE2" s="292"/>
      <c r="FEF2" s="293"/>
      <c r="FEG2" s="293"/>
      <c r="FEH2" s="109"/>
      <c r="FEI2" s="128"/>
      <c r="FEJ2" s="292"/>
      <c r="FEK2" s="292"/>
      <c r="FEL2" s="293"/>
      <c r="FEM2" s="293"/>
      <c r="FEN2" s="109"/>
      <c r="FEO2" s="128"/>
      <c r="FEP2" s="292"/>
      <c r="FEQ2" s="292"/>
      <c r="FER2" s="293"/>
      <c r="FES2" s="293"/>
      <c r="FET2" s="109"/>
      <c r="FEU2" s="128"/>
      <c r="FEV2" s="292"/>
      <c r="FEW2" s="292"/>
      <c r="FEX2" s="293"/>
      <c r="FEY2" s="293"/>
      <c r="FEZ2" s="109"/>
      <c r="FFA2" s="128"/>
      <c r="FFB2" s="292"/>
      <c r="FFC2" s="292"/>
      <c r="FFD2" s="293"/>
      <c r="FFE2" s="293"/>
      <c r="FFF2" s="109"/>
      <c r="FFG2" s="128"/>
      <c r="FFH2" s="292"/>
      <c r="FFI2" s="292"/>
      <c r="FFJ2" s="293"/>
      <c r="FFK2" s="293"/>
      <c r="FFL2" s="109"/>
      <c r="FFM2" s="128"/>
      <c r="FFN2" s="292"/>
      <c r="FFO2" s="292"/>
      <c r="FFP2" s="293"/>
      <c r="FFQ2" s="293"/>
      <c r="FFR2" s="109"/>
      <c r="FFS2" s="128"/>
      <c r="FFT2" s="292"/>
      <c r="FFU2" s="292"/>
      <c r="FFV2" s="293"/>
      <c r="FFW2" s="293"/>
      <c r="FFX2" s="109"/>
      <c r="FFY2" s="128"/>
      <c r="FFZ2" s="292"/>
      <c r="FGA2" s="292"/>
      <c r="FGB2" s="293"/>
      <c r="FGC2" s="293"/>
      <c r="FGD2" s="109"/>
      <c r="FGE2" s="128"/>
      <c r="FGF2" s="292"/>
      <c r="FGG2" s="292"/>
      <c r="FGH2" s="293"/>
      <c r="FGI2" s="293"/>
      <c r="FGJ2" s="109"/>
      <c r="FGK2" s="128"/>
      <c r="FGL2" s="292"/>
      <c r="FGM2" s="292"/>
      <c r="FGN2" s="293"/>
      <c r="FGO2" s="293"/>
      <c r="FGP2" s="109"/>
      <c r="FGQ2" s="128"/>
      <c r="FGR2" s="292"/>
      <c r="FGS2" s="292"/>
      <c r="FGT2" s="293"/>
      <c r="FGU2" s="293"/>
      <c r="FGV2" s="109"/>
      <c r="FGW2" s="128"/>
      <c r="FGX2" s="292"/>
      <c r="FGY2" s="292"/>
      <c r="FGZ2" s="293"/>
      <c r="FHA2" s="293"/>
      <c r="FHB2" s="109"/>
      <c r="FHC2" s="128"/>
      <c r="FHD2" s="292"/>
      <c r="FHE2" s="292"/>
      <c r="FHF2" s="293"/>
      <c r="FHG2" s="293"/>
      <c r="FHH2" s="109"/>
      <c r="FHI2" s="128"/>
      <c r="FHJ2" s="292"/>
      <c r="FHK2" s="292"/>
      <c r="FHL2" s="293"/>
      <c r="FHM2" s="293"/>
      <c r="FHN2" s="109"/>
      <c r="FHO2" s="128"/>
      <c r="FHP2" s="292"/>
      <c r="FHQ2" s="292"/>
      <c r="FHR2" s="293"/>
      <c r="FHS2" s="293"/>
      <c r="FHT2" s="109"/>
      <c r="FHU2" s="128"/>
      <c r="FHV2" s="292"/>
      <c r="FHW2" s="292"/>
      <c r="FHX2" s="293"/>
      <c r="FHY2" s="293"/>
      <c r="FHZ2" s="109"/>
      <c r="FIA2" s="128"/>
      <c r="FIB2" s="292"/>
      <c r="FIC2" s="292"/>
      <c r="FID2" s="293"/>
      <c r="FIE2" s="293"/>
      <c r="FIF2" s="109"/>
      <c r="FIG2" s="128"/>
      <c r="FIH2" s="292"/>
      <c r="FII2" s="292"/>
      <c r="FIJ2" s="293"/>
      <c r="FIK2" s="293"/>
      <c r="FIL2" s="109"/>
      <c r="FIM2" s="128"/>
      <c r="FIN2" s="292"/>
      <c r="FIO2" s="292"/>
      <c r="FIP2" s="293"/>
      <c r="FIQ2" s="293"/>
      <c r="FIR2" s="109"/>
      <c r="FIS2" s="128"/>
      <c r="FIT2" s="292"/>
      <c r="FIU2" s="292"/>
      <c r="FIV2" s="293"/>
      <c r="FIW2" s="293"/>
      <c r="FIX2" s="109"/>
      <c r="FIY2" s="128"/>
      <c r="FIZ2" s="292"/>
      <c r="FJA2" s="292"/>
      <c r="FJB2" s="293"/>
      <c r="FJC2" s="293"/>
      <c r="FJD2" s="109"/>
      <c r="FJE2" s="128"/>
      <c r="FJF2" s="292"/>
      <c r="FJG2" s="292"/>
      <c r="FJH2" s="293"/>
      <c r="FJI2" s="293"/>
      <c r="FJJ2" s="109"/>
      <c r="FJK2" s="128"/>
      <c r="FJL2" s="292"/>
      <c r="FJM2" s="292"/>
      <c r="FJN2" s="293"/>
      <c r="FJO2" s="293"/>
      <c r="FJP2" s="109"/>
      <c r="FJQ2" s="128"/>
      <c r="FJR2" s="292"/>
      <c r="FJS2" s="292"/>
      <c r="FJT2" s="293"/>
      <c r="FJU2" s="293"/>
      <c r="FJV2" s="109"/>
      <c r="FJW2" s="128"/>
      <c r="FJX2" s="292"/>
      <c r="FJY2" s="292"/>
      <c r="FJZ2" s="293"/>
      <c r="FKA2" s="293"/>
      <c r="FKB2" s="109"/>
      <c r="FKC2" s="128"/>
      <c r="FKD2" s="292"/>
      <c r="FKE2" s="292"/>
      <c r="FKF2" s="293"/>
      <c r="FKG2" s="293"/>
      <c r="FKH2" s="109"/>
      <c r="FKI2" s="128"/>
      <c r="FKJ2" s="292"/>
      <c r="FKK2" s="292"/>
      <c r="FKL2" s="293"/>
      <c r="FKM2" s="293"/>
      <c r="FKN2" s="109"/>
      <c r="FKO2" s="128"/>
      <c r="FKP2" s="292"/>
      <c r="FKQ2" s="292"/>
      <c r="FKR2" s="293"/>
      <c r="FKS2" s="293"/>
      <c r="FKT2" s="109"/>
      <c r="FKU2" s="128"/>
      <c r="FKV2" s="292"/>
      <c r="FKW2" s="292"/>
      <c r="FKX2" s="293"/>
      <c r="FKY2" s="293"/>
      <c r="FKZ2" s="109"/>
      <c r="FLA2" s="128"/>
      <c r="FLB2" s="292"/>
      <c r="FLC2" s="292"/>
      <c r="FLD2" s="293"/>
      <c r="FLE2" s="293"/>
      <c r="FLF2" s="109"/>
      <c r="FLG2" s="128"/>
      <c r="FLH2" s="292"/>
      <c r="FLI2" s="292"/>
      <c r="FLJ2" s="293"/>
      <c r="FLK2" s="293"/>
      <c r="FLL2" s="109"/>
      <c r="FLM2" s="128"/>
      <c r="FLN2" s="292"/>
      <c r="FLO2" s="292"/>
      <c r="FLP2" s="293"/>
      <c r="FLQ2" s="293"/>
      <c r="FLR2" s="109"/>
      <c r="FLS2" s="128"/>
      <c r="FLT2" s="292"/>
      <c r="FLU2" s="292"/>
      <c r="FLV2" s="293"/>
      <c r="FLW2" s="293"/>
      <c r="FLX2" s="109"/>
      <c r="FLY2" s="128"/>
      <c r="FLZ2" s="292"/>
      <c r="FMA2" s="292"/>
      <c r="FMB2" s="293"/>
      <c r="FMC2" s="293"/>
      <c r="FMD2" s="109"/>
      <c r="FME2" s="128"/>
      <c r="FMF2" s="292"/>
      <c r="FMG2" s="292"/>
      <c r="FMH2" s="293"/>
      <c r="FMI2" s="293"/>
      <c r="FMJ2" s="109"/>
      <c r="FMK2" s="128"/>
      <c r="FML2" s="292"/>
      <c r="FMM2" s="292"/>
      <c r="FMN2" s="293"/>
      <c r="FMO2" s="293"/>
      <c r="FMP2" s="109"/>
      <c r="FMQ2" s="128"/>
      <c r="FMR2" s="292"/>
      <c r="FMS2" s="292"/>
      <c r="FMT2" s="293"/>
      <c r="FMU2" s="293"/>
      <c r="FMV2" s="109"/>
      <c r="FMW2" s="128"/>
      <c r="FMX2" s="292"/>
      <c r="FMY2" s="292"/>
      <c r="FMZ2" s="293"/>
      <c r="FNA2" s="293"/>
      <c r="FNB2" s="109"/>
      <c r="FNC2" s="128"/>
      <c r="FND2" s="292"/>
      <c r="FNE2" s="292"/>
      <c r="FNF2" s="293"/>
      <c r="FNG2" s="293"/>
      <c r="FNH2" s="109"/>
      <c r="FNI2" s="128"/>
      <c r="FNJ2" s="292"/>
      <c r="FNK2" s="292"/>
      <c r="FNL2" s="293"/>
      <c r="FNM2" s="293"/>
      <c r="FNN2" s="109"/>
      <c r="FNO2" s="128"/>
      <c r="FNP2" s="292"/>
      <c r="FNQ2" s="292"/>
      <c r="FNR2" s="293"/>
      <c r="FNS2" s="293"/>
      <c r="FNT2" s="109"/>
      <c r="FNU2" s="128"/>
      <c r="FNV2" s="292"/>
      <c r="FNW2" s="292"/>
      <c r="FNX2" s="293"/>
      <c r="FNY2" s="293"/>
      <c r="FNZ2" s="109"/>
      <c r="FOA2" s="128"/>
      <c r="FOB2" s="292"/>
      <c r="FOC2" s="292"/>
      <c r="FOD2" s="293"/>
      <c r="FOE2" s="293"/>
      <c r="FOF2" s="109"/>
      <c r="FOG2" s="128"/>
      <c r="FOH2" s="292"/>
      <c r="FOI2" s="292"/>
      <c r="FOJ2" s="293"/>
      <c r="FOK2" s="293"/>
      <c r="FOL2" s="109"/>
      <c r="FOM2" s="128"/>
      <c r="FON2" s="292"/>
      <c r="FOO2" s="292"/>
      <c r="FOP2" s="293"/>
      <c r="FOQ2" s="293"/>
      <c r="FOR2" s="109"/>
      <c r="FOS2" s="128"/>
      <c r="FOT2" s="292"/>
      <c r="FOU2" s="292"/>
      <c r="FOV2" s="293"/>
      <c r="FOW2" s="293"/>
      <c r="FOX2" s="109"/>
      <c r="FOY2" s="128"/>
      <c r="FOZ2" s="292"/>
      <c r="FPA2" s="292"/>
      <c r="FPB2" s="293"/>
      <c r="FPC2" s="293"/>
      <c r="FPD2" s="109"/>
      <c r="FPE2" s="128"/>
      <c r="FPF2" s="292"/>
      <c r="FPG2" s="292"/>
      <c r="FPH2" s="293"/>
      <c r="FPI2" s="293"/>
      <c r="FPJ2" s="109"/>
      <c r="FPK2" s="128"/>
      <c r="FPL2" s="292"/>
      <c r="FPM2" s="292"/>
      <c r="FPN2" s="293"/>
      <c r="FPO2" s="293"/>
      <c r="FPP2" s="109"/>
      <c r="FPQ2" s="128"/>
      <c r="FPR2" s="292"/>
      <c r="FPS2" s="292"/>
      <c r="FPT2" s="293"/>
      <c r="FPU2" s="293"/>
      <c r="FPV2" s="109"/>
      <c r="FPW2" s="128"/>
      <c r="FPX2" s="292"/>
      <c r="FPY2" s="292"/>
      <c r="FPZ2" s="293"/>
      <c r="FQA2" s="293"/>
      <c r="FQB2" s="109"/>
      <c r="FQC2" s="128"/>
      <c r="FQD2" s="292"/>
      <c r="FQE2" s="292"/>
      <c r="FQF2" s="293"/>
      <c r="FQG2" s="293"/>
      <c r="FQH2" s="109"/>
      <c r="FQI2" s="128"/>
      <c r="FQJ2" s="292"/>
      <c r="FQK2" s="292"/>
      <c r="FQL2" s="293"/>
      <c r="FQM2" s="293"/>
      <c r="FQN2" s="109"/>
      <c r="FQO2" s="128"/>
      <c r="FQP2" s="292"/>
      <c r="FQQ2" s="292"/>
      <c r="FQR2" s="293"/>
      <c r="FQS2" s="293"/>
      <c r="FQT2" s="109"/>
      <c r="FQU2" s="128"/>
      <c r="FQV2" s="292"/>
      <c r="FQW2" s="292"/>
      <c r="FQX2" s="293"/>
      <c r="FQY2" s="293"/>
      <c r="FQZ2" s="109"/>
      <c r="FRA2" s="128"/>
      <c r="FRB2" s="292"/>
      <c r="FRC2" s="292"/>
      <c r="FRD2" s="293"/>
      <c r="FRE2" s="293"/>
      <c r="FRF2" s="109"/>
      <c r="FRG2" s="128"/>
      <c r="FRH2" s="292"/>
      <c r="FRI2" s="292"/>
      <c r="FRJ2" s="293"/>
      <c r="FRK2" s="293"/>
      <c r="FRL2" s="109"/>
      <c r="FRM2" s="128"/>
      <c r="FRN2" s="292"/>
      <c r="FRO2" s="292"/>
      <c r="FRP2" s="293"/>
      <c r="FRQ2" s="293"/>
      <c r="FRR2" s="109"/>
      <c r="FRS2" s="128"/>
      <c r="FRT2" s="292"/>
      <c r="FRU2" s="292"/>
      <c r="FRV2" s="293"/>
      <c r="FRW2" s="293"/>
      <c r="FRX2" s="109"/>
      <c r="FRY2" s="128"/>
      <c r="FRZ2" s="292"/>
      <c r="FSA2" s="292"/>
      <c r="FSB2" s="293"/>
      <c r="FSC2" s="293"/>
      <c r="FSD2" s="109"/>
      <c r="FSE2" s="128"/>
      <c r="FSF2" s="292"/>
      <c r="FSG2" s="292"/>
      <c r="FSH2" s="293"/>
      <c r="FSI2" s="293"/>
      <c r="FSJ2" s="109"/>
      <c r="FSK2" s="128"/>
      <c r="FSL2" s="292"/>
      <c r="FSM2" s="292"/>
      <c r="FSN2" s="293"/>
      <c r="FSO2" s="293"/>
      <c r="FSP2" s="109"/>
      <c r="FSQ2" s="128"/>
      <c r="FSR2" s="292"/>
      <c r="FSS2" s="292"/>
      <c r="FST2" s="293"/>
      <c r="FSU2" s="293"/>
      <c r="FSV2" s="109"/>
      <c r="FSW2" s="128"/>
      <c r="FSX2" s="292"/>
      <c r="FSY2" s="292"/>
      <c r="FSZ2" s="293"/>
      <c r="FTA2" s="293"/>
      <c r="FTB2" s="109"/>
      <c r="FTC2" s="128"/>
      <c r="FTD2" s="292"/>
      <c r="FTE2" s="292"/>
      <c r="FTF2" s="293"/>
      <c r="FTG2" s="293"/>
      <c r="FTH2" s="109"/>
      <c r="FTI2" s="128"/>
      <c r="FTJ2" s="292"/>
      <c r="FTK2" s="292"/>
      <c r="FTL2" s="293"/>
      <c r="FTM2" s="293"/>
      <c r="FTN2" s="109"/>
      <c r="FTO2" s="128"/>
      <c r="FTP2" s="292"/>
      <c r="FTQ2" s="292"/>
      <c r="FTR2" s="293"/>
      <c r="FTS2" s="293"/>
      <c r="FTT2" s="109"/>
      <c r="FTU2" s="128"/>
      <c r="FTV2" s="292"/>
      <c r="FTW2" s="292"/>
      <c r="FTX2" s="293"/>
      <c r="FTY2" s="293"/>
      <c r="FTZ2" s="109"/>
      <c r="FUA2" s="128"/>
      <c r="FUB2" s="292"/>
      <c r="FUC2" s="292"/>
      <c r="FUD2" s="293"/>
      <c r="FUE2" s="293"/>
      <c r="FUF2" s="109"/>
      <c r="FUG2" s="128"/>
      <c r="FUH2" s="292"/>
      <c r="FUI2" s="292"/>
      <c r="FUJ2" s="293"/>
      <c r="FUK2" s="293"/>
      <c r="FUL2" s="109"/>
      <c r="FUM2" s="128"/>
      <c r="FUN2" s="292"/>
      <c r="FUO2" s="292"/>
      <c r="FUP2" s="293"/>
      <c r="FUQ2" s="293"/>
      <c r="FUR2" s="109"/>
      <c r="FUS2" s="128"/>
      <c r="FUT2" s="292"/>
      <c r="FUU2" s="292"/>
      <c r="FUV2" s="293"/>
      <c r="FUW2" s="293"/>
      <c r="FUX2" s="109"/>
      <c r="FUY2" s="128"/>
      <c r="FUZ2" s="292"/>
      <c r="FVA2" s="292"/>
      <c r="FVB2" s="293"/>
      <c r="FVC2" s="293"/>
      <c r="FVD2" s="109"/>
      <c r="FVE2" s="128"/>
      <c r="FVF2" s="292"/>
      <c r="FVG2" s="292"/>
      <c r="FVH2" s="293"/>
      <c r="FVI2" s="293"/>
      <c r="FVJ2" s="109"/>
      <c r="FVK2" s="128"/>
      <c r="FVL2" s="292"/>
      <c r="FVM2" s="292"/>
      <c r="FVN2" s="293"/>
      <c r="FVO2" s="293"/>
      <c r="FVP2" s="109"/>
      <c r="FVQ2" s="128"/>
      <c r="FVR2" s="292"/>
      <c r="FVS2" s="292"/>
      <c r="FVT2" s="293"/>
      <c r="FVU2" s="293"/>
      <c r="FVV2" s="109"/>
      <c r="FVW2" s="128"/>
      <c r="FVX2" s="292"/>
      <c r="FVY2" s="292"/>
      <c r="FVZ2" s="293"/>
      <c r="FWA2" s="293"/>
      <c r="FWB2" s="109"/>
      <c r="FWC2" s="128"/>
      <c r="FWD2" s="292"/>
      <c r="FWE2" s="292"/>
      <c r="FWF2" s="293"/>
      <c r="FWG2" s="293"/>
      <c r="FWH2" s="109"/>
      <c r="FWI2" s="128"/>
      <c r="FWJ2" s="292"/>
      <c r="FWK2" s="292"/>
      <c r="FWL2" s="293"/>
      <c r="FWM2" s="293"/>
      <c r="FWN2" s="109"/>
      <c r="FWO2" s="128"/>
      <c r="FWP2" s="292"/>
      <c r="FWQ2" s="292"/>
      <c r="FWR2" s="293"/>
      <c r="FWS2" s="293"/>
      <c r="FWT2" s="109"/>
      <c r="FWU2" s="128"/>
      <c r="FWV2" s="292"/>
      <c r="FWW2" s="292"/>
      <c r="FWX2" s="293"/>
      <c r="FWY2" s="293"/>
      <c r="FWZ2" s="109"/>
      <c r="FXA2" s="128"/>
      <c r="FXB2" s="292"/>
      <c r="FXC2" s="292"/>
      <c r="FXD2" s="293"/>
      <c r="FXE2" s="293"/>
      <c r="FXF2" s="109"/>
      <c r="FXG2" s="128"/>
      <c r="FXH2" s="292"/>
      <c r="FXI2" s="292"/>
      <c r="FXJ2" s="293"/>
      <c r="FXK2" s="293"/>
      <c r="FXL2" s="109"/>
      <c r="FXM2" s="128"/>
      <c r="FXN2" s="292"/>
      <c r="FXO2" s="292"/>
      <c r="FXP2" s="293"/>
      <c r="FXQ2" s="293"/>
      <c r="FXR2" s="109"/>
      <c r="FXS2" s="128"/>
      <c r="FXT2" s="292"/>
      <c r="FXU2" s="292"/>
      <c r="FXV2" s="293"/>
      <c r="FXW2" s="293"/>
      <c r="FXX2" s="109"/>
      <c r="FXY2" s="128"/>
      <c r="FXZ2" s="292"/>
      <c r="FYA2" s="292"/>
      <c r="FYB2" s="293"/>
      <c r="FYC2" s="293"/>
      <c r="FYD2" s="109"/>
      <c r="FYE2" s="128"/>
      <c r="FYF2" s="292"/>
      <c r="FYG2" s="292"/>
      <c r="FYH2" s="293"/>
      <c r="FYI2" s="293"/>
      <c r="FYJ2" s="109"/>
      <c r="FYK2" s="128"/>
      <c r="FYL2" s="292"/>
      <c r="FYM2" s="292"/>
      <c r="FYN2" s="293"/>
      <c r="FYO2" s="293"/>
      <c r="FYP2" s="109"/>
      <c r="FYQ2" s="128"/>
      <c r="FYR2" s="292"/>
      <c r="FYS2" s="292"/>
      <c r="FYT2" s="293"/>
      <c r="FYU2" s="293"/>
      <c r="FYV2" s="109"/>
      <c r="FYW2" s="128"/>
      <c r="FYX2" s="292"/>
      <c r="FYY2" s="292"/>
      <c r="FYZ2" s="293"/>
      <c r="FZA2" s="293"/>
      <c r="FZB2" s="109"/>
      <c r="FZC2" s="128"/>
      <c r="FZD2" s="292"/>
      <c r="FZE2" s="292"/>
      <c r="FZF2" s="293"/>
      <c r="FZG2" s="293"/>
      <c r="FZH2" s="109"/>
      <c r="FZI2" s="128"/>
      <c r="FZJ2" s="292"/>
      <c r="FZK2" s="292"/>
      <c r="FZL2" s="293"/>
      <c r="FZM2" s="293"/>
      <c r="FZN2" s="109"/>
      <c r="FZO2" s="128"/>
      <c r="FZP2" s="292"/>
      <c r="FZQ2" s="292"/>
      <c r="FZR2" s="293"/>
      <c r="FZS2" s="293"/>
      <c r="FZT2" s="109"/>
      <c r="FZU2" s="128"/>
      <c r="FZV2" s="292"/>
      <c r="FZW2" s="292"/>
      <c r="FZX2" s="293"/>
      <c r="FZY2" s="293"/>
      <c r="FZZ2" s="109"/>
      <c r="GAA2" s="128"/>
      <c r="GAB2" s="292"/>
      <c r="GAC2" s="292"/>
      <c r="GAD2" s="293"/>
      <c r="GAE2" s="293"/>
      <c r="GAF2" s="109"/>
      <c r="GAG2" s="128"/>
      <c r="GAH2" s="292"/>
      <c r="GAI2" s="292"/>
      <c r="GAJ2" s="293"/>
      <c r="GAK2" s="293"/>
      <c r="GAL2" s="109"/>
      <c r="GAM2" s="128"/>
      <c r="GAN2" s="292"/>
      <c r="GAO2" s="292"/>
      <c r="GAP2" s="293"/>
      <c r="GAQ2" s="293"/>
      <c r="GAR2" s="109"/>
      <c r="GAS2" s="128"/>
      <c r="GAT2" s="292"/>
      <c r="GAU2" s="292"/>
      <c r="GAV2" s="293"/>
      <c r="GAW2" s="293"/>
      <c r="GAX2" s="109"/>
      <c r="GAY2" s="128"/>
      <c r="GAZ2" s="292"/>
      <c r="GBA2" s="292"/>
      <c r="GBB2" s="293"/>
      <c r="GBC2" s="293"/>
      <c r="GBD2" s="109"/>
      <c r="GBE2" s="128"/>
      <c r="GBF2" s="292"/>
      <c r="GBG2" s="292"/>
      <c r="GBH2" s="293"/>
      <c r="GBI2" s="293"/>
      <c r="GBJ2" s="109"/>
      <c r="GBK2" s="128"/>
      <c r="GBL2" s="292"/>
      <c r="GBM2" s="292"/>
      <c r="GBN2" s="293"/>
      <c r="GBO2" s="293"/>
      <c r="GBP2" s="109"/>
      <c r="GBQ2" s="128"/>
      <c r="GBR2" s="292"/>
      <c r="GBS2" s="292"/>
      <c r="GBT2" s="293"/>
      <c r="GBU2" s="293"/>
      <c r="GBV2" s="109"/>
      <c r="GBW2" s="128"/>
      <c r="GBX2" s="292"/>
      <c r="GBY2" s="292"/>
      <c r="GBZ2" s="293"/>
      <c r="GCA2" s="293"/>
      <c r="GCB2" s="109"/>
      <c r="GCC2" s="128"/>
      <c r="GCD2" s="292"/>
      <c r="GCE2" s="292"/>
      <c r="GCF2" s="293"/>
      <c r="GCG2" s="293"/>
      <c r="GCH2" s="109"/>
      <c r="GCI2" s="128"/>
      <c r="GCJ2" s="292"/>
      <c r="GCK2" s="292"/>
      <c r="GCL2" s="293"/>
      <c r="GCM2" s="293"/>
      <c r="GCN2" s="109"/>
      <c r="GCO2" s="128"/>
      <c r="GCP2" s="292"/>
      <c r="GCQ2" s="292"/>
      <c r="GCR2" s="293"/>
      <c r="GCS2" s="293"/>
      <c r="GCT2" s="109"/>
      <c r="GCU2" s="128"/>
      <c r="GCV2" s="292"/>
      <c r="GCW2" s="292"/>
      <c r="GCX2" s="293"/>
      <c r="GCY2" s="293"/>
      <c r="GCZ2" s="109"/>
      <c r="GDA2" s="128"/>
      <c r="GDB2" s="292"/>
      <c r="GDC2" s="292"/>
      <c r="GDD2" s="293"/>
      <c r="GDE2" s="293"/>
      <c r="GDF2" s="109"/>
      <c r="GDG2" s="128"/>
      <c r="GDH2" s="292"/>
      <c r="GDI2" s="292"/>
      <c r="GDJ2" s="293"/>
      <c r="GDK2" s="293"/>
      <c r="GDL2" s="109"/>
      <c r="GDM2" s="128"/>
      <c r="GDN2" s="292"/>
      <c r="GDO2" s="292"/>
      <c r="GDP2" s="293"/>
      <c r="GDQ2" s="293"/>
      <c r="GDR2" s="109"/>
      <c r="GDS2" s="128"/>
      <c r="GDT2" s="292"/>
      <c r="GDU2" s="292"/>
      <c r="GDV2" s="293"/>
      <c r="GDW2" s="293"/>
      <c r="GDX2" s="109"/>
      <c r="GDY2" s="128"/>
      <c r="GDZ2" s="292"/>
      <c r="GEA2" s="292"/>
      <c r="GEB2" s="293"/>
      <c r="GEC2" s="293"/>
      <c r="GED2" s="109"/>
      <c r="GEE2" s="128"/>
      <c r="GEF2" s="292"/>
      <c r="GEG2" s="292"/>
      <c r="GEH2" s="293"/>
      <c r="GEI2" s="293"/>
      <c r="GEJ2" s="109"/>
      <c r="GEK2" s="128"/>
      <c r="GEL2" s="292"/>
      <c r="GEM2" s="292"/>
      <c r="GEN2" s="293"/>
      <c r="GEO2" s="293"/>
      <c r="GEP2" s="109"/>
      <c r="GEQ2" s="128"/>
      <c r="GER2" s="292"/>
      <c r="GES2" s="292"/>
      <c r="GET2" s="293"/>
      <c r="GEU2" s="293"/>
      <c r="GEV2" s="109"/>
      <c r="GEW2" s="128"/>
      <c r="GEX2" s="292"/>
      <c r="GEY2" s="292"/>
      <c r="GEZ2" s="293"/>
      <c r="GFA2" s="293"/>
      <c r="GFB2" s="109"/>
      <c r="GFC2" s="128"/>
      <c r="GFD2" s="292"/>
      <c r="GFE2" s="292"/>
      <c r="GFF2" s="293"/>
      <c r="GFG2" s="293"/>
      <c r="GFH2" s="109"/>
      <c r="GFI2" s="128"/>
      <c r="GFJ2" s="292"/>
      <c r="GFK2" s="292"/>
      <c r="GFL2" s="293"/>
      <c r="GFM2" s="293"/>
      <c r="GFN2" s="109"/>
      <c r="GFO2" s="128"/>
      <c r="GFP2" s="292"/>
      <c r="GFQ2" s="292"/>
      <c r="GFR2" s="293"/>
      <c r="GFS2" s="293"/>
      <c r="GFT2" s="109"/>
      <c r="GFU2" s="128"/>
      <c r="GFV2" s="292"/>
      <c r="GFW2" s="292"/>
      <c r="GFX2" s="293"/>
      <c r="GFY2" s="293"/>
      <c r="GFZ2" s="109"/>
      <c r="GGA2" s="128"/>
      <c r="GGB2" s="292"/>
      <c r="GGC2" s="292"/>
      <c r="GGD2" s="293"/>
      <c r="GGE2" s="293"/>
      <c r="GGF2" s="109"/>
      <c r="GGG2" s="128"/>
      <c r="GGH2" s="292"/>
      <c r="GGI2" s="292"/>
      <c r="GGJ2" s="293"/>
      <c r="GGK2" s="293"/>
      <c r="GGL2" s="109"/>
      <c r="GGM2" s="128"/>
      <c r="GGN2" s="292"/>
      <c r="GGO2" s="292"/>
      <c r="GGP2" s="293"/>
      <c r="GGQ2" s="293"/>
      <c r="GGR2" s="109"/>
      <c r="GGS2" s="128"/>
      <c r="GGT2" s="292"/>
      <c r="GGU2" s="292"/>
      <c r="GGV2" s="293"/>
      <c r="GGW2" s="293"/>
      <c r="GGX2" s="109"/>
      <c r="GGY2" s="128"/>
      <c r="GGZ2" s="292"/>
      <c r="GHA2" s="292"/>
      <c r="GHB2" s="293"/>
      <c r="GHC2" s="293"/>
      <c r="GHD2" s="109"/>
      <c r="GHE2" s="128"/>
      <c r="GHF2" s="292"/>
      <c r="GHG2" s="292"/>
      <c r="GHH2" s="293"/>
      <c r="GHI2" s="293"/>
      <c r="GHJ2" s="109"/>
      <c r="GHK2" s="128"/>
      <c r="GHL2" s="292"/>
      <c r="GHM2" s="292"/>
      <c r="GHN2" s="293"/>
      <c r="GHO2" s="293"/>
      <c r="GHP2" s="109"/>
      <c r="GHQ2" s="128"/>
      <c r="GHR2" s="292"/>
      <c r="GHS2" s="292"/>
      <c r="GHT2" s="293"/>
      <c r="GHU2" s="293"/>
      <c r="GHV2" s="109"/>
      <c r="GHW2" s="128"/>
      <c r="GHX2" s="292"/>
      <c r="GHY2" s="292"/>
      <c r="GHZ2" s="293"/>
      <c r="GIA2" s="293"/>
      <c r="GIB2" s="109"/>
      <c r="GIC2" s="128"/>
      <c r="GID2" s="292"/>
      <c r="GIE2" s="292"/>
      <c r="GIF2" s="293"/>
      <c r="GIG2" s="293"/>
      <c r="GIH2" s="109"/>
      <c r="GII2" s="128"/>
      <c r="GIJ2" s="292"/>
      <c r="GIK2" s="292"/>
      <c r="GIL2" s="293"/>
      <c r="GIM2" s="293"/>
      <c r="GIN2" s="109"/>
      <c r="GIO2" s="128"/>
      <c r="GIP2" s="292"/>
      <c r="GIQ2" s="292"/>
      <c r="GIR2" s="293"/>
      <c r="GIS2" s="293"/>
      <c r="GIT2" s="109"/>
      <c r="GIU2" s="128"/>
      <c r="GIV2" s="292"/>
      <c r="GIW2" s="292"/>
      <c r="GIX2" s="293"/>
      <c r="GIY2" s="293"/>
      <c r="GIZ2" s="109"/>
      <c r="GJA2" s="128"/>
      <c r="GJB2" s="292"/>
      <c r="GJC2" s="292"/>
      <c r="GJD2" s="293"/>
      <c r="GJE2" s="293"/>
      <c r="GJF2" s="109"/>
      <c r="GJG2" s="128"/>
      <c r="GJH2" s="292"/>
      <c r="GJI2" s="292"/>
      <c r="GJJ2" s="293"/>
      <c r="GJK2" s="293"/>
      <c r="GJL2" s="109"/>
      <c r="GJM2" s="128"/>
      <c r="GJN2" s="292"/>
      <c r="GJO2" s="292"/>
      <c r="GJP2" s="293"/>
      <c r="GJQ2" s="293"/>
      <c r="GJR2" s="109"/>
      <c r="GJS2" s="128"/>
      <c r="GJT2" s="292"/>
      <c r="GJU2" s="292"/>
      <c r="GJV2" s="293"/>
      <c r="GJW2" s="293"/>
      <c r="GJX2" s="109"/>
      <c r="GJY2" s="128"/>
      <c r="GJZ2" s="292"/>
      <c r="GKA2" s="292"/>
      <c r="GKB2" s="293"/>
      <c r="GKC2" s="293"/>
      <c r="GKD2" s="109"/>
      <c r="GKE2" s="128"/>
      <c r="GKF2" s="292"/>
      <c r="GKG2" s="292"/>
      <c r="GKH2" s="293"/>
      <c r="GKI2" s="293"/>
      <c r="GKJ2" s="109"/>
      <c r="GKK2" s="128"/>
      <c r="GKL2" s="292"/>
      <c r="GKM2" s="292"/>
      <c r="GKN2" s="293"/>
      <c r="GKO2" s="293"/>
      <c r="GKP2" s="109"/>
      <c r="GKQ2" s="128"/>
      <c r="GKR2" s="292"/>
      <c r="GKS2" s="292"/>
      <c r="GKT2" s="293"/>
      <c r="GKU2" s="293"/>
      <c r="GKV2" s="109"/>
      <c r="GKW2" s="128"/>
      <c r="GKX2" s="292"/>
      <c r="GKY2" s="292"/>
      <c r="GKZ2" s="293"/>
      <c r="GLA2" s="293"/>
      <c r="GLB2" s="109"/>
      <c r="GLC2" s="128"/>
      <c r="GLD2" s="292"/>
      <c r="GLE2" s="292"/>
      <c r="GLF2" s="293"/>
      <c r="GLG2" s="293"/>
      <c r="GLH2" s="109"/>
      <c r="GLI2" s="128"/>
      <c r="GLJ2" s="292"/>
      <c r="GLK2" s="292"/>
      <c r="GLL2" s="293"/>
      <c r="GLM2" s="293"/>
      <c r="GLN2" s="109"/>
      <c r="GLO2" s="128"/>
      <c r="GLP2" s="292"/>
      <c r="GLQ2" s="292"/>
      <c r="GLR2" s="293"/>
      <c r="GLS2" s="293"/>
      <c r="GLT2" s="109"/>
      <c r="GLU2" s="128"/>
      <c r="GLV2" s="292"/>
      <c r="GLW2" s="292"/>
      <c r="GLX2" s="293"/>
      <c r="GLY2" s="293"/>
      <c r="GLZ2" s="109"/>
      <c r="GMA2" s="128"/>
      <c r="GMB2" s="292"/>
      <c r="GMC2" s="292"/>
      <c r="GMD2" s="293"/>
      <c r="GME2" s="293"/>
      <c r="GMF2" s="109"/>
      <c r="GMG2" s="128"/>
      <c r="GMH2" s="292"/>
      <c r="GMI2" s="292"/>
      <c r="GMJ2" s="293"/>
      <c r="GMK2" s="293"/>
      <c r="GML2" s="109"/>
      <c r="GMM2" s="128"/>
      <c r="GMN2" s="292"/>
      <c r="GMO2" s="292"/>
      <c r="GMP2" s="293"/>
      <c r="GMQ2" s="293"/>
      <c r="GMR2" s="109"/>
      <c r="GMS2" s="128"/>
      <c r="GMT2" s="292"/>
      <c r="GMU2" s="292"/>
      <c r="GMV2" s="293"/>
      <c r="GMW2" s="293"/>
      <c r="GMX2" s="109"/>
      <c r="GMY2" s="128"/>
      <c r="GMZ2" s="292"/>
      <c r="GNA2" s="292"/>
      <c r="GNB2" s="293"/>
      <c r="GNC2" s="293"/>
      <c r="GND2" s="109"/>
      <c r="GNE2" s="128"/>
      <c r="GNF2" s="292"/>
      <c r="GNG2" s="292"/>
      <c r="GNH2" s="293"/>
      <c r="GNI2" s="293"/>
      <c r="GNJ2" s="109"/>
      <c r="GNK2" s="128"/>
      <c r="GNL2" s="292"/>
      <c r="GNM2" s="292"/>
      <c r="GNN2" s="293"/>
      <c r="GNO2" s="293"/>
      <c r="GNP2" s="109"/>
      <c r="GNQ2" s="128"/>
      <c r="GNR2" s="292"/>
      <c r="GNS2" s="292"/>
      <c r="GNT2" s="293"/>
      <c r="GNU2" s="293"/>
      <c r="GNV2" s="109"/>
      <c r="GNW2" s="128"/>
      <c r="GNX2" s="292"/>
      <c r="GNY2" s="292"/>
      <c r="GNZ2" s="293"/>
      <c r="GOA2" s="293"/>
      <c r="GOB2" s="109"/>
      <c r="GOC2" s="128"/>
      <c r="GOD2" s="292"/>
      <c r="GOE2" s="292"/>
      <c r="GOF2" s="293"/>
      <c r="GOG2" s="293"/>
      <c r="GOH2" s="109"/>
      <c r="GOI2" s="128"/>
      <c r="GOJ2" s="292"/>
      <c r="GOK2" s="292"/>
      <c r="GOL2" s="293"/>
      <c r="GOM2" s="293"/>
      <c r="GON2" s="109"/>
      <c r="GOO2" s="128"/>
      <c r="GOP2" s="292"/>
      <c r="GOQ2" s="292"/>
      <c r="GOR2" s="293"/>
      <c r="GOS2" s="293"/>
      <c r="GOT2" s="109"/>
      <c r="GOU2" s="128"/>
      <c r="GOV2" s="292"/>
      <c r="GOW2" s="292"/>
      <c r="GOX2" s="293"/>
      <c r="GOY2" s="293"/>
      <c r="GOZ2" s="109"/>
      <c r="GPA2" s="128"/>
      <c r="GPB2" s="292"/>
      <c r="GPC2" s="292"/>
      <c r="GPD2" s="293"/>
      <c r="GPE2" s="293"/>
      <c r="GPF2" s="109"/>
      <c r="GPG2" s="128"/>
      <c r="GPH2" s="292"/>
      <c r="GPI2" s="292"/>
      <c r="GPJ2" s="293"/>
      <c r="GPK2" s="293"/>
      <c r="GPL2" s="109"/>
      <c r="GPM2" s="128"/>
      <c r="GPN2" s="292"/>
      <c r="GPO2" s="292"/>
      <c r="GPP2" s="293"/>
      <c r="GPQ2" s="293"/>
      <c r="GPR2" s="109"/>
      <c r="GPS2" s="128"/>
      <c r="GPT2" s="292"/>
      <c r="GPU2" s="292"/>
      <c r="GPV2" s="293"/>
      <c r="GPW2" s="293"/>
      <c r="GPX2" s="109"/>
      <c r="GPY2" s="128"/>
      <c r="GPZ2" s="292"/>
      <c r="GQA2" s="292"/>
      <c r="GQB2" s="293"/>
      <c r="GQC2" s="293"/>
      <c r="GQD2" s="109"/>
      <c r="GQE2" s="128"/>
      <c r="GQF2" s="292"/>
      <c r="GQG2" s="292"/>
      <c r="GQH2" s="293"/>
      <c r="GQI2" s="293"/>
      <c r="GQJ2" s="109"/>
      <c r="GQK2" s="128"/>
      <c r="GQL2" s="292"/>
      <c r="GQM2" s="292"/>
      <c r="GQN2" s="293"/>
      <c r="GQO2" s="293"/>
      <c r="GQP2" s="109"/>
      <c r="GQQ2" s="128"/>
      <c r="GQR2" s="292"/>
      <c r="GQS2" s="292"/>
      <c r="GQT2" s="293"/>
      <c r="GQU2" s="293"/>
      <c r="GQV2" s="109"/>
      <c r="GQW2" s="128"/>
      <c r="GQX2" s="292"/>
      <c r="GQY2" s="292"/>
      <c r="GQZ2" s="293"/>
      <c r="GRA2" s="293"/>
      <c r="GRB2" s="109"/>
      <c r="GRC2" s="128"/>
      <c r="GRD2" s="292"/>
      <c r="GRE2" s="292"/>
      <c r="GRF2" s="293"/>
      <c r="GRG2" s="293"/>
      <c r="GRH2" s="109"/>
      <c r="GRI2" s="128"/>
      <c r="GRJ2" s="292"/>
      <c r="GRK2" s="292"/>
      <c r="GRL2" s="293"/>
      <c r="GRM2" s="293"/>
      <c r="GRN2" s="109"/>
      <c r="GRO2" s="128"/>
      <c r="GRP2" s="292"/>
      <c r="GRQ2" s="292"/>
      <c r="GRR2" s="293"/>
      <c r="GRS2" s="293"/>
      <c r="GRT2" s="109"/>
      <c r="GRU2" s="128"/>
      <c r="GRV2" s="292"/>
      <c r="GRW2" s="292"/>
      <c r="GRX2" s="293"/>
      <c r="GRY2" s="293"/>
      <c r="GRZ2" s="109"/>
      <c r="GSA2" s="128"/>
      <c r="GSB2" s="292"/>
      <c r="GSC2" s="292"/>
      <c r="GSD2" s="293"/>
      <c r="GSE2" s="293"/>
      <c r="GSF2" s="109"/>
      <c r="GSG2" s="128"/>
      <c r="GSH2" s="292"/>
      <c r="GSI2" s="292"/>
      <c r="GSJ2" s="293"/>
      <c r="GSK2" s="293"/>
      <c r="GSL2" s="109"/>
      <c r="GSM2" s="128"/>
      <c r="GSN2" s="292"/>
      <c r="GSO2" s="292"/>
      <c r="GSP2" s="293"/>
      <c r="GSQ2" s="293"/>
      <c r="GSR2" s="109"/>
      <c r="GSS2" s="128"/>
      <c r="GST2" s="292"/>
      <c r="GSU2" s="292"/>
      <c r="GSV2" s="293"/>
      <c r="GSW2" s="293"/>
      <c r="GSX2" s="109"/>
      <c r="GSY2" s="128"/>
      <c r="GSZ2" s="292"/>
      <c r="GTA2" s="292"/>
      <c r="GTB2" s="293"/>
      <c r="GTC2" s="293"/>
      <c r="GTD2" s="109"/>
      <c r="GTE2" s="128"/>
      <c r="GTF2" s="292"/>
      <c r="GTG2" s="292"/>
      <c r="GTH2" s="293"/>
      <c r="GTI2" s="293"/>
      <c r="GTJ2" s="109"/>
      <c r="GTK2" s="128"/>
      <c r="GTL2" s="292"/>
      <c r="GTM2" s="292"/>
      <c r="GTN2" s="293"/>
      <c r="GTO2" s="293"/>
      <c r="GTP2" s="109"/>
      <c r="GTQ2" s="128"/>
      <c r="GTR2" s="292"/>
      <c r="GTS2" s="292"/>
      <c r="GTT2" s="293"/>
      <c r="GTU2" s="293"/>
      <c r="GTV2" s="109"/>
      <c r="GTW2" s="128"/>
      <c r="GTX2" s="292"/>
      <c r="GTY2" s="292"/>
      <c r="GTZ2" s="293"/>
      <c r="GUA2" s="293"/>
      <c r="GUB2" s="109"/>
      <c r="GUC2" s="128"/>
      <c r="GUD2" s="292"/>
      <c r="GUE2" s="292"/>
      <c r="GUF2" s="293"/>
      <c r="GUG2" s="293"/>
      <c r="GUH2" s="109"/>
      <c r="GUI2" s="128"/>
      <c r="GUJ2" s="292"/>
      <c r="GUK2" s="292"/>
      <c r="GUL2" s="293"/>
      <c r="GUM2" s="293"/>
      <c r="GUN2" s="109"/>
      <c r="GUO2" s="128"/>
      <c r="GUP2" s="292"/>
      <c r="GUQ2" s="292"/>
      <c r="GUR2" s="293"/>
      <c r="GUS2" s="293"/>
      <c r="GUT2" s="109"/>
      <c r="GUU2" s="128"/>
      <c r="GUV2" s="292"/>
      <c r="GUW2" s="292"/>
      <c r="GUX2" s="293"/>
      <c r="GUY2" s="293"/>
      <c r="GUZ2" s="109"/>
      <c r="GVA2" s="128"/>
      <c r="GVB2" s="292"/>
      <c r="GVC2" s="292"/>
      <c r="GVD2" s="293"/>
      <c r="GVE2" s="293"/>
      <c r="GVF2" s="109"/>
      <c r="GVG2" s="128"/>
      <c r="GVH2" s="292"/>
      <c r="GVI2" s="292"/>
      <c r="GVJ2" s="293"/>
      <c r="GVK2" s="293"/>
      <c r="GVL2" s="109"/>
      <c r="GVM2" s="128"/>
      <c r="GVN2" s="292"/>
      <c r="GVO2" s="292"/>
      <c r="GVP2" s="293"/>
      <c r="GVQ2" s="293"/>
      <c r="GVR2" s="109"/>
      <c r="GVS2" s="128"/>
      <c r="GVT2" s="292"/>
      <c r="GVU2" s="292"/>
      <c r="GVV2" s="293"/>
      <c r="GVW2" s="293"/>
      <c r="GVX2" s="109"/>
      <c r="GVY2" s="128"/>
      <c r="GVZ2" s="292"/>
      <c r="GWA2" s="292"/>
      <c r="GWB2" s="293"/>
      <c r="GWC2" s="293"/>
      <c r="GWD2" s="109"/>
      <c r="GWE2" s="128"/>
      <c r="GWF2" s="292"/>
      <c r="GWG2" s="292"/>
      <c r="GWH2" s="293"/>
      <c r="GWI2" s="293"/>
      <c r="GWJ2" s="109"/>
      <c r="GWK2" s="128"/>
      <c r="GWL2" s="292"/>
      <c r="GWM2" s="292"/>
      <c r="GWN2" s="293"/>
      <c r="GWO2" s="293"/>
      <c r="GWP2" s="109"/>
      <c r="GWQ2" s="128"/>
      <c r="GWR2" s="292"/>
      <c r="GWS2" s="292"/>
      <c r="GWT2" s="293"/>
      <c r="GWU2" s="293"/>
      <c r="GWV2" s="109"/>
      <c r="GWW2" s="128"/>
      <c r="GWX2" s="292"/>
      <c r="GWY2" s="292"/>
      <c r="GWZ2" s="293"/>
      <c r="GXA2" s="293"/>
      <c r="GXB2" s="109"/>
      <c r="GXC2" s="128"/>
      <c r="GXD2" s="292"/>
      <c r="GXE2" s="292"/>
      <c r="GXF2" s="293"/>
      <c r="GXG2" s="293"/>
      <c r="GXH2" s="109"/>
      <c r="GXI2" s="128"/>
      <c r="GXJ2" s="292"/>
      <c r="GXK2" s="292"/>
      <c r="GXL2" s="293"/>
      <c r="GXM2" s="293"/>
      <c r="GXN2" s="109"/>
      <c r="GXO2" s="128"/>
      <c r="GXP2" s="292"/>
      <c r="GXQ2" s="292"/>
      <c r="GXR2" s="293"/>
      <c r="GXS2" s="293"/>
      <c r="GXT2" s="109"/>
      <c r="GXU2" s="128"/>
      <c r="GXV2" s="292"/>
      <c r="GXW2" s="292"/>
      <c r="GXX2" s="293"/>
      <c r="GXY2" s="293"/>
      <c r="GXZ2" s="109"/>
      <c r="GYA2" s="128"/>
      <c r="GYB2" s="292"/>
      <c r="GYC2" s="292"/>
      <c r="GYD2" s="293"/>
      <c r="GYE2" s="293"/>
      <c r="GYF2" s="109"/>
      <c r="GYG2" s="128"/>
      <c r="GYH2" s="292"/>
      <c r="GYI2" s="292"/>
      <c r="GYJ2" s="293"/>
      <c r="GYK2" s="293"/>
      <c r="GYL2" s="109"/>
      <c r="GYM2" s="128"/>
      <c r="GYN2" s="292"/>
      <c r="GYO2" s="292"/>
      <c r="GYP2" s="293"/>
      <c r="GYQ2" s="293"/>
      <c r="GYR2" s="109"/>
      <c r="GYS2" s="128"/>
      <c r="GYT2" s="292"/>
      <c r="GYU2" s="292"/>
      <c r="GYV2" s="293"/>
      <c r="GYW2" s="293"/>
      <c r="GYX2" s="109"/>
      <c r="GYY2" s="128"/>
      <c r="GYZ2" s="292"/>
      <c r="GZA2" s="292"/>
      <c r="GZB2" s="293"/>
      <c r="GZC2" s="293"/>
      <c r="GZD2" s="109"/>
      <c r="GZE2" s="128"/>
      <c r="GZF2" s="292"/>
      <c r="GZG2" s="292"/>
      <c r="GZH2" s="293"/>
      <c r="GZI2" s="293"/>
      <c r="GZJ2" s="109"/>
      <c r="GZK2" s="128"/>
      <c r="GZL2" s="292"/>
      <c r="GZM2" s="292"/>
      <c r="GZN2" s="293"/>
      <c r="GZO2" s="293"/>
      <c r="GZP2" s="109"/>
      <c r="GZQ2" s="128"/>
      <c r="GZR2" s="292"/>
      <c r="GZS2" s="292"/>
      <c r="GZT2" s="293"/>
      <c r="GZU2" s="293"/>
      <c r="GZV2" s="109"/>
      <c r="GZW2" s="128"/>
      <c r="GZX2" s="292"/>
      <c r="GZY2" s="292"/>
      <c r="GZZ2" s="293"/>
      <c r="HAA2" s="293"/>
      <c r="HAB2" s="109"/>
      <c r="HAC2" s="128"/>
      <c r="HAD2" s="292"/>
      <c r="HAE2" s="292"/>
      <c r="HAF2" s="293"/>
      <c r="HAG2" s="293"/>
      <c r="HAH2" s="109"/>
      <c r="HAI2" s="128"/>
      <c r="HAJ2" s="292"/>
      <c r="HAK2" s="292"/>
      <c r="HAL2" s="293"/>
      <c r="HAM2" s="293"/>
      <c r="HAN2" s="109"/>
      <c r="HAO2" s="128"/>
      <c r="HAP2" s="292"/>
      <c r="HAQ2" s="292"/>
      <c r="HAR2" s="293"/>
      <c r="HAS2" s="293"/>
      <c r="HAT2" s="109"/>
      <c r="HAU2" s="128"/>
      <c r="HAV2" s="292"/>
      <c r="HAW2" s="292"/>
      <c r="HAX2" s="293"/>
      <c r="HAY2" s="293"/>
      <c r="HAZ2" s="109"/>
      <c r="HBA2" s="128"/>
      <c r="HBB2" s="292"/>
      <c r="HBC2" s="292"/>
      <c r="HBD2" s="293"/>
      <c r="HBE2" s="293"/>
      <c r="HBF2" s="109"/>
      <c r="HBG2" s="128"/>
      <c r="HBH2" s="292"/>
      <c r="HBI2" s="292"/>
      <c r="HBJ2" s="293"/>
      <c r="HBK2" s="293"/>
      <c r="HBL2" s="109"/>
      <c r="HBM2" s="128"/>
      <c r="HBN2" s="292"/>
      <c r="HBO2" s="292"/>
      <c r="HBP2" s="293"/>
      <c r="HBQ2" s="293"/>
      <c r="HBR2" s="109"/>
      <c r="HBS2" s="128"/>
      <c r="HBT2" s="292"/>
      <c r="HBU2" s="292"/>
      <c r="HBV2" s="293"/>
      <c r="HBW2" s="293"/>
      <c r="HBX2" s="109"/>
      <c r="HBY2" s="128"/>
      <c r="HBZ2" s="292"/>
      <c r="HCA2" s="292"/>
      <c r="HCB2" s="293"/>
      <c r="HCC2" s="293"/>
      <c r="HCD2" s="109"/>
      <c r="HCE2" s="128"/>
      <c r="HCF2" s="292"/>
      <c r="HCG2" s="292"/>
      <c r="HCH2" s="293"/>
      <c r="HCI2" s="293"/>
      <c r="HCJ2" s="109"/>
      <c r="HCK2" s="128"/>
      <c r="HCL2" s="292"/>
      <c r="HCM2" s="292"/>
      <c r="HCN2" s="293"/>
      <c r="HCO2" s="293"/>
      <c r="HCP2" s="109"/>
      <c r="HCQ2" s="128"/>
      <c r="HCR2" s="292"/>
      <c r="HCS2" s="292"/>
      <c r="HCT2" s="293"/>
      <c r="HCU2" s="293"/>
      <c r="HCV2" s="109"/>
      <c r="HCW2" s="128"/>
      <c r="HCX2" s="292"/>
      <c r="HCY2" s="292"/>
      <c r="HCZ2" s="293"/>
      <c r="HDA2" s="293"/>
      <c r="HDB2" s="109"/>
      <c r="HDC2" s="128"/>
      <c r="HDD2" s="292"/>
      <c r="HDE2" s="292"/>
      <c r="HDF2" s="293"/>
      <c r="HDG2" s="293"/>
      <c r="HDH2" s="109"/>
      <c r="HDI2" s="128"/>
      <c r="HDJ2" s="292"/>
      <c r="HDK2" s="292"/>
      <c r="HDL2" s="293"/>
      <c r="HDM2" s="293"/>
      <c r="HDN2" s="109"/>
      <c r="HDO2" s="128"/>
      <c r="HDP2" s="292"/>
      <c r="HDQ2" s="292"/>
      <c r="HDR2" s="293"/>
      <c r="HDS2" s="293"/>
      <c r="HDT2" s="109"/>
      <c r="HDU2" s="128"/>
      <c r="HDV2" s="292"/>
      <c r="HDW2" s="292"/>
      <c r="HDX2" s="293"/>
      <c r="HDY2" s="293"/>
      <c r="HDZ2" s="109"/>
      <c r="HEA2" s="128"/>
      <c r="HEB2" s="292"/>
      <c r="HEC2" s="292"/>
      <c r="HED2" s="293"/>
      <c r="HEE2" s="293"/>
      <c r="HEF2" s="109"/>
      <c r="HEG2" s="128"/>
      <c r="HEH2" s="292"/>
      <c r="HEI2" s="292"/>
      <c r="HEJ2" s="293"/>
      <c r="HEK2" s="293"/>
      <c r="HEL2" s="109"/>
      <c r="HEM2" s="128"/>
      <c r="HEN2" s="292"/>
      <c r="HEO2" s="292"/>
      <c r="HEP2" s="293"/>
      <c r="HEQ2" s="293"/>
      <c r="HER2" s="109"/>
      <c r="HES2" s="128"/>
      <c r="HET2" s="292"/>
      <c r="HEU2" s="292"/>
      <c r="HEV2" s="293"/>
      <c r="HEW2" s="293"/>
      <c r="HEX2" s="109"/>
      <c r="HEY2" s="128"/>
      <c r="HEZ2" s="292"/>
      <c r="HFA2" s="292"/>
      <c r="HFB2" s="293"/>
      <c r="HFC2" s="293"/>
      <c r="HFD2" s="109"/>
      <c r="HFE2" s="128"/>
      <c r="HFF2" s="292"/>
      <c r="HFG2" s="292"/>
      <c r="HFH2" s="293"/>
      <c r="HFI2" s="293"/>
      <c r="HFJ2" s="109"/>
      <c r="HFK2" s="128"/>
      <c r="HFL2" s="292"/>
      <c r="HFM2" s="292"/>
      <c r="HFN2" s="293"/>
      <c r="HFO2" s="293"/>
      <c r="HFP2" s="109"/>
      <c r="HFQ2" s="128"/>
      <c r="HFR2" s="292"/>
      <c r="HFS2" s="292"/>
      <c r="HFT2" s="293"/>
      <c r="HFU2" s="293"/>
      <c r="HFV2" s="109"/>
      <c r="HFW2" s="128"/>
      <c r="HFX2" s="292"/>
      <c r="HFY2" s="292"/>
      <c r="HFZ2" s="293"/>
      <c r="HGA2" s="293"/>
      <c r="HGB2" s="109"/>
      <c r="HGC2" s="128"/>
      <c r="HGD2" s="292"/>
      <c r="HGE2" s="292"/>
      <c r="HGF2" s="293"/>
      <c r="HGG2" s="293"/>
      <c r="HGH2" s="109"/>
      <c r="HGI2" s="128"/>
      <c r="HGJ2" s="292"/>
      <c r="HGK2" s="292"/>
      <c r="HGL2" s="293"/>
      <c r="HGM2" s="293"/>
      <c r="HGN2" s="109"/>
      <c r="HGO2" s="128"/>
      <c r="HGP2" s="292"/>
      <c r="HGQ2" s="292"/>
      <c r="HGR2" s="293"/>
      <c r="HGS2" s="293"/>
      <c r="HGT2" s="109"/>
      <c r="HGU2" s="128"/>
      <c r="HGV2" s="292"/>
      <c r="HGW2" s="292"/>
      <c r="HGX2" s="293"/>
      <c r="HGY2" s="293"/>
      <c r="HGZ2" s="109"/>
      <c r="HHA2" s="128"/>
      <c r="HHB2" s="292"/>
      <c r="HHC2" s="292"/>
      <c r="HHD2" s="293"/>
      <c r="HHE2" s="293"/>
      <c r="HHF2" s="109"/>
      <c r="HHG2" s="128"/>
      <c r="HHH2" s="292"/>
      <c r="HHI2" s="292"/>
      <c r="HHJ2" s="293"/>
      <c r="HHK2" s="293"/>
      <c r="HHL2" s="109"/>
      <c r="HHM2" s="128"/>
      <c r="HHN2" s="292"/>
      <c r="HHO2" s="292"/>
      <c r="HHP2" s="293"/>
      <c r="HHQ2" s="293"/>
      <c r="HHR2" s="109"/>
      <c r="HHS2" s="128"/>
      <c r="HHT2" s="292"/>
      <c r="HHU2" s="292"/>
      <c r="HHV2" s="293"/>
      <c r="HHW2" s="293"/>
      <c r="HHX2" s="109"/>
      <c r="HHY2" s="128"/>
      <c r="HHZ2" s="292"/>
      <c r="HIA2" s="292"/>
      <c r="HIB2" s="293"/>
      <c r="HIC2" s="293"/>
      <c r="HID2" s="109"/>
      <c r="HIE2" s="128"/>
      <c r="HIF2" s="292"/>
      <c r="HIG2" s="292"/>
      <c r="HIH2" s="293"/>
      <c r="HII2" s="293"/>
      <c r="HIJ2" s="109"/>
      <c r="HIK2" s="128"/>
      <c r="HIL2" s="292"/>
      <c r="HIM2" s="292"/>
      <c r="HIN2" s="293"/>
      <c r="HIO2" s="293"/>
      <c r="HIP2" s="109"/>
      <c r="HIQ2" s="128"/>
      <c r="HIR2" s="292"/>
      <c r="HIS2" s="292"/>
      <c r="HIT2" s="293"/>
      <c r="HIU2" s="293"/>
      <c r="HIV2" s="109"/>
      <c r="HIW2" s="128"/>
      <c r="HIX2" s="292"/>
      <c r="HIY2" s="292"/>
      <c r="HIZ2" s="293"/>
      <c r="HJA2" s="293"/>
      <c r="HJB2" s="109"/>
      <c r="HJC2" s="128"/>
      <c r="HJD2" s="292"/>
      <c r="HJE2" s="292"/>
      <c r="HJF2" s="293"/>
      <c r="HJG2" s="293"/>
      <c r="HJH2" s="109"/>
      <c r="HJI2" s="128"/>
      <c r="HJJ2" s="292"/>
      <c r="HJK2" s="292"/>
      <c r="HJL2" s="293"/>
      <c r="HJM2" s="293"/>
      <c r="HJN2" s="109"/>
      <c r="HJO2" s="128"/>
      <c r="HJP2" s="292"/>
      <c r="HJQ2" s="292"/>
      <c r="HJR2" s="293"/>
      <c r="HJS2" s="293"/>
      <c r="HJT2" s="109"/>
      <c r="HJU2" s="128"/>
      <c r="HJV2" s="292"/>
      <c r="HJW2" s="292"/>
      <c r="HJX2" s="293"/>
      <c r="HJY2" s="293"/>
      <c r="HJZ2" s="109"/>
      <c r="HKA2" s="128"/>
      <c r="HKB2" s="292"/>
      <c r="HKC2" s="292"/>
      <c r="HKD2" s="293"/>
      <c r="HKE2" s="293"/>
      <c r="HKF2" s="109"/>
      <c r="HKG2" s="128"/>
      <c r="HKH2" s="292"/>
      <c r="HKI2" s="292"/>
      <c r="HKJ2" s="293"/>
      <c r="HKK2" s="293"/>
      <c r="HKL2" s="109"/>
      <c r="HKM2" s="128"/>
      <c r="HKN2" s="292"/>
      <c r="HKO2" s="292"/>
      <c r="HKP2" s="293"/>
      <c r="HKQ2" s="293"/>
      <c r="HKR2" s="109"/>
      <c r="HKS2" s="128"/>
      <c r="HKT2" s="292"/>
      <c r="HKU2" s="292"/>
      <c r="HKV2" s="293"/>
      <c r="HKW2" s="293"/>
      <c r="HKX2" s="109"/>
      <c r="HKY2" s="128"/>
      <c r="HKZ2" s="292"/>
      <c r="HLA2" s="292"/>
      <c r="HLB2" s="293"/>
      <c r="HLC2" s="293"/>
      <c r="HLD2" s="109"/>
      <c r="HLE2" s="128"/>
      <c r="HLF2" s="292"/>
      <c r="HLG2" s="292"/>
      <c r="HLH2" s="293"/>
      <c r="HLI2" s="293"/>
      <c r="HLJ2" s="109"/>
      <c r="HLK2" s="128"/>
      <c r="HLL2" s="292"/>
      <c r="HLM2" s="292"/>
      <c r="HLN2" s="293"/>
      <c r="HLO2" s="293"/>
      <c r="HLP2" s="109"/>
      <c r="HLQ2" s="128"/>
      <c r="HLR2" s="292"/>
      <c r="HLS2" s="292"/>
      <c r="HLT2" s="293"/>
      <c r="HLU2" s="293"/>
      <c r="HLV2" s="109"/>
      <c r="HLW2" s="128"/>
      <c r="HLX2" s="292"/>
      <c r="HLY2" s="292"/>
      <c r="HLZ2" s="293"/>
      <c r="HMA2" s="293"/>
      <c r="HMB2" s="109"/>
      <c r="HMC2" s="128"/>
      <c r="HMD2" s="292"/>
      <c r="HME2" s="292"/>
      <c r="HMF2" s="293"/>
      <c r="HMG2" s="293"/>
      <c r="HMH2" s="109"/>
      <c r="HMI2" s="128"/>
      <c r="HMJ2" s="292"/>
      <c r="HMK2" s="292"/>
      <c r="HML2" s="293"/>
      <c r="HMM2" s="293"/>
      <c r="HMN2" s="109"/>
      <c r="HMO2" s="128"/>
      <c r="HMP2" s="292"/>
      <c r="HMQ2" s="292"/>
      <c r="HMR2" s="293"/>
      <c r="HMS2" s="293"/>
      <c r="HMT2" s="109"/>
      <c r="HMU2" s="128"/>
      <c r="HMV2" s="292"/>
      <c r="HMW2" s="292"/>
      <c r="HMX2" s="293"/>
      <c r="HMY2" s="293"/>
      <c r="HMZ2" s="109"/>
      <c r="HNA2" s="128"/>
      <c r="HNB2" s="292"/>
      <c r="HNC2" s="292"/>
      <c r="HND2" s="293"/>
      <c r="HNE2" s="293"/>
      <c r="HNF2" s="109"/>
      <c r="HNG2" s="128"/>
      <c r="HNH2" s="292"/>
      <c r="HNI2" s="292"/>
      <c r="HNJ2" s="293"/>
      <c r="HNK2" s="293"/>
      <c r="HNL2" s="109"/>
      <c r="HNM2" s="128"/>
      <c r="HNN2" s="292"/>
      <c r="HNO2" s="292"/>
      <c r="HNP2" s="293"/>
      <c r="HNQ2" s="293"/>
      <c r="HNR2" s="109"/>
      <c r="HNS2" s="128"/>
      <c r="HNT2" s="292"/>
      <c r="HNU2" s="292"/>
      <c r="HNV2" s="293"/>
      <c r="HNW2" s="293"/>
      <c r="HNX2" s="109"/>
      <c r="HNY2" s="128"/>
      <c r="HNZ2" s="292"/>
      <c r="HOA2" s="292"/>
      <c r="HOB2" s="293"/>
      <c r="HOC2" s="293"/>
      <c r="HOD2" s="109"/>
      <c r="HOE2" s="128"/>
      <c r="HOF2" s="292"/>
      <c r="HOG2" s="292"/>
      <c r="HOH2" s="293"/>
      <c r="HOI2" s="293"/>
      <c r="HOJ2" s="109"/>
      <c r="HOK2" s="128"/>
      <c r="HOL2" s="292"/>
      <c r="HOM2" s="292"/>
      <c r="HON2" s="293"/>
      <c r="HOO2" s="293"/>
      <c r="HOP2" s="109"/>
      <c r="HOQ2" s="128"/>
      <c r="HOR2" s="292"/>
      <c r="HOS2" s="292"/>
      <c r="HOT2" s="293"/>
      <c r="HOU2" s="293"/>
      <c r="HOV2" s="109"/>
      <c r="HOW2" s="128"/>
      <c r="HOX2" s="292"/>
      <c r="HOY2" s="292"/>
      <c r="HOZ2" s="293"/>
      <c r="HPA2" s="293"/>
      <c r="HPB2" s="109"/>
      <c r="HPC2" s="128"/>
      <c r="HPD2" s="292"/>
      <c r="HPE2" s="292"/>
      <c r="HPF2" s="293"/>
      <c r="HPG2" s="293"/>
      <c r="HPH2" s="109"/>
      <c r="HPI2" s="128"/>
      <c r="HPJ2" s="292"/>
      <c r="HPK2" s="292"/>
      <c r="HPL2" s="293"/>
      <c r="HPM2" s="293"/>
      <c r="HPN2" s="109"/>
      <c r="HPO2" s="128"/>
      <c r="HPP2" s="292"/>
      <c r="HPQ2" s="292"/>
      <c r="HPR2" s="293"/>
      <c r="HPS2" s="293"/>
      <c r="HPT2" s="109"/>
      <c r="HPU2" s="128"/>
      <c r="HPV2" s="292"/>
      <c r="HPW2" s="292"/>
      <c r="HPX2" s="293"/>
      <c r="HPY2" s="293"/>
      <c r="HPZ2" s="109"/>
      <c r="HQA2" s="128"/>
      <c r="HQB2" s="292"/>
      <c r="HQC2" s="292"/>
      <c r="HQD2" s="293"/>
      <c r="HQE2" s="293"/>
      <c r="HQF2" s="109"/>
      <c r="HQG2" s="128"/>
      <c r="HQH2" s="292"/>
      <c r="HQI2" s="292"/>
      <c r="HQJ2" s="293"/>
      <c r="HQK2" s="293"/>
      <c r="HQL2" s="109"/>
      <c r="HQM2" s="128"/>
      <c r="HQN2" s="292"/>
      <c r="HQO2" s="292"/>
      <c r="HQP2" s="293"/>
      <c r="HQQ2" s="293"/>
      <c r="HQR2" s="109"/>
      <c r="HQS2" s="128"/>
      <c r="HQT2" s="292"/>
      <c r="HQU2" s="292"/>
      <c r="HQV2" s="293"/>
      <c r="HQW2" s="293"/>
      <c r="HQX2" s="109"/>
      <c r="HQY2" s="128"/>
      <c r="HQZ2" s="292"/>
      <c r="HRA2" s="292"/>
      <c r="HRB2" s="293"/>
      <c r="HRC2" s="293"/>
      <c r="HRD2" s="109"/>
      <c r="HRE2" s="128"/>
      <c r="HRF2" s="292"/>
      <c r="HRG2" s="292"/>
      <c r="HRH2" s="293"/>
      <c r="HRI2" s="293"/>
      <c r="HRJ2" s="109"/>
      <c r="HRK2" s="128"/>
      <c r="HRL2" s="292"/>
      <c r="HRM2" s="292"/>
      <c r="HRN2" s="293"/>
      <c r="HRO2" s="293"/>
      <c r="HRP2" s="109"/>
      <c r="HRQ2" s="128"/>
      <c r="HRR2" s="292"/>
      <c r="HRS2" s="292"/>
      <c r="HRT2" s="293"/>
      <c r="HRU2" s="293"/>
      <c r="HRV2" s="109"/>
      <c r="HRW2" s="128"/>
      <c r="HRX2" s="292"/>
      <c r="HRY2" s="292"/>
      <c r="HRZ2" s="293"/>
      <c r="HSA2" s="293"/>
      <c r="HSB2" s="109"/>
      <c r="HSC2" s="128"/>
      <c r="HSD2" s="292"/>
      <c r="HSE2" s="292"/>
      <c r="HSF2" s="293"/>
      <c r="HSG2" s="293"/>
      <c r="HSH2" s="109"/>
      <c r="HSI2" s="128"/>
      <c r="HSJ2" s="292"/>
      <c r="HSK2" s="292"/>
      <c r="HSL2" s="293"/>
      <c r="HSM2" s="293"/>
      <c r="HSN2" s="109"/>
      <c r="HSO2" s="128"/>
      <c r="HSP2" s="292"/>
      <c r="HSQ2" s="292"/>
      <c r="HSR2" s="293"/>
      <c r="HSS2" s="293"/>
      <c r="HST2" s="109"/>
      <c r="HSU2" s="128"/>
      <c r="HSV2" s="292"/>
      <c r="HSW2" s="292"/>
      <c r="HSX2" s="293"/>
      <c r="HSY2" s="293"/>
      <c r="HSZ2" s="109"/>
      <c r="HTA2" s="128"/>
      <c r="HTB2" s="292"/>
      <c r="HTC2" s="292"/>
      <c r="HTD2" s="293"/>
      <c r="HTE2" s="293"/>
      <c r="HTF2" s="109"/>
      <c r="HTG2" s="128"/>
      <c r="HTH2" s="292"/>
      <c r="HTI2" s="292"/>
      <c r="HTJ2" s="293"/>
      <c r="HTK2" s="293"/>
      <c r="HTL2" s="109"/>
      <c r="HTM2" s="128"/>
      <c r="HTN2" s="292"/>
      <c r="HTO2" s="292"/>
      <c r="HTP2" s="293"/>
      <c r="HTQ2" s="293"/>
      <c r="HTR2" s="109"/>
      <c r="HTS2" s="128"/>
      <c r="HTT2" s="292"/>
      <c r="HTU2" s="292"/>
      <c r="HTV2" s="293"/>
      <c r="HTW2" s="293"/>
      <c r="HTX2" s="109"/>
      <c r="HTY2" s="128"/>
      <c r="HTZ2" s="292"/>
      <c r="HUA2" s="292"/>
      <c r="HUB2" s="293"/>
      <c r="HUC2" s="293"/>
      <c r="HUD2" s="109"/>
      <c r="HUE2" s="128"/>
      <c r="HUF2" s="292"/>
      <c r="HUG2" s="292"/>
      <c r="HUH2" s="293"/>
      <c r="HUI2" s="293"/>
      <c r="HUJ2" s="109"/>
      <c r="HUK2" s="128"/>
      <c r="HUL2" s="292"/>
      <c r="HUM2" s="292"/>
      <c r="HUN2" s="293"/>
      <c r="HUO2" s="293"/>
      <c r="HUP2" s="109"/>
      <c r="HUQ2" s="128"/>
      <c r="HUR2" s="292"/>
      <c r="HUS2" s="292"/>
      <c r="HUT2" s="293"/>
      <c r="HUU2" s="293"/>
      <c r="HUV2" s="109"/>
      <c r="HUW2" s="128"/>
      <c r="HUX2" s="292"/>
      <c r="HUY2" s="292"/>
      <c r="HUZ2" s="293"/>
      <c r="HVA2" s="293"/>
      <c r="HVB2" s="109"/>
      <c r="HVC2" s="128"/>
      <c r="HVD2" s="292"/>
      <c r="HVE2" s="292"/>
      <c r="HVF2" s="293"/>
      <c r="HVG2" s="293"/>
      <c r="HVH2" s="109"/>
      <c r="HVI2" s="128"/>
      <c r="HVJ2" s="292"/>
      <c r="HVK2" s="292"/>
      <c r="HVL2" s="293"/>
      <c r="HVM2" s="293"/>
      <c r="HVN2" s="109"/>
      <c r="HVO2" s="128"/>
      <c r="HVP2" s="292"/>
      <c r="HVQ2" s="292"/>
      <c r="HVR2" s="293"/>
      <c r="HVS2" s="293"/>
      <c r="HVT2" s="109"/>
      <c r="HVU2" s="128"/>
      <c r="HVV2" s="292"/>
      <c r="HVW2" s="292"/>
      <c r="HVX2" s="293"/>
      <c r="HVY2" s="293"/>
      <c r="HVZ2" s="109"/>
      <c r="HWA2" s="128"/>
      <c r="HWB2" s="292"/>
      <c r="HWC2" s="292"/>
      <c r="HWD2" s="293"/>
      <c r="HWE2" s="293"/>
      <c r="HWF2" s="109"/>
      <c r="HWG2" s="128"/>
      <c r="HWH2" s="292"/>
      <c r="HWI2" s="292"/>
      <c r="HWJ2" s="293"/>
      <c r="HWK2" s="293"/>
      <c r="HWL2" s="109"/>
      <c r="HWM2" s="128"/>
      <c r="HWN2" s="292"/>
      <c r="HWO2" s="292"/>
      <c r="HWP2" s="293"/>
      <c r="HWQ2" s="293"/>
      <c r="HWR2" s="109"/>
      <c r="HWS2" s="128"/>
      <c r="HWT2" s="292"/>
      <c r="HWU2" s="292"/>
      <c r="HWV2" s="293"/>
      <c r="HWW2" s="293"/>
      <c r="HWX2" s="109"/>
      <c r="HWY2" s="128"/>
      <c r="HWZ2" s="292"/>
      <c r="HXA2" s="292"/>
      <c r="HXB2" s="293"/>
      <c r="HXC2" s="293"/>
      <c r="HXD2" s="109"/>
      <c r="HXE2" s="128"/>
      <c r="HXF2" s="292"/>
      <c r="HXG2" s="292"/>
      <c r="HXH2" s="293"/>
      <c r="HXI2" s="293"/>
      <c r="HXJ2" s="109"/>
      <c r="HXK2" s="128"/>
      <c r="HXL2" s="292"/>
      <c r="HXM2" s="292"/>
      <c r="HXN2" s="293"/>
      <c r="HXO2" s="293"/>
      <c r="HXP2" s="109"/>
      <c r="HXQ2" s="128"/>
      <c r="HXR2" s="292"/>
      <c r="HXS2" s="292"/>
      <c r="HXT2" s="293"/>
      <c r="HXU2" s="293"/>
      <c r="HXV2" s="109"/>
      <c r="HXW2" s="128"/>
      <c r="HXX2" s="292"/>
      <c r="HXY2" s="292"/>
      <c r="HXZ2" s="293"/>
      <c r="HYA2" s="293"/>
      <c r="HYB2" s="109"/>
      <c r="HYC2" s="128"/>
      <c r="HYD2" s="292"/>
      <c r="HYE2" s="292"/>
      <c r="HYF2" s="293"/>
      <c r="HYG2" s="293"/>
      <c r="HYH2" s="109"/>
      <c r="HYI2" s="128"/>
      <c r="HYJ2" s="292"/>
      <c r="HYK2" s="292"/>
      <c r="HYL2" s="293"/>
      <c r="HYM2" s="293"/>
      <c r="HYN2" s="109"/>
      <c r="HYO2" s="128"/>
      <c r="HYP2" s="292"/>
      <c r="HYQ2" s="292"/>
      <c r="HYR2" s="293"/>
      <c r="HYS2" s="293"/>
      <c r="HYT2" s="109"/>
      <c r="HYU2" s="128"/>
      <c r="HYV2" s="292"/>
      <c r="HYW2" s="292"/>
      <c r="HYX2" s="293"/>
      <c r="HYY2" s="293"/>
      <c r="HYZ2" s="109"/>
      <c r="HZA2" s="128"/>
      <c r="HZB2" s="292"/>
      <c r="HZC2" s="292"/>
      <c r="HZD2" s="293"/>
      <c r="HZE2" s="293"/>
      <c r="HZF2" s="109"/>
      <c r="HZG2" s="128"/>
      <c r="HZH2" s="292"/>
      <c r="HZI2" s="292"/>
      <c r="HZJ2" s="293"/>
      <c r="HZK2" s="293"/>
      <c r="HZL2" s="109"/>
      <c r="HZM2" s="128"/>
      <c r="HZN2" s="292"/>
      <c r="HZO2" s="292"/>
      <c r="HZP2" s="293"/>
      <c r="HZQ2" s="293"/>
      <c r="HZR2" s="109"/>
      <c r="HZS2" s="128"/>
      <c r="HZT2" s="292"/>
      <c r="HZU2" s="292"/>
      <c r="HZV2" s="293"/>
      <c r="HZW2" s="293"/>
      <c r="HZX2" s="109"/>
      <c r="HZY2" s="128"/>
      <c r="HZZ2" s="292"/>
      <c r="IAA2" s="292"/>
      <c r="IAB2" s="293"/>
      <c r="IAC2" s="293"/>
      <c r="IAD2" s="109"/>
      <c r="IAE2" s="128"/>
      <c r="IAF2" s="292"/>
      <c r="IAG2" s="292"/>
      <c r="IAH2" s="293"/>
      <c r="IAI2" s="293"/>
      <c r="IAJ2" s="109"/>
      <c r="IAK2" s="128"/>
      <c r="IAL2" s="292"/>
      <c r="IAM2" s="292"/>
      <c r="IAN2" s="293"/>
      <c r="IAO2" s="293"/>
      <c r="IAP2" s="109"/>
      <c r="IAQ2" s="128"/>
      <c r="IAR2" s="292"/>
      <c r="IAS2" s="292"/>
      <c r="IAT2" s="293"/>
      <c r="IAU2" s="293"/>
      <c r="IAV2" s="109"/>
      <c r="IAW2" s="128"/>
      <c r="IAX2" s="292"/>
      <c r="IAY2" s="292"/>
      <c r="IAZ2" s="293"/>
      <c r="IBA2" s="293"/>
      <c r="IBB2" s="109"/>
      <c r="IBC2" s="128"/>
      <c r="IBD2" s="292"/>
      <c r="IBE2" s="292"/>
      <c r="IBF2" s="293"/>
      <c r="IBG2" s="293"/>
      <c r="IBH2" s="109"/>
      <c r="IBI2" s="128"/>
      <c r="IBJ2" s="292"/>
      <c r="IBK2" s="292"/>
      <c r="IBL2" s="293"/>
      <c r="IBM2" s="293"/>
      <c r="IBN2" s="109"/>
      <c r="IBO2" s="128"/>
      <c r="IBP2" s="292"/>
      <c r="IBQ2" s="292"/>
      <c r="IBR2" s="293"/>
      <c r="IBS2" s="293"/>
      <c r="IBT2" s="109"/>
      <c r="IBU2" s="128"/>
      <c r="IBV2" s="292"/>
      <c r="IBW2" s="292"/>
      <c r="IBX2" s="293"/>
      <c r="IBY2" s="293"/>
      <c r="IBZ2" s="109"/>
      <c r="ICA2" s="128"/>
      <c r="ICB2" s="292"/>
      <c r="ICC2" s="292"/>
      <c r="ICD2" s="293"/>
      <c r="ICE2" s="293"/>
      <c r="ICF2" s="109"/>
      <c r="ICG2" s="128"/>
      <c r="ICH2" s="292"/>
      <c r="ICI2" s="292"/>
      <c r="ICJ2" s="293"/>
      <c r="ICK2" s="293"/>
      <c r="ICL2" s="109"/>
      <c r="ICM2" s="128"/>
      <c r="ICN2" s="292"/>
      <c r="ICO2" s="292"/>
      <c r="ICP2" s="293"/>
      <c r="ICQ2" s="293"/>
      <c r="ICR2" s="109"/>
      <c r="ICS2" s="128"/>
      <c r="ICT2" s="292"/>
      <c r="ICU2" s="292"/>
      <c r="ICV2" s="293"/>
      <c r="ICW2" s="293"/>
      <c r="ICX2" s="109"/>
      <c r="ICY2" s="128"/>
      <c r="ICZ2" s="292"/>
      <c r="IDA2" s="292"/>
      <c r="IDB2" s="293"/>
      <c r="IDC2" s="293"/>
      <c r="IDD2" s="109"/>
      <c r="IDE2" s="128"/>
      <c r="IDF2" s="292"/>
      <c r="IDG2" s="292"/>
      <c r="IDH2" s="293"/>
      <c r="IDI2" s="293"/>
      <c r="IDJ2" s="109"/>
      <c r="IDK2" s="128"/>
      <c r="IDL2" s="292"/>
      <c r="IDM2" s="292"/>
      <c r="IDN2" s="293"/>
      <c r="IDO2" s="293"/>
      <c r="IDP2" s="109"/>
      <c r="IDQ2" s="128"/>
      <c r="IDR2" s="292"/>
      <c r="IDS2" s="292"/>
      <c r="IDT2" s="293"/>
      <c r="IDU2" s="293"/>
      <c r="IDV2" s="109"/>
      <c r="IDW2" s="128"/>
      <c r="IDX2" s="292"/>
      <c r="IDY2" s="292"/>
      <c r="IDZ2" s="293"/>
      <c r="IEA2" s="293"/>
      <c r="IEB2" s="109"/>
      <c r="IEC2" s="128"/>
      <c r="IED2" s="292"/>
      <c r="IEE2" s="292"/>
      <c r="IEF2" s="293"/>
      <c r="IEG2" s="293"/>
      <c r="IEH2" s="109"/>
      <c r="IEI2" s="128"/>
      <c r="IEJ2" s="292"/>
      <c r="IEK2" s="292"/>
      <c r="IEL2" s="293"/>
      <c r="IEM2" s="293"/>
      <c r="IEN2" s="109"/>
      <c r="IEO2" s="128"/>
      <c r="IEP2" s="292"/>
      <c r="IEQ2" s="292"/>
      <c r="IER2" s="293"/>
      <c r="IES2" s="293"/>
      <c r="IET2" s="109"/>
      <c r="IEU2" s="128"/>
      <c r="IEV2" s="292"/>
      <c r="IEW2" s="292"/>
      <c r="IEX2" s="293"/>
      <c r="IEY2" s="293"/>
      <c r="IEZ2" s="109"/>
      <c r="IFA2" s="128"/>
      <c r="IFB2" s="292"/>
      <c r="IFC2" s="292"/>
      <c r="IFD2" s="293"/>
      <c r="IFE2" s="293"/>
      <c r="IFF2" s="109"/>
      <c r="IFG2" s="128"/>
      <c r="IFH2" s="292"/>
      <c r="IFI2" s="292"/>
      <c r="IFJ2" s="293"/>
      <c r="IFK2" s="293"/>
      <c r="IFL2" s="109"/>
      <c r="IFM2" s="128"/>
      <c r="IFN2" s="292"/>
      <c r="IFO2" s="292"/>
      <c r="IFP2" s="293"/>
      <c r="IFQ2" s="293"/>
      <c r="IFR2" s="109"/>
      <c r="IFS2" s="128"/>
      <c r="IFT2" s="292"/>
      <c r="IFU2" s="292"/>
      <c r="IFV2" s="293"/>
      <c r="IFW2" s="293"/>
      <c r="IFX2" s="109"/>
      <c r="IFY2" s="128"/>
      <c r="IFZ2" s="292"/>
      <c r="IGA2" s="292"/>
      <c r="IGB2" s="293"/>
      <c r="IGC2" s="293"/>
      <c r="IGD2" s="109"/>
      <c r="IGE2" s="128"/>
      <c r="IGF2" s="292"/>
      <c r="IGG2" s="292"/>
      <c r="IGH2" s="293"/>
      <c r="IGI2" s="293"/>
      <c r="IGJ2" s="109"/>
      <c r="IGK2" s="128"/>
      <c r="IGL2" s="292"/>
      <c r="IGM2" s="292"/>
      <c r="IGN2" s="293"/>
      <c r="IGO2" s="293"/>
      <c r="IGP2" s="109"/>
      <c r="IGQ2" s="128"/>
      <c r="IGR2" s="292"/>
      <c r="IGS2" s="292"/>
      <c r="IGT2" s="293"/>
      <c r="IGU2" s="293"/>
      <c r="IGV2" s="109"/>
      <c r="IGW2" s="128"/>
      <c r="IGX2" s="292"/>
      <c r="IGY2" s="292"/>
      <c r="IGZ2" s="293"/>
      <c r="IHA2" s="293"/>
      <c r="IHB2" s="109"/>
      <c r="IHC2" s="128"/>
      <c r="IHD2" s="292"/>
      <c r="IHE2" s="292"/>
      <c r="IHF2" s="293"/>
      <c r="IHG2" s="293"/>
      <c r="IHH2" s="109"/>
      <c r="IHI2" s="128"/>
      <c r="IHJ2" s="292"/>
      <c r="IHK2" s="292"/>
      <c r="IHL2" s="293"/>
      <c r="IHM2" s="293"/>
      <c r="IHN2" s="109"/>
      <c r="IHO2" s="128"/>
      <c r="IHP2" s="292"/>
      <c r="IHQ2" s="292"/>
      <c r="IHR2" s="293"/>
      <c r="IHS2" s="293"/>
      <c r="IHT2" s="109"/>
      <c r="IHU2" s="128"/>
      <c r="IHV2" s="292"/>
      <c r="IHW2" s="292"/>
      <c r="IHX2" s="293"/>
      <c r="IHY2" s="293"/>
      <c r="IHZ2" s="109"/>
      <c r="IIA2" s="128"/>
      <c r="IIB2" s="292"/>
      <c r="IIC2" s="292"/>
      <c r="IID2" s="293"/>
      <c r="IIE2" s="293"/>
      <c r="IIF2" s="109"/>
      <c r="IIG2" s="128"/>
      <c r="IIH2" s="292"/>
      <c r="III2" s="292"/>
      <c r="IIJ2" s="293"/>
      <c r="IIK2" s="293"/>
      <c r="IIL2" s="109"/>
      <c r="IIM2" s="128"/>
      <c r="IIN2" s="292"/>
      <c r="IIO2" s="292"/>
      <c r="IIP2" s="293"/>
      <c r="IIQ2" s="293"/>
      <c r="IIR2" s="109"/>
      <c r="IIS2" s="128"/>
      <c r="IIT2" s="292"/>
      <c r="IIU2" s="292"/>
      <c r="IIV2" s="293"/>
      <c r="IIW2" s="293"/>
      <c r="IIX2" s="109"/>
      <c r="IIY2" s="128"/>
      <c r="IIZ2" s="292"/>
      <c r="IJA2" s="292"/>
      <c r="IJB2" s="293"/>
      <c r="IJC2" s="293"/>
      <c r="IJD2" s="109"/>
      <c r="IJE2" s="128"/>
      <c r="IJF2" s="292"/>
      <c r="IJG2" s="292"/>
      <c r="IJH2" s="293"/>
      <c r="IJI2" s="293"/>
      <c r="IJJ2" s="109"/>
      <c r="IJK2" s="128"/>
      <c r="IJL2" s="292"/>
      <c r="IJM2" s="292"/>
      <c r="IJN2" s="293"/>
      <c r="IJO2" s="293"/>
      <c r="IJP2" s="109"/>
      <c r="IJQ2" s="128"/>
      <c r="IJR2" s="292"/>
      <c r="IJS2" s="292"/>
      <c r="IJT2" s="293"/>
      <c r="IJU2" s="293"/>
      <c r="IJV2" s="109"/>
      <c r="IJW2" s="128"/>
      <c r="IJX2" s="292"/>
      <c r="IJY2" s="292"/>
      <c r="IJZ2" s="293"/>
      <c r="IKA2" s="293"/>
      <c r="IKB2" s="109"/>
      <c r="IKC2" s="128"/>
      <c r="IKD2" s="292"/>
      <c r="IKE2" s="292"/>
      <c r="IKF2" s="293"/>
      <c r="IKG2" s="293"/>
      <c r="IKH2" s="109"/>
      <c r="IKI2" s="128"/>
      <c r="IKJ2" s="292"/>
      <c r="IKK2" s="292"/>
      <c r="IKL2" s="293"/>
      <c r="IKM2" s="293"/>
      <c r="IKN2" s="109"/>
      <c r="IKO2" s="128"/>
      <c r="IKP2" s="292"/>
      <c r="IKQ2" s="292"/>
      <c r="IKR2" s="293"/>
      <c r="IKS2" s="293"/>
      <c r="IKT2" s="109"/>
      <c r="IKU2" s="128"/>
      <c r="IKV2" s="292"/>
      <c r="IKW2" s="292"/>
      <c r="IKX2" s="293"/>
      <c r="IKY2" s="293"/>
      <c r="IKZ2" s="109"/>
      <c r="ILA2" s="128"/>
      <c r="ILB2" s="292"/>
      <c r="ILC2" s="292"/>
      <c r="ILD2" s="293"/>
      <c r="ILE2" s="293"/>
      <c r="ILF2" s="109"/>
      <c r="ILG2" s="128"/>
      <c r="ILH2" s="292"/>
      <c r="ILI2" s="292"/>
      <c r="ILJ2" s="293"/>
      <c r="ILK2" s="293"/>
      <c r="ILL2" s="109"/>
      <c r="ILM2" s="128"/>
      <c r="ILN2" s="292"/>
      <c r="ILO2" s="292"/>
      <c r="ILP2" s="293"/>
      <c r="ILQ2" s="293"/>
      <c r="ILR2" s="109"/>
      <c r="ILS2" s="128"/>
      <c r="ILT2" s="292"/>
      <c r="ILU2" s="292"/>
      <c r="ILV2" s="293"/>
      <c r="ILW2" s="293"/>
      <c r="ILX2" s="109"/>
      <c r="ILY2" s="128"/>
      <c r="ILZ2" s="292"/>
      <c r="IMA2" s="292"/>
      <c r="IMB2" s="293"/>
      <c r="IMC2" s="293"/>
      <c r="IMD2" s="109"/>
      <c r="IME2" s="128"/>
      <c r="IMF2" s="292"/>
      <c r="IMG2" s="292"/>
      <c r="IMH2" s="293"/>
      <c r="IMI2" s="293"/>
      <c r="IMJ2" s="109"/>
      <c r="IMK2" s="128"/>
      <c r="IML2" s="292"/>
      <c r="IMM2" s="292"/>
      <c r="IMN2" s="293"/>
      <c r="IMO2" s="293"/>
      <c r="IMP2" s="109"/>
      <c r="IMQ2" s="128"/>
      <c r="IMR2" s="292"/>
      <c r="IMS2" s="292"/>
      <c r="IMT2" s="293"/>
      <c r="IMU2" s="293"/>
      <c r="IMV2" s="109"/>
      <c r="IMW2" s="128"/>
      <c r="IMX2" s="292"/>
      <c r="IMY2" s="292"/>
      <c r="IMZ2" s="293"/>
      <c r="INA2" s="293"/>
      <c r="INB2" s="109"/>
      <c r="INC2" s="128"/>
      <c r="IND2" s="292"/>
      <c r="INE2" s="292"/>
      <c r="INF2" s="293"/>
      <c r="ING2" s="293"/>
      <c r="INH2" s="109"/>
      <c r="INI2" s="128"/>
      <c r="INJ2" s="292"/>
      <c r="INK2" s="292"/>
      <c r="INL2" s="293"/>
      <c r="INM2" s="293"/>
      <c r="INN2" s="109"/>
      <c r="INO2" s="128"/>
      <c r="INP2" s="292"/>
      <c r="INQ2" s="292"/>
      <c r="INR2" s="293"/>
      <c r="INS2" s="293"/>
      <c r="INT2" s="109"/>
      <c r="INU2" s="128"/>
      <c r="INV2" s="292"/>
      <c r="INW2" s="292"/>
      <c r="INX2" s="293"/>
      <c r="INY2" s="293"/>
      <c r="INZ2" s="109"/>
      <c r="IOA2" s="128"/>
      <c r="IOB2" s="292"/>
      <c r="IOC2" s="292"/>
      <c r="IOD2" s="293"/>
      <c r="IOE2" s="293"/>
      <c r="IOF2" s="109"/>
      <c r="IOG2" s="128"/>
      <c r="IOH2" s="292"/>
      <c r="IOI2" s="292"/>
      <c r="IOJ2" s="293"/>
      <c r="IOK2" s="293"/>
      <c r="IOL2" s="109"/>
      <c r="IOM2" s="128"/>
      <c r="ION2" s="292"/>
      <c r="IOO2" s="292"/>
      <c r="IOP2" s="293"/>
      <c r="IOQ2" s="293"/>
      <c r="IOR2" s="109"/>
      <c r="IOS2" s="128"/>
      <c r="IOT2" s="292"/>
      <c r="IOU2" s="292"/>
      <c r="IOV2" s="293"/>
      <c r="IOW2" s="293"/>
      <c r="IOX2" s="109"/>
      <c r="IOY2" s="128"/>
      <c r="IOZ2" s="292"/>
      <c r="IPA2" s="292"/>
      <c r="IPB2" s="293"/>
      <c r="IPC2" s="293"/>
      <c r="IPD2" s="109"/>
      <c r="IPE2" s="128"/>
      <c r="IPF2" s="292"/>
      <c r="IPG2" s="292"/>
      <c r="IPH2" s="293"/>
      <c r="IPI2" s="293"/>
      <c r="IPJ2" s="109"/>
      <c r="IPK2" s="128"/>
      <c r="IPL2" s="292"/>
      <c r="IPM2" s="292"/>
      <c r="IPN2" s="293"/>
      <c r="IPO2" s="293"/>
      <c r="IPP2" s="109"/>
      <c r="IPQ2" s="128"/>
      <c r="IPR2" s="292"/>
      <c r="IPS2" s="292"/>
      <c r="IPT2" s="293"/>
      <c r="IPU2" s="293"/>
      <c r="IPV2" s="109"/>
      <c r="IPW2" s="128"/>
      <c r="IPX2" s="292"/>
      <c r="IPY2" s="292"/>
      <c r="IPZ2" s="293"/>
      <c r="IQA2" s="293"/>
      <c r="IQB2" s="109"/>
      <c r="IQC2" s="128"/>
      <c r="IQD2" s="292"/>
      <c r="IQE2" s="292"/>
      <c r="IQF2" s="293"/>
      <c r="IQG2" s="293"/>
      <c r="IQH2" s="109"/>
      <c r="IQI2" s="128"/>
      <c r="IQJ2" s="292"/>
      <c r="IQK2" s="292"/>
      <c r="IQL2" s="293"/>
      <c r="IQM2" s="293"/>
      <c r="IQN2" s="109"/>
      <c r="IQO2" s="128"/>
      <c r="IQP2" s="292"/>
      <c r="IQQ2" s="292"/>
      <c r="IQR2" s="293"/>
      <c r="IQS2" s="293"/>
      <c r="IQT2" s="109"/>
      <c r="IQU2" s="128"/>
      <c r="IQV2" s="292"/>
      <c r="IQW2" s="292"/>
      <c r="IQX2" s="293"/>
      <c r="IQY2" s="293"/>
      <c r="IQZ2" s="109"/>
      <c r="IRA2" s="128"/>
      <c r="IRB2" s="292"/>
      <c r="IRC2" s="292"/>
      <c r="IRD2" s="293"/>
      <c r="IRE2" s="293"/>
      <c r="IRF2" s="109"/>
      <c r="IRG2" s="128"/>
      <c r="IRH2" s="292"/>
      <c r="IRI2" s="292"/>
      <c r="IRJ2" s="293"/>
      <c r="IRK2" s="293"/>
      <c r="IRL2" s="109"/>
      <c r="IRM2" s="128"/>
      <c r="IRN2" s="292"/>
      <c r="IRO2" s="292"/>
      <c r="IRP2" s="293"/>
      <c r="IRQ2" s="293"/>
      <c r="IRR2" s="109"/>
      <c r="IRS2" s="128"/>
      <c r="IRT2" s="292"/>
      <c r="IRU2" s="292"/>
      <c r="IRV2" s="293"/>
      <c r="IRW2" s="293"/>
      <c r="IRX2" s="109"/>
      <c r="IRY2" s="128"/>
      <c r="IRZ2" s="292"/>
      <c r="ISA2" s="292"/>
      <c r="ISB2" s="293"/>
      <c r="ISC2" s="293"/>
      <c r="ISD2" s="109"/>
      <c r="ISE2" s="128"/>
      <c r="ISF2" s="292"/>
      <c r="ISG2" s="292"/>
      <c r="ISH2" s="293"/>
      <c r="ISI2" s="293"/>
      <c r="ISJ2" s="109"/>
      <c r="ISK2" s="128"/>
      <c r="ISL2" s="292"/>
      <c r="ISM2" s="292"/>
      <c r="ISN2" s="293"/>
      <c r="ISO2" s="293"/>
      <c r="ISP2" s="109"/>
      <c r="ISQ2" s="128"/>
      <c r="ISR2" s="292"/>
      <c r="ISS2" s="292"/>
      <c r="IST2" s="293"/>
      <c r="ISU2" s="293"/>
      <c r="ISV2" s="109"/>
      <c r="ISW2" s="128"/>
      <c r="ISX2" s="292"/>
      <c r="ISY2" s="292"/>
      <c r="ISZ2" s="293"/>
      <c r="ITA2" s="293"/>
      <c r="ITB2" s="109"/>
      <c r="ITC2" s="128"/>
      <c r="ITD2" s="292"/>
      <c r="ITE2" s="292"/>
      <c r="ITF2" s="293"/>
      <c r="ITG2" s="293"/>
      <c r="ITH2" s="109"/>
      <c r="ITI2" s="128"/>
      <c r="ITJ2" s="292"/>
      <c r="ITK2" s="292"/>
      <c r="ITL2" s="293"/>
      <c r="ITM2" s="293"/>
      <c r="ITN2" s="109"/>
      <c r="ITO2" s="128"/>
      <c r="ITP2" s="292"/>
      <c r="ITQ2" s="292"/>
      <c r="ITR2" s="293"/>
      <c r="ITS2" s="293"/>
      <c r="ITT2" s="109"/>
      <c r="ITU2" s="128"/>
      <c r="ITV2" s="292"/>
      <c r="ITW2" s="292"/>
      <c r="ITX2" s="293"/>
      <c r="ITY2" s="293"/>
      <c r="ITZ2" s="109"/>
      <c r="IUA2" s="128"/>
      <c r="IUB2" s="292"/>
      <c r="IUC2" s="292"/>
      <c r="IUD2" s="293"/>
      <c r="IUE2" s="293"/>
      <c r="IUF2" s="109"/>
      <c r="IUG2" s="128"/>
      <c r="IUH2" s="292"/>
      <c r="IUI2" s="292"/>
      <c r="IUJ2" s="293"/>
      <c r="IUK2" s="293"/>
      <c r="IUL2" s="109"/>
      <c r="IUM2" s="128"/>
      <c r="IUN2" s="292"/>
      <c r="IUO2" s="292"/>
      <c r="IUP2" s="293"/>
      <c r="IUQ2" s="293"/>
      <c r="IUR2" s="109"/>
      <c r="IUS2" s="128"/>
      <c r="IUT2" s="292"/>
      <c r="IUU2" s="292"/>
      <c r="IUV2" s="293"/>
      <c r="IUW2" s="293"/>
      <c r="IUX2" s="109"/>
      <c r="IUY2" s="128"/>
      <c r="IUZ2" s="292"/>
      <c r="IVA2" s="292"/>
      <c r="IVB2" s="293"/>
      <c r="IVC2" s="293"/>
      <c r="IVD2" s="109"/>
      <c r="IVE2" s="128"/>
      <c r="IVF2" s="292"/>
      <c r="IVG2" s="292"/>
      <c r="IVH2" s="293"/>
      <c r="IVI2" s="293"/>
      <c r="IVJ2" s="109"/>
      <c r="IVK2" s="128"/>
      <c r="IVL2" s="292"/>
      <c r="IVM2" s="292"/>
      <c r="IVN2" s="293"/>
      <c r="IVO2" s="293"/>
      <c r="IVP2" s="109"/>
      <c r="IVQ2" s="128"/>
      <c r="IVR2" s="292"/>
      <c r="IVS2" s="292"/>
      <c r="IVT2" s="293"/>
      <c r="IVU2" s="293"/>
      <c r="IVV2" s="109"/>
      <c r="IVW2" s="128"/>
      <c r="IVX2" s="292"/>
      <c r="IVY2" s="292"/>
      <c r="IVZ2" s="293"/>
      <c r="IWA2" s="293"/>
      <c r="IWB2" s="109"/>
      <c r="IWC2" s="128"/>
      <c r="IWD2" s="292"/>
      <c r="IWE2" s="292"/>
      <c r="IWF2" s="293"/>
      <c r="IWG2" s="293"/>
      <c r="IWH2" s="109"/>
      <c r="IWI2" s="128"/>
      <c r="IWJ2" s="292"/>
      <c r="IWK2" s="292"/>
      <c r="IWL2" s="293"/>
      <c r="IWM2" s="293"/>
      <c r="IWN2" s="109"/>
      <c r="IWO2" s="128"/>
      <c r="IWP2" s="292"/>
      <c r="IWQ2" s="292"/>
      <c r="IWR2" s="293"/>
      <c r="IWS2" s="293"/>
      <c r="IWT2" s="109"/>
      <c r="IWU2" s="128"/>
      <c r="IWV2" s="292"/>
      <c r="IWW2" s="292"/>
      <c r="IWX2" s="293"/>
      <c r="IWY2" s="293"/>
      <c r="IWZ2" s="109"/>
      <c r="IXA2" s="128"/>
      <c r="IXB2" s="292"/>
      <c r="IXC2" s="292"/>
      <c r="IXD2" s="293"/>
      <c r="IXE2" s="293"/>
      <c r="IXF2" s="109"/>
      <c r="IXG2" s="128"/>
      <c r="IXH2" s="292"/>
      <c r="IXI2" s="292"/>
      <c r="IXJ2" s="293"/>
      <c r="IXK2" s="293"/>
      <c r="IXL2" s="109"/>
      <c r="IXM2" s="128"/>
      <c r="IXN2" s="292"/>
      <c r="IXO2" s="292"/>
      <c r="IXP2" s="293"/>
      <c r="IXQ2" s="293"/>
      <c r="IXR2" s="109"/>
      <c r="IXS2" s="128"/>
      <c r="IXT2" s="292"/>
      <c r="IXU2" s="292"/>
      <c r="IXV2" s="293"/>
      <c r="IXW2" s="293"/>
      <c r="IXX2" s="109"/>
      <c r="IXY2" s="128"/>
      <c r="IXZ2" s="292"/>
      <c r="IYA2" s="292"/>
      <c r="IYB2" s="293"/>
      <c r="IYC2" s="293"/>
      <c r="IYD2" s="109"/>
      <c r="IYE2" s="128"/>
      <c r="IYF2" s="292"/>
      <c r="IYG2" s="292"/>
      <c r="IYH2" s="293"/>
      <c r="IYI2" s="293"/>
      <c r="IYJ2" s="109"/>
      <c r="IYK2" s="128"/>
      <c r="IYL2" s="292"/>
      <c r="IYM2" s="292"/>
      <c r="IYN2" s="293"/>
      <c r="IYO2" s="293"/>
      <c r="IYP2" s="109"/>
      <c r="IYQ2" s="128"/>
      <c r="IYR2" s="292"/>
      <c r="IYS2" s="292"/>
      <c r="IYT2" s="293"/>
      <c r="IYU2" s="293"/>
      <c r="IYV2" s="109"/>
      <c r="IYW2" s="128"/>
      <c r="IYX2" s="292"/>
      <c r="IYY2" s="292"/>
      <c r="IYZ2" s="293"/>
      <c r="IZA2" s="293"/>
      <c r="IZB2" s="109"/>
      <c r="IZC2" s="128"/>
      <c r="IZD2" s="292"/>
      <c r="IZE2" s="292"/>
      <c r="IZF2" s="293"/>
      <c r="IZG2" s="293"/>
      <c r="IZH2" s="109"/>
      <c r="IZI2" s="128"/>
      <c r="IZJ2" s="292"/>
      <c r="IZK2" s="292"/>
      <c r="IZL2" s="293"/>
      <c r="IZM2" s="293"/>
      <c r="IZN2" s="109"/>
      <c r="IZO2" s="128"/>
      <c r="IZP2" s="292"/>
      <c r="IZQ2" s="292"/>
      <c r="IZR2" s="293"/>
      <c r="IZS2" s="293"/>
      <c r="IZT2" s="109"/>
      <c r="IZU2" s="128"/>
      <c r="IZV2" s="292"/>
      <c r="IZW2" s="292"/>
      <c r="IZX2" s="293"/>
      <c r="IZY2" s="293"/>
      <c r="IZZ2" s="109"/>
      <c r="JAA2" s="128"/>
      <c r="JAB2" s="292"/>
      <c r="JAC2" s="292"/>
      <c r="JAD2" s="293"/>
      <c r="JAE2" s="293"/>
      <c r="JAF2" s="109"/>
      <c r="JAG2" s="128"/>
      <c r="JAH2" s="292"/>
      <c r="JAI2" s="292"/>
      <c r="JAJ2" s="293"/>
      <c r="JAK2" s="293"/>
      <c r="JAL2" s="109"/>
      <c r="JAM2" s="128"/>
      <c r="JAN2" s="292"/>
      <c r="JAO2" s="292"/>
      <c r="JAP2" s="293"/>
      <c r="JAQ2" s="293"/>
      <c r="JAR2" s="109"/>
      <c r="JAS2" s="128"/>
      <c r="JAT2" s="292"/>
      <c r="JAU2" s="292"/>
      <c r="JAV2" s="293"/>
      <c r="JAW2" s="293"/>
      <c r="JAX2" s="109"/>
      <c r="JAY2" s="128"/>
      <c r="JAZ2" s="292"/>
      <c r="JBA2" s="292"/>
      <c r="JBB2" s="293"/>
      <c r="JBC2" s="293"/>
      <c r="JBD2" s="109"/>
      <c r="JBE2" s="128"/>
      <c r="JBF2" s="292"/>
      <c r="JBG2" s="292"/>
      <c r="JBH2" s="293"/>
      <c r="JBI2" s="293"/>
      <c r="JBJ2" s="109"/>
      <c r="JBK2" s="128"/>
      <c r="JBL2" s="292"/>
      <c r="JBM2" s="292"/>
      <c r="JBN2" s="293"/>
      <c r="JBO2" s="293"/>
      <c r="JBP2" s="109"/>
      <c r="JBQ2" s="128"/>
      <c r="JBR2" s="292"/>
      <c r="JBS2" s="292"/>
      <c r="JBT2" s="293"/>
      <c r="JBU2" s="293"/>
      <c r="JBV2" s="109"/>
      <c r="JBW2" s="128"/>
      <c r="JBX2" s="292"/>
      <c r="JBY2" s="292"/>
      <c r="JBZ2" s="293"/>
      <c r="JCA2" s="293"/>
      <c r="JCB2" s="109"/>
      <c r="JCC2" s="128"/>
      <c r="JCD2" s="292"/>
      <c r="JCE2" s="292"/>
      <c r="JCF2" s="293"/>
      <c r="JCG2" s="293"/>
      <c r="JCH2" s="109"/>
      <c r="JCI2" s="128"/>
      <c r="JCJ2" s="292"/>
      <c r="JCK2" s="292"/>
      <c r="JCL2" s="293"/>
      <c r="JCM2" s="293"/>
      <c r="JCN2" s="109"/>
      <c r="JCO2" s="128"/>
      <c r="JCP2" s="292"/>
      <c r="JCQ2" s="292"/>
      <c r="JCR2" s="293"/>
      <c r="JCS2" s="293"/>
      <c r="JCT2" s="109"/>
      <c r="JCU2" s="128"/>
      <c r="JCV2" s="292"/>
      <c r="JCW2" s="292"/>
      <c r="JCX2" s="293"/>
      <c r="JCY2" s="293"/>
      <c r="JCZ2" s="109"/>
      <c r="JDA2" s="128"/>
      <c r="JDB2" s="292"/>
      <c r="JDC2" s="292"/>
      <c r="JDD2" s="293"/>
      <c r="JDE2" s="293"/>
      <c r="JDF2" s="109"/>
      <c r="JDG2" s="128"/>
      <c r="JDH2" s="292"/>
      <c r="JDI2" s="292"/>
      <c r="JDJ2" s="293"/>
      <c r="JDK2" s="293"/>
      <c r="JDL2" s="109"/>
      <c r="JDM2" s="128"/>
      <c r="JDN2" s="292"/>
      <c r="JDO2" s="292"/>
      <c r="JDP2" s="293"/>
      <c r="JDQ2" s="293"/>
      <c r="JDR2" s="109"/>
      <c r="JDS2" s="128"/>
      <c r="JDT2" s="292"/>
      <c r="JDU2" s="292"/>
      <c r="JDV2" s="293"/>
      <c r="JDW2" s="293"/>
      <c r="JDX2" s="109"/>
      <c r="JDY2" s="128"/>
      <c r="JDZ2" s="292"/>
      <c r="JEA2" s="292"/>
      <c r="JEB2" s="293"/>
      <c r="JEC2" s="293"/>
      <c r="JED2" s="109"/>
      <c r="JEE2" s="128"/>
      <c r="JEF2" s="292"/>
      <c r="JEG2" s="292"/>
      <c r="JEH2" s="293"/>
      <c r="JEI2" s="293"/>
      <c r="JEJ2" s="109"/>
      <c r="JEK2" s="128"/>
      <c r="JEL2" s="292"/>
      <c r="JEM2" s="292"/>
      <c r="JEN2" s="293"/>
      <c r="JEO2" s="293"/>
      <c r="JEP2" s="109"/>
      <c r="JEQ2" s="128"/>
      <c r="JER2" s="292"/>
      <c r="JES2" s="292"/>
      <c r="JET2" s="293"/>
      <c r="JEU2" s="293"/>
      <c r="JEV2" s="109"/>
      <c r="JEW2" s="128"/>
      <c r="JEX2" s="292"/>
      <c r="JEY2" s="292"/>
      <c r="JEZ2" s="293"/>
      <c r="JFA2" s="293"/>
      <c r="JFB2" s="109"/>
      <c r="JFC2" s="128"/>
      <c r="JFD2" s="292"/>
      <c r="JFE2" s="292"/>
      <c r="JFF2" s="293"/>
      <c r="JFG2" s="293"/>
      <c r="JFH2" s="109"/>
      <c r="JFI2" s="128"/>
      <c r="JFJ2" s="292"/>
      <c r="JFK2" s="292"/>
      <c r="JFL2" s="293"/>
      <c r="JFM2" s="293"/>
      <c r="JFN2" s="109"/>
      <c r="JFO2" s="128"/>
      <c r="JFP2" s="292"/>
      <c r="JFQ2" s="292"/>
      <c r="JFR2" s="293"/>
      <c r="JFS2" s="293"/>
      <c r="JFT2" s="109"/>
      <c r="JFU2" s="128"/>
      <c r="JFV2" s="292"/>
      <c r="JFW2" s="292"/>
      <c r="JFX2" s="293"/>
      <c r="JFY2" s="293"/>
      <c r="JFZ2" s="109"/>
      <c r="JGA2" s="128"/>
      <c r="JGB2" s="292"/>
      <c r="JGC2" s="292"/>
      <c r="JGD2" s="293"/>
      <c r="JGE2" s="293"/>
      <c r="JGF2" s="109"/>
      <c r="JGG2" s="128"/>
      <c r="JGH2" s="292"/>
      <c r="JGI2" s="292"/>
      <c r="JGJ2" s="293"/>
      <c r="JGK2" s="293"/>
      <c r="JGL2" s="109"/>
      <c r="JGM2" s="128"/>
      <c r="JGN2" s="292"/>
      <c r="JGO2" s="292"/>
      <c r="JGP2" s="293"/>
      <c r="JGQ2" s="293"/>
      <c r="JGR2" s="109"/>
      <c r="JGS2" s="128"/>
      <c r="JGT2" s="292"/>
      <c r="JGU2" s="292"/>
      <c r="JGV2" s="293"/>
      <c r="JGW2" s="293"/>
      <c r="JGX2" s="109"/>
      <c r="JGY2" s="128"/>
      <c r="JGZ2" s="292"/>
      <c r="JHA2" s="292"/>
      <c r="JHB2" s="293"/>
      <c r="JHC2" s="293"/>
      <c r="JHD2" s="109"/>
      <c r="JHE2" s="128"/>
      <c r="JHF2" s="292"/>
      <c r="JHG2" s="292"/>
      <c r="JHH2" s="293"/>
      <c r="JHI2" s="293"/>
      <c r="JHJ2" s="109"/>
      <c r="JHK2" s="128"/>
      <c r="JHL2" s="292"/>
      <c r="JHM2" s="292"/>
      <c r="JHN2" s="293"/>
      <c r="JHO2" s="293"/>
      <c r="JHP2" s="109"/>
      <c r="JHQ2" s="128"/>
      <c r="JHR2" s="292"/>
      <c r="JHS2" s="292"/>
      <c r="JHT2" s="293"/>
      <c r="JHU2" s="293"/>
      <c r="JHV2" s="109"/>
      <c r="JHW2" s="128"/>
      <c r="JHX2" s="292"/>
      <c r="JHY2" s="292"/>
      <c r="JHZ2" s="293"/>
      <c r="JIA2" s="293"/>
      <c r="JIB2" s="109"/>
      <c r="JIC2" s="128"/>
      <c r="JID2" s="292"/>
      <c r="JIE2" s="292"/>
      <c r="JIF2" s="293"/>
      <c r="JIG2" s="293"/>
      <c r="JIH2" s="109"/>
      <c r="JII2" s="128"/>
      <c r="JIJ2" s="292"/>
      <c r="JIK2" s="292"/>
      <c r="JIL2" s="293"/>
      <c r="JIM2" s="293"/>
      <c r="JIN2" s="109"/>
      <c r="JIO2" s="128"/>
      <c r="JIP2" s="292"/>
      <c r="JIQ2" s="292"/>
      <c r="JIR2" s="293"/>
      <c r="JIS2" s="293"/>
      <c r="JIT2" s="109"/>
      <c r="JIU2" s="128"/>
      <c r="JIV2" s="292"/>
      <c r="JIW2" s="292"/>
      <c r="JIX2" s="293"/>
      <c r="JIY2" s="293"/>
      <c r="JIZ2" s="109"/>
      <c r="JJA2" s="128"/>
      <c r="JJB2" s="292"/>
      <c r="JJC2" s="292"/>
      <c r="JJD2" s="293"/>
      <c r="JJE2" s="293"/>
      <c r="JJF2" s="109"/>
      <c r="JJG2" s="128"/>
      <c r="JJH2" s="292"/>
      <c r="JJI2" s="292"/>
      <c r="JJJ2" s="293"/>
      <c r="JJK2" s="293"/>
      <c r="JJL2" s="109"/>
      <c r="JJM2" s="128"/>
      <c r="JJN2" s="292"/>
      <c r="JJO2" s="292"/>
      <c r="JJP2" s="293"/>
      <c r="JJQ2" s="293"/>
      <c r="JJR2" s="109"/>
      <c r="JJS2" s="128"/>
      <c r="JJT2" s="292"/>
      <c r="JJU2" s="292"/>
      <c r="JJV2" s="293"/>
      <c r="JJW2" s="293"/>
      <c r="JJX2" s="109"/>
      <c r="JJY2" s="128"/>
      <c r="JJZ2" s="292"/>
      <c r="JKA2" s="292"/>
      <c r="JKB2" s="293"/>
      <c r="JKC2" s="293"/>
      <c r="JKD2" s="109"/>
      <c r="JKE2" s="128"/>
      <c r="JKF2" s="292"/>
      <c r="JKG2" s="292"/>
      <c r="JKH2" s="293"/>
      <c r="JKI2" s="293"/>
      <c r="JKJ2" s="109"/>
      <c r="JKK2" s="128"/>
      <c r="JKL2" s="292"/>
      <c r="JKM2" s="292"/>
      <c r="JKN2" s="293"/>
      <c r="JKO2" s="293"/>
      <c r="JKP2" s="109"/>
      <c r="JKQ2" s="128"/>
      <c r="JKR2" s="292"/>
      <c r="JKS2" s="292"/>
      <c r="JKT2" s="293"/>
      <c r="JKU2" s="293"/>
      <c r="JKV2" s="109"/>
      <c r="JKW2" s="128"/>
      <c r="JKX2" s="292"/>
      <c r="JKY2" s="292"/>
      <c r="JKZ2" s="293"/>
      <c r="JLA2" s="293"/>
      <c r="JLB2" s="109"/>
      <c r="JLC2" s="128"/>
      <c r="JLD2" s="292"/>
      <c r="JLE2" s="292"/>
      <c r="JLF2" s="293"/>
      <c r="JLG2" s="293"/>
      <c r="JLH2" s="109"/>
      <c r="JLI2" s="128"/>
      <c r="JLJ2" s="292"/>
      <c r="JLK2" s="292"/>
      <c r="JLL2" s="293"/>
      <c r="JLM2" s="293"/>
      <c r="JLN2" s="109"/>
      <c r="JLO2" s="128"/>
      <c r="JLP2" s="292"/>
      <c r="JLQ2" s="292"/>
      <c r="JLR2" s="293"/>
      <c r="JLS2" s="293"/>
      <c r="JLT2" s="109"/>
      <c r="JLU2" s="128"/>
      <c r="JLV2" s="292"/>
      <c r="JLW2" s="292"/>
      <c r="JLX2" s="293"/>
      <c r="JLY2" s="293"/>
      <c r="JLZ2" s="109"/>
      <c r="JMA2" s="128"/>
      <c r="JMB2" s="292"/>
      <c r="JMC2" s="292"/>
      <c r="JMD2" s="293"/>
      <c r="JME2" s="293"/>
      <c r="JMF2" s="109"/>
      <c r="JMG2" s="128"/>
      <c r="JMH2" s="292"/>
      <c r="JMI2" s="292"/>
      <c r="JMJ2" s="293"/>
      <c r="JMK2" s="293"/>
      <c r="JML2" s="109"/>
      <c r="JMM2" s="128"/>
      <c r="JMN2" s="292"/>
      <c r="JMO2" s="292"/>
      <c r="JMP2" s="293"/>
      <c r="JMQ2" s="293"/>
      <c r="JMR2" s="109"/>
      <c r="JMS2" s="128"/>
      <c r="JMT2" s="292"/>
      <c r="JMU2" s="292"/>
      <c r="JMV2" s="293"/>
      <c r="JMW2" s="293"/>
      <c r="JMX2" s="109"/>
      <c r="JMY2" s="128"/>
      <c r="JMZ2" s="292"/>
      <c r="JNA2" s="292"/>
      <c r="JNB2" s="293"/>
      <c r="JNC2" s="293"/>
      <c r="JND2" s="109"/>
      <c r="JNE2" s="128"/>
      <c r="JNF2" s="292"/>
      <c r="JNG2" s="292"/>
      <c r="JNH2" s="293"/>
      <c r="JNI2" s="293"/>
      <c r="JNJ2" s="109"/>
      <c r="JNK2" s="128"/>
      <c r="JNL2" s="292"/>
      <c r="JNM2" s="292"/>
      <c r="JNN2" s="293"/>
      <c r="JNO2" s="293"/>
      <c r="JNP2" s="109"/>
      <c r="JNQ2" s="128"/>
      <c r="JNR2" s="292"/>
      <c r="JNS2" s="292"/>
      <c r="JNT2" s="293"/>
      <c r="JNU2" s="293"/>
      <c r="JNV2" s="109"/>
      <c r="JNW2" s="128"/>
      <c r="JNX2" s="292"/>
      <c r="JNY2" s="292"/>
      <c r="JNZ2" s="293"/>
      <c r="JOA2" s="293"/>
      <c r="JOB2" s="109"/>
      <c r="JOC2" s="128"/>
      <c r="JOD2" s="292"/>
      <c r="JOE2" s="292"/>
      <c r="JOF2" s="293"/>
      <c r="JOG2" s="293"/>
      <c r="JOH2" s="109"/>
      <c r="JOI2" s="128"/>
      <c r="JOJ2" s="292"/>
      <c r="JOK2" s="292"/>
      <c r="JOL2" s="293"/>
      <c r="JOM2" s="293"/>
      <c r="JON2" s="109"/>
      <c r="JOO2" s="128"/>
      <c r="JOP2" s="292"/>
      <c r="JOQ2" s="292"/>
      <c r="JOR2" s="293"/>
      <c r="JOS2" s="293"/>
      <c r="JOT2" s="109"/>
      <c r="JOU2" s="128"/>
      <c r="JOV2" s="292"/>
      <c r="JOW2" s="292"/>
      <c r="JOX2" s="293"/>
      <c r="JOY2" s="293"/>
      <c r="JOZ2" s="109"/>
      <c r="JPA2" s="128"/>
      <c r="JPB2" s="292"/>
      <c r="JPC2" s="292"/>
      <c r="JPD2" s="293"/>
      <c r="JPE2" s="293"/>
      <c r="JPF2" s="109"/>
      <c r="JPG2" s="128"/>
      <c r="JPH2" s="292"/>
      <c r="JPI2" s="292"/>
      <c r="JPJ2" s="293"/>
      <c r="JPK2" s="293"/>
      <c r="JPL2" s="109"/>
      <c r="JPM2" s="128"/>
      <c r="JPN2" s="292"/>
      <c r="JPO2" s="292"/>
      <c r="JPP2" s="293"/>
      <c r="JPQ2" s="293"/>
      <c r="JPR2" s="109"/>
      <c r="JPS2" s="128"/>
      <c r="JPT2" s="292"/>
      <c r="JPU2" s="292"/>
      <c r="JPV2" s="293"/>
      <c r="JPW2" s="293"/>
      <c r="JPX2" s="109"/>
      <c r="JPY2" s="128"/>
      <c r="JPZ2" s="292"/>
      <c r="JQA2" s="292"/>
      <c r="JQB2" s="293"/>
      <c r="JQC2" s="293"/>
      <c r="JQD2" s="109"/>
      <c r="JQE2" s="128"/>
      <c r="JQF2" s="292"/>
      <c r="JQG2" s="292"/>
      <c r="JQH2" s="293"/>
      <c r="JQI2" s="293"/>
      <c r="JQJ2" s="109"/>
      <c r="JQK2" s="128"/>
      <c r="JQL2" s="292"/>
      <c r="JQM2" s="292"/>
      <c r="JQN2" s="293"/>
      <c r="JQO2" s="293"/>
      <c r="JQP2" s="109"/>
      <c r="JQQ2" s="128"/>
      <c r="JQR2" s="292"/>
      <c r="JQS2" s="292"/>
      <c r="JQT2" s="293"/>
      <c r="JQU2" s="293"/>
      <c r="JQV2" s="109"/>
      <c r="JQW2" s="128"/>
      <c r="JQX2" s="292"/>
      <c r="JQY2" s="292"/>
      <c r="JQZ2" s="293"/>
      <c r="JRA2" s="293"/>
      <c r="JRB2" s="109"/>
      <c r="JRC2" s="128"/>
      <c r="JRD2" s="292"/>
      <c r="JRE2" s="292"/>
      <c r="JRF2" s="293"/>
      <c r="JRG2" s="293"/>
      <c r="JRH2" s="109"/>
      <c r="JRI2" s="128"/>
      <c r="JRJ2" s="292"/>
      <c r="JRK2" s="292"/>
      <c r="JRL2" s="293"/>
      <c r="JRM2" s="293"/>
      <c r="JRN2" s="109"/>
      <c r="JRO2" s="128"/>
      <c r="JRP2" s="292"/>
      <c r="JRQ2" s="292"/>
      <c r="JRR2" s="293"/>
      <c r="JRS2" s="293"/>
      <c r="JRT2" s="109"/>
      <c r="JRU2" s="128"/>
      <c r="JRV2" s="292"/>
      <c r="JRW2" s="292"/>
      <c r="JRX2" s="293"/>
      <c r="JRY2" s="293"/>
      <c r="JRZ2" s="109"/>
      <c r="JSA2" s="128"/>
      <c r="JSB2" s="292"/>
      <c r="JSC2" s="292"/>
      <c r="JSD2" s="293"/>
      <c r="JSE2" s="293"/>
      <c r="JSF2" s="109"/>
      <c r="JSG2" s="128"/>
      <c r="JSH2" s="292"/>
      <c r="JSI2" s="292"/>
      <c r="JSJ2" s="293"/>
      <c r="JSK2" s="293"/>
      <c r="JSL2" s="109"/>
      <c r="JSM2" s="128"/>
      <c r="JSN2" s="292"/>
      <c r="JSO2" s="292"/>
      <c r="JSP2" s="293"/>
      <c r="JSQ2" s="293"/>
      <c r="JSR2" s="109"/>
      <c r="JSS2" s="128"/>
      <c r="JST2" s="292"/>
      <c r="JSU2" s="292"/>
      <c r="JSV2" s="293"/>
      <c r="JSW2" s="293"/>
      <c r="JSX2" s="109"/>
      <c r="JSY2" s="128"/>
      <c r="JSZ2" s="292"/>
      <c r="JTA2" s="292"/>
      <c r="JTB2" s="293"/>
      <c r="JTC2" s="293"/>
      <c r="JTD2" s="109"/>
      <c r="JTE2" s="128"/>
      <c r="JTF2" s="292"/>
      <c r="JTG2" s="292"/>
      <c r="JTH2" s="293"/>
      <c r="JTI2" s="293"/>
      <c r="JTJ2" s="109"/>
      <c r="JTK2" s="128"/>
      <c r="JTL2" s="292"/>
      <c r="JTM2" s="292"/>
      <c r="JTN2" s="293"/>
      <c r="JTO2" s="293"/>
      <c r="JTP2" s="109"/>
      <c r="JTQ2" s="128"/>
      <c r="JTR2" s="292"/>
      <c r="JTS2" s="292"/>
      <c r="JTT2" s="293"/>
      <c r="JTU2" s="293"/>
      <c r="JTV2" s="109"/>
      <c r="JTW2" s="128"/>
      <c r="JTX2" s="292"/>
      <c r="JTY2" s="292"/>
      <c r="JTZ2" s="293"/>
      <c r="JUA2" s="293"/>
      <c r="JUB2" s="109"/>
      <c r="JUC2" s="128"/>
      <c r="JUD2" s="292"/>
      <c r="JUE2" s="292"/>
      <c r="JUF2" s="293"/>
      <c r="JUG2" s="293"/>
      <c r="JUH2" s="109"/>
      <c r="JUI2" s="128"/>
      <c r="JUJ2" s="292"/>
      <c r="JUK2" s="292"/>
      <c r="JUL2" s="293"/>
      <c r="JUM2" s="293"/>
      <c r="JUN2" s="109"/>
      <c r="JUO2" s="128"/>
      <c r="JUP2" s="292"/>
      <c r="JUQ2" s="292"/>
      <c r="JUR2" s="293"/>
      <c r="JUS2" s="293"/>
      <c r="JUT2" s="109"/>
      <c r="JUU2" s="128"/>
      <c r="JUV2" s="292"/>
      <c r="JUW2" s="292"/>
      <c r="JUX2" s="293"/>
      <c r="JUY2" s="293"/>
      <c r="JUZ2" s="109"/>
      <c r="JVA2" s="128"/>
      <c r="JVB2" s="292"/>
      <c r="JVC2" s="292"/>
      <c r="JVD2" s="293"/>
      <c r="JVE2" s="293"/>
      <c r="JVF2" s="109"/>
      <c r="JVG2" s="128"/>
      <c r="JVH2" s="292"/>
      <c r="JVI2" s="292"/>
      <c r="JVJ2" s="293"/>
      <c r="JVK2" s="293"/>
      <c r="JVL2" s="109"/>
      <c r="JVM2" s="128"/>
      <c r="JVN2" s="292"/>
      <c r="JVO2" s="292"/>
      <c r="JVP2" s="293"/>
      <c r="JVQ2" s="293"/>
      <c r="JVR2" s="109"/>
      <c r="JVS2" s="128"/>
      <c r="JVT2" s="292"/>
      <c r="JVU2" s="292"/>
      <c r="JVV2" s="293"/>
      <c r="JVW2" s="293"/>
      <c r="JVX2" s="109"/>
      <c r="JVY2" s="128"/>
      <c r="JVZ2" s="292"/>
      <c r="JWA2" s="292"/>
      <c r="JWB2" s="293"/>
      <c r="JWC2" s="293"/>
      <c r="JWD2" s="109"/>
      <c r="JWE2" s="128"/>
      <c r="JWF2" s="292"/>
      <c r="JWG2" s="292"/>
      <c r="JWH2" s="293"/>
      <c r="JWI2" s="293"/>
      <c r="JWJ2" s="109"/>
      <c r="JWK2" s="128"/>
      <c r="JWL2" s="292"/>
      <c r="JWM2" s="292"/>
      <c r="JWN2" s="293"/>
      <c r="JWO2" s="293"/>
      <c r="JWP2" s="109"/>
      <c r="JWQ2" s="128"/>
      <c r="JWR2" s="292"/>
      <c r="JWS2" s="292"/>
      <c r="JWT2" s="293"/>
      <c r="JWU2" s="293"/>
      <c r="JWV2" s="109"/>
      <c r="JWW2" s="128"/>
      <c r="JWX2" s="292"/>
      <c r="JWY2" s="292"/>
      <c r="JWZ2" s="293"/>
      <c r="JXA2" s="293"/>
      <c r="JXB2" s="109"/>
      <c r="JXC2" s="128"/>
      <c r="JXD2" s="292"/>
      <c r="JXE2" s="292"/>
      <c r="JXF2" s="293"/>
      <c r="JXG2" s="293"/>
      <c r="JXH2" s="109"/>
      <c r="JXI2" s="128"/>
      <c r="JXJ2" s="292"/>
      <c r="JXK2" s="292"/>
      <c r="JXL2" s="293"/>
      <c r="JXM2" s="293"/>
      <c r="JXN2" s="109"/>
      <c r="JXO2" s="128"/>
      <c r="JXP2" s="292"/>
      <c r="JXQ2" s="292"/>
      <c r="JXR2" s="293"/>
      <c r="JXS2" s="293"/>
      <c r="JXT2" s="109"/>
      <c r="JXU2" s="128"/>
      <c r="JXV2" s="292"/>
      <c r="JXW2" s="292"/>
      <c r="JXX2" s="293"/>
      <c r="JXY2" s="293"/>
      <c r="JXZ2" s="109"/>
      <c r="JYA2" s="128"/>
      <c r="JYB2" s="292"/>
      <c r="JYC2" s="292"/>
      <c r="JYD2" s="293"/>
      <c r="JYE2" s="293"/>
      <c r="JYF2" s="109"/>
      <c r="JYG2" s="128"/>
      <c r="JYH2" s="292"/>
      <c r="JYI2" s="292"/>
      <c r="JYJ2" s="293"/>
      <c r="JYK2" s="293"/>
      <c r="JYL2" s="109"/>
      <c r="JYM2" s="128"/>
      <c r="JYN2" s="292"/>
      <c r="JYO2" s="292"/>
      <c r="JYP2" s="293"/>
      <c r="JYQ2" s="293"/>
      <c r="JYR2" s="109"/>
      <c r="JYS2" s="128"/>
      <c r="JYT2" s="292"/>
      <c r="JYU2" s="292"/>
      <c r="JYV2" s="293"/>
      <c r="JYW2" s="293"/>
      <c r="JYX2" s="109"/>
      <c r="JYY2" s="128"/>
      <c r="JYZ2" s="292"/>
      <c r="JZA2" s="292"/>
      <c r="JZB2" s="293"/>
      <c r="JZC2" s="293"/>
      <c r="JZD2" s="109"/>
      <c r="JZE2" s="128"/>
      <c r="JZF2" s="292"/>
      <c r="JZG2" s="292"/>
      <c r="JZH2" s="293"/>
      <c r="JZI2" s="293"/>
      <c r="JZJ2" s="109"/>
      <c r="JZK2" s="128"/>
      <c r="JZL2" s="292"/>
      <c r="JZM2" s="292"/>
      <c r="JZN2" s="293"/>
      <c r="JZO2" s="293"/>
      <c r="JZP2" s="109"/>
      <c r="JZQ2" s="128"/>
      <c r="JZR2" s="292"/>
      <c r="JZS2" s="292"/>
      <c r="JZT2" s="293"/>
      <c r="JZU2" s="293"/>
      <c r="JZV2" s="109"/>
      <c r="JZW2" s="128"/>
      <c r="JZX2" s="292"/>
      <c r="JZY2" s="292"/>
      <c r="JZZ2" s="293"/>
      <c r="KAA2" s="293"/>
      <c r="KAB2" s="109"/>
      <c r="KAC2" s="128"/>
      <c r="KAD2" s="292"/>
      <c r="KAE2" s="292"/>
      <c r="KAF2" s="293"/>
      <c r="KAG2" s="293"/>
      <c r="KAH2" s="109"/>
      <c r="KAI2" s="128"/>
      <c r="KAJ2" s="292"/>
      <c r="KAK2" s="292"/>
      <c r="KAL2" s="293"/>
      <c r="KAM2" s="293"/>
      <c r="KAN2" s="109"/>
      <c r="KAO2" s="128"/>
      <c r="KAP2" s="292"/>
      <c r="KAQ2" s="292"/>
      <c r="KAR2" s="293"/>
      <c r="KAS2" s="293"/>
      <c r="KAT2" s="109"/>
      <c r="KAU2" s="128"/>
      <c r="KAV2" s="292"/>
      <c r="KAW2" s="292"/>
      <c r="KAX2" s="293"/>
      <c r="KAY2" s="293"/>
      <c r="KAZ2" s="109"/>
      <c r="KBA2" s="128"/>
      <c r="KBB2" s="292"/>
      <c r="KBC2" s="292"/>
      <c r="KBD2" s="293"/>
      <c r="KBE2" s="293"/>
      <c r="KBF2" s="109"/>
      <c r="KBG2" s="128"/>
      <c r="KBH2" s="292"/>
      <c r="KBI2" s="292"/>
      <c r="KBJ2" s="293"/>
      <c r="KBK2" s="293"/>
      <c r="KBL2" s="109"/>
      <c r="KBM2" s="128"/>
      <c r="KBN2" s="292"/>
      <c r="KBO2" s="292"/>
      <c r="KBP2" s="293"/>
      <c r="KBQ2" s="293"/>
      <c r="KBR2" s="109"/>
      <c r="KBS2" s="128"/>
      <c r="KBT2" s="292"/>
      <c r="KBU2" s="292"/>
      <c r="KBV2" s="293"/>
      <c r="KBW2" s="293"/>
      <c r="KBX2" s="109"/>
      <c r="KBY2" s="128"/>
      <c r="KBZ2" s="292"/>
      <c r="KCA2" s="292"/>
      <c r="KCB2" s="293"/>
      <c r="KCC2" s="293"/>
      <c r="KCD2" s="109"/>
      <c r="KCE2" s="128"/>
      <c r="KCF2" s="292"/>
      <c r="KCG2" s="292"/>
      <c r="KCH2" s="293"/>
      <c r="KCI2" s="293"/>
      <c r="KCJ2" s="109"/>
      <c r="KCK2" s="128"/>
      <c r="KCL2" s="292"/>
      <c r="KCM2" s="292"/>
      <c r="KCN2" s="293"/>
      <c r="KCO2" s="293"/>
      <c r="KCP2" s="109"/>
      <c r="KCQ2" s="128"/>
      <c r="KCR2" s="292"/>
      <c r="KCS2" s="292"/>
      <c r="KCT2" s="293"/>
      <c r="KCU2" s="293"/>
      <c r="KCV2" s="109"/>
      <c r="KCW2" s="128"/>
      <c r="KCX2" s="292"/>
      <c r="KCY2" s="292"/>
      <c r="KCZ2" s="293"/>
      <c r="KDA2" s="293"/>
      <c r="KDB2" s="109"/>
      <c r="KDC2" s="128"/>
      <c r="KDD2" s="292"/>
      <c r="KDE2" s="292"/>
      <c r="KDF2" s="293"/>
      <c r="KDG2" s="293"/>
      <c r="KDH2" s="109"/>
      <c r="KDI2" s="128"/>
      <c r="KDJ2" s="292"/>
      <c r="KDK2" s="292"/>
      <c r="KDL2" s="293"/>
      <c r="KDM2" s="293"/>
      <c r="KDN2" s="109"/>
      <c r="KDO2" s="128"/>
      <c r="KDP2" s="292"/>
      <c r="KDQ2" s="292"/>
      <c r="KDR2" s="293"/>
      <c r="KDS2" s="293"/>
      <c r="KDT2" s="109"/>
      <c r="KDU2" s="128"/>
      <c r="KDV2" s="292"/>
      <c r="KDW2" s="292"/>
      <c r="KDX2" s="293"/>
      <c r="KDY2" s="293"/>
      <c r="KDZ2" s="109"/>
      <c r="KEA2" s="128"/>
      <c r="KEB2" s="292"/>
      <c r="KEC2" s="292"/>
      <c r="KED2" s="293"/>
      <c r="KEE2" s="293"/>
      <c r="KEF2" s="109"/>
      <c r="KEG2" s="128"/>
      <c r="KEH2" s="292"/>
      <c r="KEI2" s="292"/>
      <c r="KEJ2" s="293"/>
      <c r="KEK2" s="293"/>
      <c r="KEL2" s="109"/>
      <c r="KEM2" s="128"/>
      <c r="KEN2" s="292"/>
      <c r="KEO2" s="292"/>
      <c r="KEP2" s="293"/>
      <c r="KEQ2" s="293"/>
      <c r="KER2" s="109"/>
      <c r="KES2" s="128"/>
      <c r="KET2" s="292"/>
      <c r="KEU2" s="292"/>
      <c r="KEV2" s="293"/>
      <c r="KEW2" s="293"/>
      <c r="KEX2" s="109"/>
      <c r="KEY2" s="128"/>
      <c r="KEZ2" s="292"/>
      <c r="KFA2" s="292"/>
      <c r="KFB2" s="293"/>
      <c r="KFC2" s="293"/>
      <c r="KFD2" s="109"/>
      <c r="KFE2" s="128"/>
      <c r="KFF2" s="292"/>
      <c r="KFG2" s="292"/>
      <c r="KFH2" s="293"/>
      <c r="KFI2" s="293"/>
      <c r="KFJ2" s="109"/>
      <c r="KFK2" s="128"/>
      <c r="KFL2" s="292"/>
      <c r="KFM2" s="292"/>
      <c r="KFN2" s="293"/>
      <c r="KFO2" s="293"/>
      <c r="KFP2" s="109"/>
      <c r="KFQ2" s="128"/>
      <c r="KFR2" s="292"/>
      <c r="KFS2" s="292"/>
      <c r="KFT2" s="293"/>
      <c r="KFU2" s="293"/>
      <c r="KFV2" s="109"/>
      <c r="KFW2" s="128"/>
      <c r="KFX2" s="292"/>
      <c r="KFY2" s="292"/>
      <c r="KFZ2" s="293"/>
      <c r="KGA2" s="293"/>
      <c r="KGB2" s="109"/>
      <c r="KGC2" s="128"/>
      <c r="KGD2" s="292"/>
      <c r="KGE2" s="292"/>
      <c r="KGF2" s="293"/>
      <c r="KGG2" s="293"/>
      <c r="KGH2" s="109"/>
      <c r="KGI2" s="128"/>
      <c r="KGJ2" s="292"/>
      <c r="KGK2" s="292"/>
      <c r="KGL2" s="293"/>
      <c r="KGM2" s="293"/>
      <c r="KGN2" s="109"/>
      <c r="KGO2" s="128"/>
      <c r="KGP2" s="292"/>
      <c r="KGQ2" s="292"/>
      <c r="KGR2" s="293"/>
      <c r="KGS2" s="293"/>
      <c r="KGT2" s="109"/>
      <c r="KGU2" s="128"/>
      <c r="KGV2" s="292"/>
      <c r="KGW2" s="292"/>
      <c r="KGX2" s="293"/>
      <c r="KGY2" s="293"/>
      <c r="KGZ2" s="109"/>
      <c r="KHA2" s="128"/>
      <c r="KHB2" s="292"/>
      <c r="KHC2" s="292"/>
      <c r="KHD2" s="293"/>
      <c r="KHE2" s="293"/>
      <c r="KHF2" s="109"/>
      <c r="KHG2" s="128"/>
      <c r="KHH2" s="292"/>
      <c r="KHI2" s="292"/>
      <c r="KHJ2" s="293"/>
      <c r="KHK2" s="293"/>
      <c r="KHL2" s="109"/>
      <c r="KHM2" s="128"/>
      <c r="KHN2" s="292"/>
      <c r="KHO2" s="292"/>
      <c r="KHP2" s="293"/>
      <c r="KHQ2" s="293"/>
      <c r="KHR2" s="109"/>
      <c r="KHS2" s="128"/>
      <c r="KHT2" s="292"/>
      <c r="KHU2" s="292"/>
      <c r="KHV2" s="293"/>
      <c r="KHW2" s="293"/>
      <c r="KHX2" s="109"/>
      <c r="KHY2" s="128"/>
      <c r="KHZ2" s="292"/>
      <c r="KIA2" s="292"/>
      <c r="KIB2" s="293"/>
      <c r="KIC2" s="293"/>
      <c r="KID2" s="109"/>
      <c r="KIE2" s="128"/>
      <c r="KIF2" s="292"/>
      <c r="KIG2" s="292"/>
      <c r="KIH2" s="293"/>
      <c r="KII2" s="293"/>
      <c r="KIJ2" s="109"/>
      <c r="KIK2" s="128"/>
      <c r="KIL2" s="292"/>
      <c r="KIM2" s="292"/>
      <c r="KIN2" s="293"/>
      <c r="KIO2" s="293"/>
      <c r="KIP2" s="109"/>
      <c r="KIQ2" s="128"/>
      <c r="KIR2" s="292"/>
      <c r="KIS2" s="292"/>
      <c r="KIT2" s="293"/>
      <c r="KIU2" s="293"/>
      <c r="KIV2" s="109"/>
      <c r="KIW2" s="128"/>
      <c r="KIX2" s="292"/>
      <c r="KIY2" s="292"/>
      <c r="KIZ2" s="293"/>
      <c r="KJA2" s="293"/>
      <c r="KJB2" s="109"/>
      <c r="KJC2" s="128"/>
      <c r="KJD2" s="292"/>
      <c r="KJE2" s="292"/>
      <c r="KJF2" s="293"/>
      <c r="KJG2" s="293"/>
      <c r="KJH2" s="109"/>
      <c r="KJI2" s="128"/>
      <c r="KJJ2" s="292"/>
      <c r="KJK2" s="292"/>
      <c r="KJL2" s="293"/>
      <c r="KJM2" s="293"/>
      <c r="KJN2" s="109"/>
      <c r="KJO2" s="128"/>
      <c r="KJP2" s="292"/>
      <c r="KJQ2" s="292"/>
      <c r="KJR2" s="293"/>
      <c r="KJS2" s="293"/>
      <c r="KJT2" s="109"/>
      <c r="KJU2" s="128"/>
      <c r="KJV2" s="292"/>
      <c r="KJW2" s="292"/>
      <c r="KJX2" s="293"/>
      <c r="KJY2" s="293"/>
      <c r="KJZ2" s="109"/>
      <c r="KKA2" s="128"/>
      <c r="KKB2" s="292"/>
      <c r="KKC2" s="292"/>
      <c r="KKD2" s="293"/>
      <c r="KKE2" s="293"/>
      <c r="KKF2" s="109"/>
      <c r="KKG2" s="128"/>
      <c r="KKH2" s="292"/>
      <c r="KKI2" s="292"/>
      <c r="KKJ2" s="293"/>
      <c r="KKK2" s="293"/>
      <c r="KKL2" s="109"/>
      <c r="KKM2" s="128"/>
      <c r="KKN2" s="292"/>
      <c r="KKO2" s="292"/>
      <c r="KKP2" s="293"/>
      <c r="KKQ2" s="293"/>
      <c r="KKR2" s="109"/>
      <c r="KKS2" s="128"/>
      <c r="KKT2" s="292"/>
      <c r="KKU2" s="292"/>
      <c r="KKV2" s="293"/>
      <c r="KKW2" s="293"/>
      <c r="KKX2" s="109"/>
      <c r="KKY2" s="128"/>
      <c r="KKZ2" s="292"/>
      <c r="KLA2" s="292"/>
      <c r="KLB2" s="293"/>
      <c r="KLC2" s="293"/>
      <c r="KLD2" s="109"/>
      <c r="KLE2" s="128"/>
      <c r="KLF2" s="292"/>
      <c r="KLG2" s="292"/>
      <c r="KLH2" s="293"/>
      <c r="KLI2" s="293"/>
      <c r="KLJ2" s="109"/>
      <c r="KLK2" s="128"/>
      <c r="KLL2" s="292"/>
      <c r="KLM2" s="292"/>
      <c r="KLN2" s="293"/>
      <c r="KLO2" s="293"/>
      <c r="KLP2" s="109"/>
      <c r="KLQ2" s="128"/>
      <c r="KLR2" s="292"/>
      <c r="KLS2" s="292"/>
      <c r="KLT2" s="293"/>
      <c r="KLU2" s="293"/>
      <c r="KLV2" s="109"/>
      <c r="KLW2" s="128"/>
      <c r="KLX2" s="292"/>
      <c r="KLY2" s="292"/>
      <c r="KLZ2" s="293"/>
      <c r="KMA2" s="293"/>
      <c r="KMB2" s="109"/>
      <c r="KMC2" s="128"/>
      <c r="KMD2" s="292"/>
      <c r="KME2" s="292"/>
      <c r="KMF2" s="293"/>
      <c r="KMG2" s="293"/>
      <c r="KMH2" s="109"/>
      <c r="KMI2" s="128"/>
      <c r="KMJ2" s="292"/>
      <c r="KMK2" s="292"/>
      <c r="KML2" s="293"/>
      <c r="KMM2" s="293"/>
      <c r="KMN2" s="109"/>
      <c r="KMO2" s="128"/>
      <c r="KMP2" s="292"/>
      <c r="KMQ2" s="292"/>
      <c r="KMR2" s="293"/>
      <c r="KMS2" s="293"/>
      <c r="KMT2" s="109"/>
      <c r="KMU2" s="128"/>
      <c r="KMV2" s="292"/>
      <c r="KMW2" s="292"/>
      <c r="KMX2" s="293"/>
      <c r="KMY2" s="293"/>
      <c r="KMZ2" s="109"/>
      <c r="KNA2" s="128"/>
      <c r="KNB2" s="292"/>
      <c r="KNC2" s="292"/>
      <c r="KND2" s="293"/>
      <c r="KNE2" s="293"/>
      <c r="KNF2" s="109"/>
      <c r="KNG2" s="128"/>
      <c r="KNH2" s="292"/>
      <c r="KNI2" s="292"/>
      <c r="KNJ2" s="293"/>
      <c r="KNK2" s="293"/>
      <c r="KNL2" s="109"/>
      <c r="KNM2" s="128"/>
      <c r="KNN2" s="292"/>
      <c r="KNO2" s="292"/>
      <c r="KNP2" s="293"/>
      <c r="KNQ2" s="293"/>
      <c r="KNR2" s="109"/>
      <c r="KNS2" s="128"/>
      <c r="KNT2" s="292"/>
      <c r="KNU2" s="292"/>
      <c r="KNV2" s="293"/>
      <c r="KNW2" s="293"/>
      <c r="KNX2" s="109"/>
      <c r="KNY2" s="128"/>
      <c r="KNZ2" s="292"/>
      <c r="KOA2" s="292"/>
      <c r="KOB2" s="293"/>
      <c r="KOC2" s="293"/>
      <c r="KOD2" s="109"/>
      <c r="KOE2" s="128"/>
      <c r="KOF2" s="292"/>
      <c r="KOG2" s="292"/>
      <c r="KOH2" s="293"/>
      <c r="KOI2" s="293"/>
      <c r="KOJ2" s="109"/>
      <c r="KOK2" s="128"/>
      <c r="KOL2" s="292"/>
      <c r="KOM2" s="292"/>
      <c r="KON2" s="293"/>
      <c r="KOO2" s="293"/>
      <c r="KOP2" s="109"/>
      <c r="KOQ2" s="128"/>
      <c r="KOR2" s="292"/>
      <c r="KOS2" s="292"/>
      <c r="KOT2" s="293"/>
      <c r="KOU2" s="293"/>
      <c r="KOV2" s="109"/>
      <c r="KOW2" s="128"/>
      <c r="KOX2" s="292"/>
      <c r="KOY2" s="292"/>
      <c r="KOZ2" s="293"/>
      <c r="KPA2" s="293"/>
      <c r="KPB2" s="109"/>
      <c r="KPC2" s="128"/>
      <c r="KPD2" s="292"/>
      <c r="KPE2" s="292"/>
      <c r="KPF2" s="293"/>
      <c r="KPG2" s="293"/>
      <c r="KPH2" s="109"/>
      <c r="KPI2" s="128"/>
      <c r="KPJ2" s="292"/>
      <c r="KPK2" s="292"/>
      <c r="KPL2" s="293"/>
      <c r="KPM2" s="293"/>
      <c r="KPN2" s="109"/>
      <c r="KPO2" s="128"/>
      <c r="KPP2" s="292"/>
      <c r="KPQ2" s="292"/>
      <c r="KPR2" s="293"/>
      <c r="KPS2" s="293"/>
      <c r="KPT2" s="109"/>
      <c r="KPU2" s="128"/>
      <c r="KPV2" s="292"/>
      <c r="KPW2" s="292"/>
      <c r="KPX2" s="293"/>
      <c r="KPY2" s="293"/>
      <c r="KPZ2" s="109"/>
      <c r="KQA2" s="128"/>
      <c r="KQB2" s="292"/>
      <c r="KQC2" s="292"/>
      <c r="KQD2" s="293"/>
      <c r="KQE2" s="293"/>
      <c r="KQF2" s="109"/>
      <c r="KQG2" s="128"/>
      <c r="KQH2" s="292"/>
      <c r="KQI2" s="292"/>
      <c r="KQJ2" s="293"/>
      <c r="KQK2" s="293"/>
      <c r="KQL2" s="109"/>
      <c r="KQM2" s="128"/>
      <c r="KQN2" s="292"/>
      <c r="KQO2" s="292"/>
      <c r="KQP2" s="293"/>
      <c r="KQQ2" s="293"/>
      <c r="KQR2" s="109"/>
      <c r="KQS2" s="128"/>
      <c r="KQT2" s="292"/>
      <c r="KQU2" s="292"/>
      <c r="KQV2" s="293"/>
      <c r="KQW2" s="293"/>
      <c r="KQX2" s="109"/>
      <c r="KQY2" s="128"/>
      <c r="KQZ2" s="292"/>
      <c r="KRA2" s="292"/>
      <c r="KRB2" s="293"/>
      <c r="KRC2" s="293"/>
      <c r="KRD2" s="109"/>
      <c r="KRE2" s="128"/>
      <c r="KRF2" s="292"/>
      <c r="KRG2" s="292"/>
      <c r="KRH2" s="293"/>
      <c r="KRI2" s="293"/>
      <c r="KRJ2" s="109"/>
      <c r="KRK2" s="128"/>
      <c r="KRL2" s="292"/>
      <c r="KRM2" s="292"/>
      <c r="KRN2" s="293"/>
      <c r="KRO2" s="293"/>
      <c r="KRP2" s="109"/>
      <c r="KRQ2" s="128"/>
      <c r="KRR2" s="292"/>
      <c r="KRS2" s="292"/>
      <c r="KRT2" s="293"/>
      <c r="KRU2" s="293"/>
      <c r="KRV2" s="109"/>
      <c r="KRW2" s="128"/>
      <c r="KRX2" s="292"/>
      <c r="KRY2" s="292"/>
      <c r="KRZ2" s="293"/>
      <c r="KSA2" s="293"/>
      <c r="KSB2" s="109"/>
      <c r="KSC2" s="128"/>
      <c r="KSD2" s="292"/>
      <c r="KSE2" s="292"/>
      <c r="KSF2" s="293"/>
      <c r="KSG2" s="293"/>
      <c r="KSH2" s="109"/>
      <c r="KSI2" s="128"/>
      <c r="KSJ2" s="292"/>
      <c r="KSK2" s="292"/>
      <c r="KSL2" s="293"/>
      <c r="KSM2" s="293"/>
      <c r="KSN2" s="109"/>
      <c r="KSO2" s="128"/>
      <c r="KSP2" s="292"/>
      <c r="KSQ2" s="292"/>
      <c r="KSR2" s="293"/>
      <c r="KSS2" s="293"/>
      <c r="KST2" s="109"/>
      <c r="KSU2" s="128"/>
      <c r="KSV2" s="292"/>
      <c r="KSW2" s="292"/>
      <c r="KSX2" s="293"/>
      <c r="KSY2" s="293"/>
      <c r="KSZ2" s="109"/>
      <c r="KTA2" s="128"/>
      <c r="KTB2" s="292"/>
      <c r="KTC2" s="292"/>
      <c r="KTD2" s="293"/>
      <c r="KTE2" s="293"/>
      <c r="KTF2" s="109"/>
      <c r="KTG2" s="128"/>
      <c r="KTH2" s="292"/>
      <c r="KTI2" s="292"/>
      <c r="KTJ2" s="293"/>
      <c r="KTK2" s="293"/>
      <c r="KTL2" s="109"/>
      <c r="KTM2" s="128"/>
      <c r="KTN2" s="292"/>
      <c r="KTO2" s="292"/>
      <c r="KTP2" s="293"/>
      <c r="KTQ2" s="293"/>
      <c r="KTR2" s="109"/>
      <c r="KTS2" s="128"/>
      <c r="KTT2" s="292"/>
      <c r="KTU2" s="292"/>
      <c r="KTV2" s="293"/>
      <c r="KTW2" s="293"/>
      <c r="KTX2" s="109"/>
      <c r="KTY2" s="128"/>
      <c r="KTZ2" s="292"/>
      <c r="KUA2" s="292"/>
      <c r="KUB2" s="293"/>
      <c r="KUC2" s="293"/>
      <c r="KUD2" s="109"/>
      <c r="KUE2" s="128"/>
      <c r="KUF2" s="292"/>
      <c r="KUG2" s="292"/>
      <c r="KUH2" s="293"/>
      <c r="KUI2" s="293"/>
      <c r="KUJ2" s="109"/>
      <c r="KUK2" s="128"/>
      <c r="KUL2" s="292"/>
      <c r="KUM2" s="292"/>
      <c r="KUN2" s="293"/>
      <c r="KUO2" s="293"/>
      <c r="KUP2" s="109"/>
      <c r="KUQ2" s="128"/>
      <c r="KUR2" s="292"/>
      <c r="KUS2" s="292"/>
      <c r="KUT2" s="293"/>
      <c r="KUU2" s="293"/>
      <c r="KUV2" s="109"/>
      <c r="KUW2" s="128"/>
      <c r="KUX2" s="292"/>
      <c r="KUY2" s="292"/>
      <c r="KUZ2" s="293"/>
      <c r="KVA2" s="293"/>
      <c r="KVB2" s="109"/>
      <c r="KVC2" s="128"/>
      <c r="KVD2" s="292"/>
      <c r="KVE2" s="292"/>
      <c r="KVF2" s="293"/>
      <c r="KVG2" s="293"/>
      <c r="KVH2" s="109"/>
      <c r="KVI2" s="128"/>
      <c r="KVJ2" s="292"/>
      <c r="KVK2" s="292"/>
      <c r="KVL2" s="293"/>
      <c r="KVM2" s="293"/>
      <c r="KVN2" s="109"/>
      <c r="KVO2" s="128"/>
      <c r="KVP2" s="292"/>
      <c r="KVQ2" s="292"/>
      <c r="KVR2" s="293"/>
      <c r="KVS2" s="293"/>
      <c r="KVT2" s="109"/>
      <c r="KVU2" s="128"/>
      <c r="KVV2" s="292"/>
      <c r="KVW2" s="292"/>
      <c r="KVX2" s="293"/>
      <c r="KVY2" s="293"/>
      <c r="KVZ2" s="109"/>
      <c r="KWA2" s="128"/>
      <c r="KWB2" s="292"/>
      <c r="KWC2" s="292"/>
      <c r="KWD2" s="293"/>
      <c r="KWE2" s="293"/>
      <c r="KWF2" s="109"/>
      <c r="KWG2" s="128"/>
      <c r="KWH2" s="292"/>
      <c r="KWI2" s="292"/>
      <c r="KWJ2" s="293"/>
      <c r="KWK2" s="293"/>
      <c r="KWL2" s="109"/>
      <c r="KWM2" s="128"/>
      <c r="KWN2" s="292"/>
      <c r="KWO2" s="292"/>
      <c r="KWP2" s="293"/>
      <c r="KWQ2" s="293"/>
      <c r="KWR2" s="109"/>
      <c r="KWS2" s="128"/>
      <c r="KWT2" s="292"/>
      <c r="KWU2" s="292"/>
      <c r="KWV2" s="293"/>
      <c r="KWW2" s="293"/>
      <c r="KWX2" s="109"/>
      <c r="KWY2" s="128"/>
      <c r="KWZ2" s="292"/>
      <c r="KXA2" s="292"/>
      <c r="KXB2" s="293"/>
      <c r="KXC2" s="293"/>
      <c r="KXD2" s="109"/>
      <c r="KXE2" s="128"/>
      <c r="KXF2" s="292"/>
      <c r="KXG2" s="292"/>
      <c r="KXH2" s="293"/>
      <c r="KXI2" s="293"/>
      <c r="KXJ2" s="109"/>
      <c r="KXK2" s="128"/>
      <c r="KXL2" s="292"/>
      <c r="KXM2" s="292"/>
      <c r="KXN2" s="293"/>
      <c r="KXO2" s="293"/>
      <c r="KXP2" s="109"/>
      <c r="KXQ2" s="128"/>
      <c r="KXR2" s="292"/>
      <c r="KXS2" s="292"/>
      <c r="KXT2" s="293"/>
      <c r="KXU2" s="293"/>
      <c r="KXV2" s="109"/>
      <c r="KXW2" s="128"/>
      <c r="KXX2" s="292"/>
      <c r="KXY2" s="292"/>
      <c r="KXZ2" s="293"/>
      <c r="KYA2" s="293"/>
      <c r="KYB2" s="109"/>
      <c r="KYC2" s="128"/>
      <c r="KYD2" s="292"/>
      <c r="KYE2" s="292"/>
      <c r="KYF2" s="293"/>
      <c r="KYG2" s="293"/>
      <c r="KYH2" s="109"/>
      <c r="KYI2" s="128"/>
      <c r="KYJ2" s="292"/>
      <c r="KYK2" s="292"/>
      <c r="KYL2" s="293"/>
      <c r="KYM2" s="293"/>
      <c r="KYN2" s="109"/>
      <c r="KYO2" s="128"/>
      <c r="KYP2" s="292"/>
      <c r="KYQ2" s="292"/>
      <c r="KYR2" s="293"/>
      <c r="KYS2" s="293"/>
      <c r="KYT2" s="109"/>
      <c r="KYU2" s="128"/>
      <c r="KYV2" s="292"/>
      <c r="KYW2" s="292"/>
      <c r="KYX2" s="293"/>
      <c r="KYY2" s="293"/>
      <c r="KYZ2" s="109"/>
      <c r="KZA2" s="128"/>
      <c r="KZB2" s="292"/>
      <c r="KZC2" s="292"/>
      <c r="KZD2" s="293"/>
      <c r="KZE2" s="293"/>
      <c r="KZF2" s="109"/>
      <c r="KZG2" s="128"/>
      <c r="KZH2" s="292"/>
      <c r="KZI2" s="292"/>
      <c r="KZJ2" s="293"/>
      <c r="KZK2" s="293"/>
      <c r="KZL2" s="109"/>
      <c r="KZM2" s="128"/>
      <c r="KZN2" s="292"/>
      <c r="KZO2" s="292"/>
      <c r="KZP2" s="293"/>
      <c r="KZQ2" s="293"/>
      <c r="KZR2" s="109"/>
      <c r="KZS2" s="128"/>
      <c r="KZT2" s="292"/>
      <c r="KZU2" s="292"/>
      <c r="KZV2" s="293"/>
      <c r="KZW2" s="293"/>
      <c r="KZX2" s="109"/>
      <c r="KZY2" s="128"/>
      <c r="KZZ2" s="292"/>
      <c r="LAA2" s="292"/>
      <c r="LAB2" s="293"/>
      <c r="LAC2" s="293"/>
      <c r="LAD2" s="109"/>
      <c r="LAE2" s="128"/>
      <c r="LAF2" s="292"/>
      <c r="LAG2" s="292"/>
      <c r="LAH2" s="293"/>
      <c r="LAI2" s="293"/>
      <c r="LAJ2" s="109"/>
      <c r="LAK2" s="128"/>
      <c r="LAL2" s="292"/>
      <c r="LAM2" s="292"/>
      <c r="LAN2" s="293"/>
      <c r="LAO2" s="293"/>
      <c r="LAP2" s="109"/>
      <c r="LAQ2" s="128"/>
      <c r="LAR2" s="292"/>
      <c r="LAS2" s="292"/>
      <c r="LAT2" s="293"/>
      <c r="LAU2" s="293"/>
      <c r="LAV2" s="109"/>
      <c r="LAW2" s="128"/>
      <c r="LAX2" s="292"/>
      <c r="LAY2" s="292"/>
      <c r="LAZ2" s="293"/>
      <c r="LBA2" s="293"/>
      <c r="LBB2" s="109"/>
      <c r="LBC2" s="128"/>
      <c r="LBD2" s="292"/>
      <c r="LBE2" s="292"/>
      <c r="LBF2" s="293"/>
      <c r="LBG2" s="293"/>
      <c r="LBH2" s="109"/>
      <c r="LBI2" s="128"/>
      <c r="LBJ2" s="292"/>
      <c r="LBK2" s="292"/>
      <c r="LBL2" s="293"/>
      <c r="LBM2" s="293"/>
      <c r="LBN2" s="109"/>
      <c r="LBO2" s="128"/>
      <c r="LBP2" s="292"/>
      <c r="LBQ2" s="292"/>
      <c r="LBR2" s="293"/>
      <c r="LBS2" s="293"/>
      <c r="LBT2" s="109"/>
      <c r="LBU2" s="128"/>
      <c r="LBV2" s="292"/>
      <c r="LBW2" s="292"/>
      <c r="LBX2" s="293"/>
      <c r="LBY2" s="293"/>
      <c r="LBZ2" s="109"/>
      <c r="LCA2" s="128"/>
      <c r="LCB2" s="292"/>
      <c r="LCC2" s="292"/>
      <c r="LCD2" s="293"/>
      <c r="LCE2" s="293"/>
      <c r="LCF2" s="109"/>
      <c r="LCG2" s="128"/>
      <c r="LCH2" s="292"/>
      <c r="LCI2" s="292"/>
      <c r="LCJ2" s="293"/>
      <c r="LCK2" s="293"/>
      <c r="LCL2" s="109"/>
      <c r="LCM2" s="128"/>
      <c r="LCN2" s="292"/>
      <c r="LCO2" s="292"/>
      <c r="LCP2" s="293"/>
      <c r="LCQ2" s="293"/>
      <c r="LCR2" s="109"/>
      <c r="LCS2" s="128"/>
      <c r="LCT2" s="292"/>
      <c r="LCU2" s="292"/>
      <c r="LCV2" s="293"/>
      <c r="LCW2" s="293"/>
      <c r="LCX2" s="109"/>
      <c r="LCY2" s="128"/>
      <c r="LCZ2" s="292"/>
      <c r="LDA2" s="292"/>
      <c r="LDB2" s="293"/>
      <c r="LDC2" s="293"/>
      <c r="LDD2" s="109"/>
      <c r="LDE2" s="128"/>
      <c r="LDF2" s="292"/>
      <c r="LDG2" s="292"/>
      <c r="LDH2" s="293"/>
      <c r="LDI2" s="293"/>
      <c r="LDJ2" s="109"/>
      <c r="LDK2" s="128"/>
      <c r="LDL2" s="292"/>
      <c r="LDM2" s="292"/>
      <c r="LDN2" s="293"/>
      <c r="LDO2" s="293"/>
      <c r="LDP2" s="109"/>
      <c r="LDQ2" s="128"/>
      <c r="LDR2" s="292"/>
      <c r="LDS2" s="292"/>
      <c r="LDT2" s="293"/>
      <c r="LDU2" s="293"/>
      <c r="LDV2" s="109"/>
      <c r="LDW2" s="128"/>
      <c r="LDX2" s="292"/>
      <c r="LDY2" s="292"/>
      <c r="LDZ2" s="293"/>
      <c r="LEA2" s="293"/>
      <c r="LEB2" s="109"/>
      <c r="LEC2" s="128"/>
      <c r="LED2" s="292"/>
      <c r="LEE2" s="292"/>
      <c r="LEF2" s="293"/>
      <c r="LEG2" s="293"/>
      <c r="LEH2" s="109"/>
      <c r="LEI2" s="128"/>
      <c r="LEJ2" s="292"/>
      <c r="LEK2" s="292"/>
      <c r="LEL2" s="293"/>
      <c r="LEM2" s="293"/>
      <c r="LEN2" s="109"/>
      <c r="LEO2" s="128"/>
      <c r="LEP2" s="292"/>
      <c r="LEQ2" s="292"/>
      <c r="LER2" s="293"/>
      <c r="LES2" s="293"/>
      <c r="LET2" s="109"/>
      <c r="LEU2" s="128"/>
      <c r="LEV2" s="292"/>
      <c r="LEW2" s="292"/>
      <c r="LEX2" s="293"/>
      <c r="LEY2" s="293"/>
      <c r="LEZ2" s="109"/>
      <c r="LFA2" s="128"/>
      <c r="LFB2" s="292"/>
      <c r="LFC2" s="292"/>
      <c r="LFD2" s="293"/>
      <c r="LFE2" s="293"/>
      <c r="LFF2" s="109"/>
      <c r="LFG2" s="128"/>
      <c r="LFH2" s="292"/>
      <c r="LFI2" s="292"/>
      <c r="LFJ2" s="293"/>
      <c r="LFK2" s="293"/>
      <c r="LFL2" s="109"/>
      <c r="LFM2" s="128"/>
      <c r="LFN2" s="292"/>
      <c r="LFO2" s="292"/>
      <c r="LFP2" s="293"/>
      <c r="LFQ2" s="293"/>
      <c r="LFR2" s="109"/>
      <c r="LFS2" s="128"/>
      <c r="LFT2" s="292"/>
      <c r="LFU2" s="292"/>
      <c r="LFV2" s="293"/>
      <c r="LFW2" s="293"/>
      <c r="LFX2" s="109"/>
      <c r="LFY2" s="128"/>
      <c r="LFZ2" s="292"/>
      <c r="LGA2" s="292"/>
      <c r="LGB2" s="293"/>
      <c r="LGC2" s="293"/>
      <c r="LGD2" s="109"/>
      <c r="LGE2" s="128"/>
      <c r="LGF2" s="292"/>
      <c r="LGG2" s="292"/>
      <c r="LGH2" s="293"/>
      <c r="LGI2" s="293"/>
      <c r="LGJ2" s="109"/>
      <c r="LGK2" s="128"/>
      <c r="LGL2" s="292"/>
      <c r="LGM2" s="292"/>
      <c r="LGN2" s="293"/>
      <c r="LGO2" s="293"/>
      <c r="LGP2" s="109"/>
      <c r="LGQ2" s="128"/>
      <c r="LGR2" s="292"/>
      <c r="LGS2" s="292"/>
      <c r="LGT2" s="293"/>
      <c r="LGU2" s="293"/>
      <c r="LGV2" s="109"/>
      <c r="LGW2" s="128"/>
      <c r="LGX2" s="292"/>
      <c r="LGY2" s="292"/>
      <c r="LGZ2" s="293"/>
      <c r="LHA2" s="293"/>
      <c r="LHB2" s="109"/>
      <c r="LHC2" s="128"/>
      <c r="LHD2" s="292"/>
      <c r="LHE2" s="292"/>
      <c r="LHF2" s="293"/>
      <c r="LHG2" s="293"/>
      <c r="LHH2" s="109"/>
      <c r="LHI2" s="128"/>
      <c r="LHJ2" s="292"/>
      <c r="LHK2" s="292"/>
      <c r="LHL2" s="293"/>
      <c r="LHM2" s="293"/>
      <c r="LHN2" s="109"/>
      <c r="LHO2" s="128"/>
      <c r="LHP2" s="292"/>
      <c r="LHQ2" s="292"/>
      <c r="LHR2" s="293"/>
      <c r="LHS2" s="293"/>
      <c r="LHT2" s="109"/>
      <c r="LHU2" s="128"/>
      <c r="LHV2" s="292"/>
      <c r="LHW2" s="292"/>
      <c r="LHX2" s="293"/>
      <c r="LHY2" s="293"/>
      <c r="LHZ2" s="109"/>
      <c r="LIA2" s="128"/>
      <c r="LIB2" s="292"/>
      <c r="LIC2" s="292"/>
      <c r="LID2" s="293"/>
      <c r="LIE2" s="293"/>
      <c r="LIF2" s="109"/>
      <c r="LIG2" s="128"/>
      <c r="LIH2" s="292"/>
      <c r="LII2" s="292"/>
      <c r="LIJ2" s="293"/>
      <c r="LIK2" s="293"/>
      <c r="LIL2" s="109"/>
      <c r="LIM2" s="128"/>
      <c r="LIN2" s="292"/>
      <c r="LIO2" s="292"/>
      <c r="LIP2" s="293"/>
      <c r="LIQ2" s="293"/>
      <c r="LIR2" s="109"/>
      <c r="LIS2" s="128"/>
      <c r="LIT2" s="292"/>
      <c r="LIU2" s="292"/>
      <c r="LIV2" s="293"/>
      <c r="LIW2" s="293"/>
      <c r="LIX2" s="109"/>
      <c r="LIY2" s="128"/>
      <c r="LIZ2" s="292"/>
      <c r="LJA2" s="292"/>
      <c r="LJB2" s="293"/>
      <c r="LJC2" s="293"/>
      <c r="LJD2" s="109"/>
      <c r="LJE2" s="128"/>
      <c r="LJF2" s="292"/>
      <c r="LJG2" s="292"/>
      <c r="LJH2" s="293"/>
      <c r="LJI2" s="293"/>
      <c r="LJJ2" s="109"/>
      <c r="LJK2" s="128"/>
      <c r="LJL2" s="292"/>
      <c r="LJM2" s="292"/>
      <c r="LJN2" s="293"/>
      <c r="LJO2" s="293"/>
      <c r="LJP2" s="109"/>
      <c r="LJQ2" s="128"/>
      <c r="LJR2" s="292"/>
      <c r="LJS2" s="292"/>
      <c r="LJT2" s="293"/>
      <c r="LJU2" s="293"/>
      <c r="LJV2" s="109"/>
      <c r="LJW2" s="128"/>
      <c r="LJX2" s="292"/>
      <c r="LJY2" s="292"/>
      <c r="LJZ2" s="293"/>
      <c r="LKA2" s="293"/>
      <c r="LKB2" s="109"/>
      <c r="LKC2" s="128"/>
      <c r="LKD2" s="292"/>
      <c r="LKE2" s="292"/>
      <c r="LKF2" s="293"/>
      <c r="LKG2" s="293"/>
      <c r="LKH2" s="109"/>
      <c r="LKI2" s="128"/>
      <c r="LKJ2" s="292"/>
      <c r="LKK2" s="292"/>
      <c r="LKL2" s="293"/>
      <c r="LKM2" s="293"/>
      <c r="LKN2" s="109"/>
      <c r="LKO2" s="128"/>
      <c r="LKP2" s="292"/>
      <c r="LKQ2" s="292"/>
      <c r="LKR2" s="293"/>
      <c r="LKS2" s="293"/>
      <c r="LKT2" s="109"/>
      <c r="LKU2" s="128"/>
      <c r="LKV2" s="292"/>
      <c r="LKW2" s="292"/>
      <c r="LKX2" s="293"/>
      <c r="LKY2" s="293"/>
      <c r="LKZ2" s="109"/>
      <c r="LLA2" s="128"/>
      <c r="LLB2" s="292"/>
      <c r="LLC2" s="292"/>
      <c r="LLD2" s="293"/>
      <c r="LLE2" s="293"/>
      <c r="LLF2" s="109"/>
      <c r="LLG2" s="128"/>
      <c r="LLH2" s="292"/>
      <c r="LLI2" s="292"/>
      <c r="LLJ2" s="293"/>
      <c r="LLK2" s="293"/>
      <c r="LLL2" s="109"/>
      <c r="LLM2" s="128"/>
      <c r="LLN2" s="292"/>
      <c r="LLO2" s="292"/>
      <c r="LLP2" s="293"/>
      <c r="LLQ2" s="293"/>
      <c r="LLR2" s="109"/>
      <c r="LLS2" s="128"/>
      <c r="LLT2" s="292"/>
      <c r="LLU2" s="292"/>
      <c r="LLV2" s="293"/>
      <c r="LLW2" s="293"/>
      <c r="LLX2" s="109"/>
      <c r="LLY2" s="128"/>
      <c r="LLZ2" s="292"/>
      <c r="LMA2" s="292"/>
      <c r="LMB2" s="293"/>
      <c r="LMC2" s="293"/>
      <c r="LMD2" s="109"/>
      <c r="LME2" s="128"/>
      <c r="LMF2" s="292"/>
      <c r="LMG2" s="292"/>
      <c r="LMH2" s="293"/>
      <c r="LMI2" s="293"/>
      <c r="LMJ2" s="109"/>
      <c r="LMK2" s="128"/>
      <c r="LML2" s="292"/>
      <c r="LMM2" s="292"/>
      <c r="LMN2" s="293"/>
      <c r="LMO2" s="293"/>
      <c r="LMP2" s="109"/>
      <c r="LMQ2" s="128"/>
      <c r="LMR2" s="292"/>
      <c r="LMS2" s="292"/>
      <c r="LMT2" s="293"/>
      <c r="LMU2" s="293"/>
      <c r="LMV2" s="109"/>
      <c r="LMW2" s="128"/>
      <c r="LMX2" s="292"/>
      <c r="LMY2" s="292"/>
      <c r="LMZ2" s="293"/>
      <c r="LNA2" s="293"/>
      <c r="LNB2" s="109"/>
      <c r="LNC2" s="128"/>
      <c r="LND2" s="292"/>
      <c r="LNE2" s="292"/>
      <c r="LNF2" s="293"/>
      <c r="LNG2" s="293"/>
      <c r="LNH2" s="109"/>
      <c r="LNI2" s="128"/>
      <c r="LNJ2" s="292"/>
      <c r="LNK2" s="292"/>
      <c r="LNL2" s="293"/>
      <c r="LNM2" s="293"/>
      <c r="LNN2" s="109"/>
      <c r="LNO2" s="128"/>
      <c r="LNP2" s="292"/>
      <c r="LNQ2" s="292"/>
      <c r="LNR2" s="293"/>
      <c r="LNS2" s="293"/>
      <c r="LNT2" s="109"/>
      <c r="LNU2" s="128"/>
      <c r="LNV2" s="292"/>
      <c r="LNW2" s="292"/>
      <c r="LNX2" s="293"/>
      <c r="LNY2" s="293"/>
      <c r="LNZ2" s="109"/>
      <c r="LOA2" s="128"/>
      <c r="LOB2" s="292"/>
      <c r="LOC2" s="292"/>
      <c r="LOD2" s="293"/>
      <c r="LOE2" s="293"/>
      <c r="LOF2" s="109"/>
      <c r="LOG2" s="128"/>
      <c r="LOH2" s="292"/>
      <c r="LOI2" s="292"/>
      <c r="LOJ2" s="293"/>
      <c r="LOK2" s="293"/>
      <c r="LOL2" s="109"/>
      <c r="LOM2" s="128"/>
      <c r="LON2" s="292"/>
      <c r="LOO2" s="292"/>
      <c r="LOP2" s="293"/>
      <c r="LOQ2" s="293"/>
      <c r="LOR2" s="109"/>
      <c r="LOS2" s="128"/>
      <c r="LOT2" s="292"/>
      <c r="LOU2" s="292"/>
      <c r="LOV2" s="293"/>
      <c r="LOW2" s="293"/>
      <c r="LOX2" s="109"/>
      <c r="LOY2" s="128"/>
      <c r="LOZ2" s="292"/>
      <c r="LPA2" s="292"/>
      <c r="LPB2" s="293"/>
      <c r="LPC2" s="293"/>
      <c r="LPD2" s="109"/>
      <c r="LPE2" s="128"/>
      <c r="LPF2" s="292"/>
      <c r="LPG2" s="292"/>
      <c r="LPH2" s="293"/>
      <c r="LPI2" s="293"/>
      <c r="LPJ2" s="109"/>
      <c r="LPK2" s="128"/>
      <c r="LPL2" s="292"/>
      <c r="LPM2" s="292"/>
      <c r="LPN2" s="293"/>
      <c r="LPO2" s="293"/>
      <c r="LPP2" s="109"/>
      <c r="LPQ2" s="128"/>
      <c r="LPR2" s="292"/>
      <c r="LPS2" s="292"/>
      <c r="LPT2" s="293"/>
      <c r="LPU2" s="293"/>
      <c r="LPV2" s="109"/>
      <c r="LPW2" s="128"/>
      <c r="LPX2" s="292"/>
      <c r="LPY2" s="292"/>
      <c r="LPZ2" s="293"/>
      <c r="LQA2" s="293"/>
      <c r="LQB2" s="109"/>
      <c r="LQC2" s="128"/>
      <c r="LQD2" s="292"/>
      <c r="LQE2" s="292"/>
      <c r="LQF2" s="293"/>
      <c r="LQG2" s="293"/>
      <c r="LQH2" s="109"/>
      <c r="LQI2" s="128"/>
      <c r="LQJ2" s="292"/>
      <c r="LQK2" s="292"/>
      <c r="LQL2" s="293"/>
      <c r="LQM2" s="293"/>
      <c r="LQN2" s="109"/>
      <c r="LQO2" s="128"/>
      <c r="LQP2" s="292"/>
      <c r="LQQ2" s="292"/>
      <c r="LQR2" s="293"/>
      <c r="LQS2" s="293"/>
      <c r="LQT2" s="109"/>
      <c r="LQU2" s="128"/>
      <c r="LQV2" s="292"/>
      <c r="LQW2" s="292"/>
      <c r="LQX2" s="293"/>
      <c r="LQY2" s="293"/>
      <c r="LQZ2" s="109"/>
      <c r="LRA2" s="128"/>
      <c r="LRB2" s="292"/>
      <c r="LRC2" s="292"/>
      <c r="LRD2" s="293"/>
      <c r="LRE2" s="293"/>
      <c r="LRF2" s="109"/>
      <c r="LRG2" s="128"/>
      <c r="LRH2" s="292"/>
      <c r="LRI2" s="292"/>
      <c r="LRJ2" s="293"/>
      <c r="LRK2" s="293"/>
      <c r="LRL2" s="109"/>
      <c r="LRM2" s="128"/>
      <c r="LRN2" s="292"/>
      <c r="LRO2" s="292"/>
      <c r="LRP2" s="293"/>
      <c r="LRQ2" s="293"/>
      <c r="LRR2" s="109"/>
      <c r="LRS2" s="128"/>
      <c r="LRT2" s="292"/>
      <c r="LRU2" s="292"/>
      <c r="LRV2" s="293"/>
      <c r="LRW2" s="293"/>
      <c r="LRX2" s="109"/>
      <c r="LRY2" s="128"/>
      <c r="LRZ2" s="292"/>
      <c r="LSA2" s="292"/>
      <c r="LSB2" s="293"/>
      <c r="LSC2" s="293"/>
      <c r="LSD2" s="109"/>
      <c r="LSE2" s="128"/>
      <c r="LSF2" s="292"/>
      <c r="LSG2" s="292"/>
      <c r="LSH2" s="293"/>
      <c r="LSI2" s="293"/>
      <c r="LSJ2" s="109"/>
      <c r="LSK2" s="128"/>
      <c r="LSL2" s="292"/>
      <c r="LSM2" s="292"/>
      <c r="LSN2" s="293"/>
      <c r="LSO2" s="293"/>
      <c r="LSP2" s="109"/>
      <c r="LSQ2" s="128"/>
      <c r="LSR2" s="292"/>
      <c r="LSS2" s="292"/>
      <c r="LST2" s="293"/>
      <c r="LSU2" s="293"/>
      <c r="LSV2" s="109"/>
      <c r="LSW2" s="128"/>
      <c r="LSX2" s="292"/>
      <c r="LSY2" s="292"/>
      <c r="LSZ2" s="293"/>
      <c r="LTA2" s="293"/>
      <c r="LTB2" s="109"/>
      <c r="LTC2" s="128"/>
      <c r="LTD2" s="292"/>
      <c r="LTE2" s="292"/>
      <c r="LTF2" s="293"/>
      <c r="LTG2" s="293"/>
      <c r="LTH2" s="109"/>
      <c r="LTI2" s="128"/>
      <c r="LTJ2" s="292"/>
      <c r="LTK2" s="292"/>
      <c r="LTL2" s="293"/>
      <c r="LTM2" s="293"/>
      <c r="LTN2" s="109"/>
      <c r="LTO2" s="128"/>
      <c r="LTP2" s="292"/>
      <c r="LTQ2" s="292"/>
      <c r="LTR2" s="293"/>
      <c r="LTS2" s="293"/>
      <c r="LTT2" s="109"/>
      <c r="LTU2" s="128"/>
      <c r="LTV2" s="292"/>
      <c r="LTW2" s="292"/>
      <c r="LTX2" s="293"/>
      <c r="LTY2" s="293"/>
      <c r="LTZ2" s="109"/>
      <c r="LUA2" s="128"/>
      <c r="LUB2" s="292"/>
      <c r="LUC2" s="292"/>
      <c r="LUD2" s="293"/>
      <c r="LUE2" s="293"/>
      <c r="LUF2" s="109"/>
      <c r="LUG2" s="128"/>
      <c r="LUH2" s="292"/>
      <c r="LUI2" s="292"/>
      <c r="LUJ2" s="293"/>
      <c r="LUK2" s="293"/>
      <c r="LUL2" s="109"/>
      <c r="LUM2" s="128"/>
      <c r="LUN2" s="292"/>
      <c r="LUO2" s="292"/>
      <c r="LUP2" s="293"/>
      <c r="LUQ2" s="293"/>
      <c r="LUR2" s="109"/>
      <c r="LUS2" s="128"/>
      <c r="LUT2" s="292"/>
      <c r="LUU2" s="292"/>
      <c r="LUV2" s="293"/>
      <c r="LUW2" s="293"/>
      <c r="LUX2" s="109"/>
      <c r="LUY2" s="128"/>
      <c r="LUZ2" s="292"/>
      <c r="LVA2" s="292"/>
      <c r="LVB2" s="293"/>
      <c r="LVC2" s="293"/>
      <c r="LVD2" s="109"/>
      <c r="LVE2" s="128"/>
      <c r="LVF2" s="292"/>
      <c r="LVG2" s="292"/>
      <c r="LVH2" s="293"/>
      <c r="LVI2" s="293"/>
      <c r="LVJ2" s="109"/>
      <c r="LVK2" s="128"/>
      <c r="LVL2" s="292"/>
      <c r="LVM2" s="292"/>
      <c r="LVN2" s="293"/>
      <c r="LVO2" s="293"/>
      <c r="LVP2" s="109"/>
      <c r="LVQ2" s="128"/>
      <c r="LVR2" s="292"/>
      <c r="LVS2" s="292"/>
      <c r="LVT2" s="293"/>
      <c r="LVU2" s="293"/>
      <c r="LVV2" s="109"/>
      <c r="LVW2" s="128"/>
      <c r="LVX2" s="292"/>
      <c r="LVY2" s="292"/>
      <c r="LVZ2" s="293"/>
      <c r="LWA2" s="293"/>
      <c r="LWB2" s="109"/>
      <c r="LWC2" s="128"/>
      <c r="LWD2" s="292"/>
      <c r="LWE2" s="292"/>
      <c r="LWF2" s="293"/>
      <c r="LWG2" s="293"/>
      <c r="LWH2" s="109"/>
      <c r="LWI2" s="128"/>
      <c r="LWJ2" s="292"/>
      <c r="LWK2" s="292"/>
      <c r="LWL2" s="293"/>
      <c r="LWM2" s="293"/>
      <c r="LWN2" s="109"/>
      <c r="LWO2" s="128"/>
      <c r="LWP2" s="292"/>
      <c r="LWQ2" s="292"/>
      <c r="LWR2" s="293"/>
      <c r="LWS2" s="293"/>
      <c r="LWT2" s="109"/>
      <c r="LWU2" s="128"/>
      <c r="LWV2" s="292"/>
      <c r="LWW2" s="292"/>
      <c r="LWX2" s="293"/>
      <c r="LWY2" s="293"/>
      <c r="LWZ2" s="109"/>
      <c r="LXA2" s="128"/>
      <c r="LXB2" s="292"/>
      <c r="LXC2" s="292"/>
      <c r="LXD2" s="293"/>
      <c r="LXE2" s="293"/>
      <c r="LXF2" s="109"/>
      <c r="LXG2" s="128"/>
      <c r="LXH2" s="292"/>
      <c r="LXI2" s="292"/>
      <c r="LXJ2" s="293"/>
      <c r="LXK2" s="293"/>
      <c r="LXL2" s="109"/>
      <c r="LXM2" s="128"/>
      <c r="LXN2" s="292"/>
      <c r="LXO2" s="292"/>
      <c r="LXP2" s="293"/>
      <c r="LXQ2" s="293"/>
      <c r="LXR2" s="109"/>
      <c r="LXS2" s="128"/>
      <c r="LXT2" s="292"/>
      <c r="LXU2" s="292"/>
      <c r="LXV2" s="293"/>
      <c r="LXW2" s="293"/>
      <c r="LXX2" s="109"/>
      <c r="LXY2" s="128"/>
      <c r="LXZ2" s="292"/>
      <c r="LYA2" s="292"/>
      <c r="LYB2" s="293"/>
      <c r="LYC2" s="293"/>
      <c r="LYD2" s="109"/>
      <c r="LYE2" s="128"/>
      <c r="LYF2" s="292"/>
      <c r="LYG2" s="292"/>
      <c r="LYH2" s="293"/>
      <c r="LYI2" s="293"/>
      <c r="LYJ2" s="109"/>
      <c r="LYK2" s="128"/>
      <c r="LYL2" s="292"/>
      <c r="LYM2" s="292"/>
      <c r="LYN2" s="293"/>
      <c r="LYO2" s="293"/>
      <c r="LYP2" s="109"/>
      <c r="LYQ2" s="128"/>
      <c r="LYR2" s="292"/>
      <c r="LYS2" s="292"/>
      <c r="LYT2" s="293"/>
      <c r="LYU2" s="293"/>
      <c r="LYV2" s="109"/>
      <c r="LYW2" s="128"/>
      <c r="LYX2" s="292"/>
      <c r="LYY2" s="292"/>
      <c r="LYZ2" s="293"/>
      <c r="LZA2" s="293"/>
      <c r="LZB2" s="109"/>
      <c r="LZC2" s="128"/>
      <c r="LZD2" s="292"/>
      <c r="LZE2" s="292"/>
      <c r="LZF2" s="293"/>
      <c r="LZG2" s="293"/>
      <c r="LZH2" s="109"/>
      <c r="LZI2" s="128"/>
      <c r="LZJ2" s="292"/>
      <c r="LZK2" s="292"/>
      <c r="LZL2" s="293"/>
      <c r="LZM2" s="293"/>
      <c r="LZN2" s="109"/>
      <c r="LZO2" s="128"/>
      <c r="LZP2" s="292"/>
      <c r="LZQ2" s="292"/>
      <c r="LZR2" s="293"/>
      <c r="LZS2" s="293"/>
      <c r="LZT2" s="109"/>
      <c r="LZU2" s="128"/>
      <c r="LZV2" s="292"/>
      <c r="LZW2" s="292"/>
      <c r="LZX2" s="293"/>
      <c r="LZY2" s="293"/>
      <c r="LZZ2" s="109"/>
      <c r="MAA2" s="128"/>
      <c r="MAB2" s="292"/>
      <c r="MAC2" s="292"/>
      <c r="MAD2" s="293"/>
      <c r="MAE2" s="293"/>
      <c r="MAF2" s="109"/>
      <c r="MAG2" s="128"/>
      <c r="MAH2" s="292"/>
      <c r="MAI2" s="292"/>
      <c r="MAJ2" s="293"/>
      <c r="MAK2" s="293"/>
      <c r="MAL2" s="109"/>
      <c r="MAM2" s="128"/>
      <c r="MAN2" s="292"/>
      <c r="MAO2" s="292"/>
      <c r="MAP2" s="293"/>
      <c r="MAQ2" s="293"/>
      <c r="MAR2" s="109"/>
      <c r="MAS2" s="128"/>
      <c r="MAT2" s="292"/>
      <c r="MAU2" s="292"/>
      <c r="MAV2" s="293"/>
      <c r="MAW2" s="293"/>
      <c r="MAX2" s="109"/>
      <c r="MAY2" s="128"/>
      <c r="MAZ2" s="292"/>
      <c r="MBA2" s="292"/>
      <c r="MBB2" s="293"/>
      <c r="MBC2" s="293"/>
      <c r="MBD2" s="109"/>
      <c r="MBE2" s="128"/>
      <c r="MBF2" s="292"/>
      <c r="MBG2" s="292"/>
      <c r="MBH2" s="293"/>
      <c r="MBI2" s="293"/>
      <c r="MBJ2" s="109"/>
      <c r="MBK2" s="128"/>
      <c r="MBL2" s="292"/>
      <c r="MBM2" s="292"/>
      <c r="MBN2" s="293"/>
      <c r="MBO2" s="293"/>
      <c r="MBP2" s="109"/>
      <c r="MBQ2" s="128"/>
      <c r="MBR2" s="292"/>
      <c r="MBS2" s="292"/>
      <c r="MBT2" s="293"/>
      <c r="MBU2" s="293"/>
      <c r="MBV2" s="109"/>
      <c r="MBW2" s="128"/>
      <c r="MBX2" s="292"/>
      <c r="MBY2" s="292"/>
      <c r="MBZ2" s="293"/>
      <c r="MCA2" s="293"/>
      <c r="MCB2" s="109"/>
      <c r="MCC2" s="128"/>
      <c r="MCD2" s="292"/>
      <c r="MCE2" s="292"/>
      <c r="MCF2" s="293"/>
      <c r="MCG2" s="293"/>
      <c r="MCH2" s="109"/>
      <c r="MCI2" s="128"/>
      <c r="MCJ2" s="292"/>
      <c r="MCK2" s="292"/>
      <c r="MCL2" s="293"/>
      <c r="MCM2" s="293"/>
      <c r="MCN2" s="109"/>
      <c r="MCO2" s="128"/>
      <c r="MCP2" s="292"/>
      <c r="MCQ2" s="292"/>
      <c r="MCR2" s="293"/>
      <c r="MCS2" s="293"/>
      <c r="MCT2" s="109"/>
      <c r="MCU2" s="128"/>
      <c r="MCV2" s="292"/>
      <c r="MCW2" s="292"/>
      <c r="MCX2" s="293"/>
      <c r="MCY2" s="293"/>
      <c r="MCZ2" s="109"/>
      <c r="MDA2" s="128"/>
      <c r="MDB2" s="292"/>
      <c r="MDC2" s="292"/>
      <c r="MDD2" s="293"/>
      <c r="MDE2" s="293"/>
      <c r="MDF2" s="109"/>
      <c r="MDG2" s="128"/>
      <c r="MDH2" s="292"/>
      <c r="MDI2" s="292"/>
      <c r="MDJ2" s="293"/>
      <c r="MDK2" s="293"/>
      <c r="MDL2" s="109"/>
      <c r="MDM2" s="128"/>
      <c r="MDN2" s="292"/>
      <c r="MDO2" s="292"/>
      <c r="MDP2" s="293"/>
      <c r="MDQ2" s="293"/>
      <c r="MDR2" s="109"/>
      <c r="MDS2" s="128"/>
      <c r="MDT2" s="292"/>
      <c r="MDU2" s="292"/>
      <c r="MDV2" s="293"/>
      <c r="MDW2" s="293"/>
      <c r="MDX2" s="109"/>
      <c r="MDY2" s="128"/>
      <c r="MDZ2" s="292"/>
      <c r="MEA2" s="292"/>
      <c r="MEB2" s="293"/>
      <c r="MEC2" s="293"/>
      <c r="MED2" s="109"/>
      <c r="MEE2" s="128"/>
      <c r="MEF2" s="292"/>
      <c r="MEG2" s="292"/>
      <c r="MEH2" s="293"/>
      <c r="MEI2" s="293"/>
      <c r="MEJ2" s="109"/>
      <c r="MEK2" s="128"/>
      <c r="MEL2" s="292"/>
      <c r="MEM2" s="292"/>
      <c r="MEN2" s="293"/>
      <c r="MEO2" s="293"/>
      <c r="MEP2" s="109"/>
      <c r="MEQ2" s="128"/>
      <c r="MER2" s="292"/>
      <c r="MES2" s="292"/>
      <c r="MET2" s="293"/>
      <c r="MEU2" s="293"/>
      <c r="MEV2" s="109"/>
      <c r="MEW2" s="128"/>
      <c r="MEX2" s="292"/>
      <c r="MEY2" s="292"/>
      <c r="MEZ2" s="293"/>
      <c r="MFA2" s="293"/>
      <c r="MFB2" s="109"/>
      <c r="MFC2" s="128"/>
      <c r="MFD2" s="292"/>
      <c r="MFE2" s="292"/>
      <c r="MFF2" s="293"/>
      <c r="MFG2" s="293"/>
      <c r="MFH2" s="109"/>
      <c r="MFI2" s="128"/>
      <c r="MFJ2" s="292"/>
      <c r="MFK2" s="292"/>
      <c r="MFL2" s="293"/>
      <c r="MFM2" s="293"/>
      <c r="MFN2" s="109"/>
      <c r="MFO2" s="128"/>
      <c r="MFP2" s="292"/>
      <c r="MFQ2" s="292"/>
      <c r="MFR2" s="293"/>
      <c r="MFS2" s="293"/>
      <c r="MFT2" s="109"/>
      <c r="MFU2" s="128"/>
      <c r="MFV2" s="292"/>
      <c r="MFW2" s="292"/>
      <c r="MFX2" s="293"/>
      <c r="MFY2" s="293"/>
      <c r="MFZ2" s="109"/>
      <c r="MGA2" s="128"/>
      <c r="MGB2" s="292"/>
      <c r="MGC2" s="292"/>
      <c r="MGD2" s="293"/>
      <c r="MGE2" s="293"/>
      <c r="MGF2" s="109"/>
      <c r="MGG2" s="128"/>
      <c r="MGH2" s="292"/>
      <c r="MGI2" s="292"/>
      <c r="MGJ2" s="293"/>
      <c r="MGK2" s="293"/>
      <c r="MGL2" s="109"/>
      <c r="MGM2" s="128"/>
      <c r="MGN2" s="292"/>
      <c r="MGO2" s="292"/>
      <c r="MGP2" s="293"/>
      <c r="MGQ2" s="293"/>
      <c r="MGR2" s="109"/>
      <c r="MGS2" s="128"/>
      <c r="MGT2" s="292"/>
      <c r="MGU2" s="292"/>
      <c r="MGV2" s="293"/>
      <c r="MGW2" s="293"/>
      <c r="MGX2" s="109"/>
      <c r="MGY2" s="128"/>
      <c r="MGZ2" s="292"/>
      <c r="MHA2" s="292"/>
      <c r="MHB2" s="293"/>
      <c r="MHC2" s="293"/>
      <c r="MHD2" s="109"/>
      <c r="MHE2" s="128"/>
      <c r="MHF2" s="292"/>
      <c r="MHG2" s="292"/>
      <c r="MHH2" s="293"/>
      <c r="MHI2" s="293"/>
      <c r="MHJ2" s="109"/>
      <c r="MHK2" s="128"/>
      <c r="MHL2" s="292"/>
      <c r="MHM2" s="292"/>
      <c r="MHN2" s="293"/>
      <c r="MHO2" s="293"/>
      <c r="MHP2" s="109"/>
      <c r="MHQ2" s="128"/>
      <c r="MHR2" s="292"/>
      <c r="MHS2" s="292"/>
      <c r="MHT2" s="293"/>
      <c r="MHU2" s="293"/>
      <c r="MHV2" s="109"/>
      <c r="MHW2" s="128"/>
      <c r="MHX2" s="292"/>
      <c r="MHY2" s="292"/>
      <c r="MHZ2" s="293"/>
      <c r="MIA2" s="293"/>
      <c r="MIB2" s="109"/>
      <c r="MIC2" s="128"/>
      <c r="MID2" s="292"/>
      <c r="MIE2" s="292"/>
      <c r="MIF2" s="293"/>
      <c r="MIG2" s="293"/>
      <c r="MIH2" s="109"/>
      <c r="MII2" s="128"/>
      <c r="MIJ2" s="292"/>
      <c r="MIK2" s="292"/>
      <c r="MIL2" s="293"/>
      <c r="MIM2" s="293"/>
      <c r="MIN2" s="109"/>
      <c r="MIO2" s="128"/>
      <c r="MIP2" s="292"/>
      <c r="MIQ2" s="292"/>
      <c r="MIR2" s="293"/>
      <c r="MIS2" s="293"/>
      <c r="MIT2" s="109"/>
      <c r="MIU2" s="128"/>
      <c r="MIV2" s="292"/>
      <c r="MIW2" s="292"/>
      <c r="MIX2" s="293"/>
      <c r="MIY2" s="293"/>
      <c r="MIZ2" s="109"/>
      <c r="MJA2" s="128"/>
      <c r="MJB2" s="292"/>
      <c r="MJC2" s="292"/>
      <c r="MJD2" s="293"/>
      <c r="MJE2" s="293"/>
      <c r="MJF2" s="109"/>
      <c r="MJG2" s="128"/>
      <c r="MJH2" s="292"/>
      <c r="MJI2" s="292"/>
      <c r="MJJ2" s="293"/>
      <c r="MJK2" s="293"/>
      <c r="MJL2" s="109"/>
      <c r="MJM2" s="128"/>
      <c r="MJN2" s="292"/>
      <c r="MJO2" s="292"/>
      <c r="MJP2" s="293"/>
      <c r="MJQ2" s="293"/>
      <c r="MJR2" s="109"/>
      <c r="MJS2" s="128"/>
      <c r="MJT2" s="292"/>
      <c r="MJU2" s="292"/>
      <c r="MJV2" s="293"/>
      <c r="MJW2" s="293"/>
      <c r="MJX2" s="109"/>
      <c r="MJY2" s="128"/>
      <c r="MJZ2" s="292"/>
      <c r="MKA2" s="292"/>
      <c r="MKB2" s="293"/>
      <c r="MKC2" s="293"/>
      <c r="MKD2" s="109"/>
      <c r="MKE2" s="128"/>
      <c r="MKF2" s="292"/>
      <c r="MKG2" s="292"/>
      <c r="MKH2" s="293"/>
      <c r="MKI2" s="293"/>
      <c r="MKJ2" s="109"/>
      <c r="MKK2" s="128"/>
      <c r="MKL2" s="292"/>
      <c r="MKM2" s="292"/>
      <c r="MKN2" s="293"/>
      <c r="MKO2" s="293"/>
      <c r="MKP2" s="109"/>
      <c r="MKQ2" s="128"/>
      <c r="MKR2" s="292"/>
      <c r="MKS2" s="292"/>
      <c r="MKT2" s="293"/>
      <c r="MKU2" s="293"/>
      <c r="MKV2" s="109"/>
      <c r="MKW2" s="128"/>
      <c r="MKX2" s="292"/>
      <c r="MKY2" s="292"/>
      <c r="MKZ2" s="293"/>
      <c r="MLA2" s="293"/>
      <c r="MLB2" s="109"/>
      <c r="MLC2" s="128"/>
      <c r="MLD2" s="292"/>
      <c r="MLE2" s="292"/>
      <c r="MLF2" s="293"/>
      <c r="MLG2" s="293"/>
      <c r="MLH2" s="109"/>
      <c r="MLI2" s="128"/>
      <c r="MLJ2" s="292"/>
      <c r="MLK2" s="292"/>
      <c r="MLL2" s="293"/>
      <c r="MLM2" s="293"/>
      <c r="MLN2" s="109"/>
      <c r="MLO2" s="128"/>
      <c r="MLP2" s="292"/>
      <c r="MLQ2" s="292"/>
      <c r="MLR2" s="293"/>
      <c r="MLS2" s="293"/>
      <c r="MLT2" s="109"/>
      <c r="MLU2" s="128"/>
      <c r="MLV2" s="292"/>
      <c r="MLW2" s="292"/>
      <c r="MLX2" s="293"/>
      <c r="MLY2" s="293"/>
      <c r="MLZ2" s="109"/>
      <c r="MMA2" s="128"/>
      <c r="MMB2" s="292"/>
      <c r="MMC2" s="292"/>
      <c r="MMD2" s="293"/>
      <c r="MME2" s="293"/>
      <c r="MMF2" s="109"/>
      <c r="MMG2" s="128"/>
      <c r="MMH2" s="292"/>
      <c r="MMI2" s="292"/>
      <c r="MMJ2" s="293"/>
      <c r="MMK2" s="293"/>
      <c r="MML2" s="109"/>
      <c r="MMM2" s="128"/>
      <c r="MMN2" s="292"/>
      <c r="MMO2" s="292"/>
      <c r="MMP2" s="293"/>
      <c r="MMQ2" s="293"/>
      <c r="MMR2" s="109"/>
      <c r="MMS2" s="128"/>
      <c r="MMT2" s="292"/>
      <c r="MMU2" s="292"/>
      <c r="MMV2" s="293"/>
      <c r="MMW2" s="293"/>
      <c r="MMX2" s="109"/>
      <c r="MMY2" s="128"/>
      <c r="MMZ2" s="292"/>
      <c r="MNA2" s="292"/>
      <c r="MNB2" s="293"/>
      <c r="MNC2" s="293"/>
      <c r="MND2" s="109"/>
      <c r="MNE2" s="128"/>
      <c r="MNF2" s="292"/>
      <c r="MNG2" s="292"/>
      <c r="MNH2" s="293"/>
      <c r="MNI2" s="293"/>
      <c r="MNJ2" s="109"/>
      <c r="MNK2" s="128"/>
      <c r="MNL2" s="292"/>
      <c r="MNM2" s="292"/>
      <c r="MNN2" s="293"/>
      <c r="MNO2" s="293"/>
      <c r="MNP2" s="109"/>
      <c r="MNQ2" s="128"/>
      <c r="MNR2" s="292"/>
      <c r="MNS2" s="292"/>
      <c r="MNT2" s="293"/>
      <c r="MNU2" s="293"/>
      <c r="MNV2" s="109"/>
      <c r="MNW2" s="128"/>
      <c r="MNX2" s="292"/>
      <c r="MNY2" s="292"/>
      <c r="MNZ2" s="293"/>
      <c r="MOA2" s="293"/>
      <c r="MOB2" s="109"/>
      <c r="MOC2" s="128"/>
      <c r="MOD2" s="292"/>
      <c r="MOE2" s="292"/>
      <c r="MOF2" s="293"/>
      <c r="MOG2" s="293"/>
      <c r="MOH2" s="109"/>
      <c r="MOI2" s="128"/>
      <c r="MOJ2" s="292"/>
      <c r="MOK2" s="292"/>
      <c r="MOL2" s="293"/>
      <c r="MOM2" s="293"/>
      <c r="MON2" s="109"/>
      <c r="MOO2" s="128"/>
      <c r="MOP2" s="292"/>
      <c r="MOQ2" s="292"/>
      <c r="MOR2" s="293"/>
      <c r="MOS2" s="293"/>
      <c r="MOT2" s="109"/>
      <c r="MOU2" s="128"/>
      <c r="MOV2" s="292"/>
      <c r="MOW2" s="292"/>
      <c r="MOX2" s="293"/>
      <c r="MOY2" s="293"/>
      <c r="MOZ2" s="109"/>
      <c r="MPA2" s="128"/>
      <c r="MPB2" s="292"/>
      <c r="MPC2" s="292"/>
      <c r="MPD2" s="293"/>
      <c r="MPE2" s="293"/>
      <c r="MPF2" s="109"/>
      <c r="MPG2" s="128"/>
      <c r="MPH2" s="292"/>
      <c r="MPI2" s="292"/>
      <c r="MPJ2" s="293"/>
      <c r="MPK2" s="293"/>
      <c r="MPL2" s="109"/>
      <c r="MPM2" s="128"/>
      <c r="MPN2" s="292"/>
      <c r="MPO2" s="292"/>
      <c r="MPP2" s="293"/>
      <c r="MPQ2" s="293"/>
      <c r="MPR2" s="109"/>
      <c r="MPS2" s="128"/>
      <c r="MPT2" s="292"/>
      <c r="MPU2" s="292"/>
      <c r="MPV2" s="293"/>
      <c r="MPW2" s="293"/>
      <c r="MPX2" s="109"/>
      <c r="MPY2" s="128"/>
      <c r="MPZ2" s="292"/>
      <c r="MQA2" s="292"/>
      <c r="MQB2" s="293"/>
      <c r="MQC2" s="293"/>
      <c r="MQD2" s="109"/>
      <c r="MQE2" s="128"/>
      <c r="MQF2" s="292"/>
      <c r="MQG2" s="292"/>
      <c r="MQH2" s="293"/>
      <c r="MQI2" s="293"/>
      <c r="MQJ2" s="109"/>
      <c r="MQK2" s="128"/>
      <c r="MQL2" s="292"/>
      <c r="MQM2" s="292"/>
      <c r="MQN2" s="293"/>
      <c r="MQO2" s="293"/>
      <c r="MQP2" s="109"/>
      <c r="MQQ2" s="128"/>
      <c r="MQR2" s="292"/>
      <c r="MQS2" s="292"/>
      <c r="MQT2" s="293"/>
      <c r="MQU2" s="293"/>
      <c r="MQV2" s="109"/>
      <c r="MQW2" s="128"/>
      <c r="MQX2" s="292"/>
      <c r="MQY2" s="292"/>
      <c r="MQZ2" s="293"/>
      <c r="MRA2" s="293"/>
      <c r="MRB2" s="109"/>
      <c r="MRC2" s="128"/>
      <c r="MRD2" s="292"/>
      <c r="MRE2" s="292"/>
      <c r="MRF2" s="293"/>
      <c r="MRG2" s="293"/>
      <c r="MRH2" s="109"/>
      <c r="MRI2" s="128"/>
      <c r="MRJ2" s="292"/>
      <c r="MRK2" s="292"/>
      <c r="MRL2" s="293"/>
      <c r="MRM2" s="293"/>
      <c r="MRN2" s="109"/>
      <c r="MRO2" s="128"/>
      <c r="MRP2" s="292"/>
      <c r="MRQ2" s="292"/>
      <c r="MRR2" s="293"/>
      <c r="MRS2" s="293"/>
      <c r="MRT2" s="109"/>
      <c r="MRU2" s="128"/>
      <c r="MRV2" s="292"/>
      <c r="MRW2" s="292"/>
      <c r="MRX2" s="293"/>
      <c r="MRY2" s="293"/>
      <c r="MRZ2" s="109"/>
      <c r="MSA2" s="128"/>
      <c r="MSB2" s="292"/>
      <c r="MSC2" s="292"/>
      <c r="MSD2" s="293"/>
      <c r="MSE2" s="293"/>
      <c r="MSF2" s="109"/>
      <c r="MSG2" s="128"/>
      <c r="MSH2" s="292"/>
      <c r="MSI2" s="292"/>
      <c r="MSJ2" s="293"/>
      <c r="MSK2" s="293"/>
      <c r="MSL2" s="109"/>
      <c r="MSM2" s="128"/>
      <c r="MSN2" s="292"/>
      <c r="MSO2" s="292"/>
      <c r="MSP2" s="293"/>
      <c r="MSQ2" s="293"/>
      <c r="MSR2" s="109"/>
      <c r="MSS2" s="128"/>
      <c r="MST2" s="292"/>
      <c r="MSU2" s="292"/>
      <c r="MSV2" s="293"/>
      <c r="MSW2" s="293"/>
      <c r="MSX2" s="109"/>
      <c r="MSY2" s="128"/>
      <c r="MSZ2" s="292"/>
      <c r="MTA2" s="292"/>
      <c r="MTB2" s="293"/>
      <c r="MTC2" s="293"/>
      <c r="MTD2" s="109"/>
      <c r="MTE2" s="128"/>
      <c r="MTF2" s="292"/>
      <c r="MTG2" s="292"/>
      <c r="MTH2" s="293"/>
      <c r="MTI2" s="293"/>
      <c r="MTJ2" s="109"/>
      <c r="MTK2" s="128"/>
      <c r="MTL2" s="292"/>
      <c r="MTM2" s="292"/>
      <c r="MTN2" s="293"/>
      <c r="MTO2" s="293"/>
      <c r="MTP2" s="109"/>
      <c r="MTQ2" s="128"/>
      <c r="MTR2" s="292"/>
      <c r="MTS2" s="292"/>
      <c r="MTT2" s="293"/>
      <c r="MTU2" s="293"/>
      <c r="MTV2" s="109"/>
      <c r="MTW2" s="128"/>
      <c r="MTX2" s="292"/>
      <c r="MTY2" s="292"/>
      <c r="MTZ2" s="293"/>
      <c r="MUA2" s="293"/>
      <c r="MUB2" s="109"/>
      <c r="MUC2" s="128"/>
      <c r="MUD2" s="292"/>
      <c r="MUE2" s="292"/>
      <c r="MUF2" s="293"/>
      <c r="MUG2" s="293"/>
      <c r="MUH2" s="109"/>
      <c r="MUI2" s="128"/>
      <c r="MUJ2" s="292"/>
      <c r="MUK2" s="292"/>
      <c r="MUL2" s="293"/>
      <c r="MUM2" s="293"/>
      <c r="MUN2" s="109"/>
      <c r="MUO2" s="128"/>
      <c r="MUP2" s="292"/>
      <c r="MUQ2" s="292"/>
      <c r="MUR2" s="293"/>
      <c r="MUS2" s="293"/>
      <c r="MUT2" s="109"/>
      <c r="MUU2" s="128"/>
      <c r="MUV2" s="292"/>
      <c r="MUW2" s="292"/>
      <c r="MUX2" s="293"/>
      <c r="MUY2" s="293"/>
      <c r="MUZ2" s="109"/>
      <c r="MVA2" s="128"/>
      <c r="MVB2" s="292"/>
      <c r="MVC2" s="292"/>
      <c r="MVD2" s="293"/>
      <c r="MVE2" s="293"/>
      <c r="MVF2" s="109"/>
      <c r="MVG2" s="128"/>
      <c r="MVH2" s="292"/>
      <c r="MVI2" s="292"/>
      <c r="MVJ2" s="293"/>
      <c r="MVK2" s="293"/>
      <c r="MVL2" s="109"/>
      <c r="MVM2" s="128"/>
      <c r="MVN2" s="292"/>
      <c r="MVO2" s="292"/>
      <c r="MVP2" s="293"/>
      <c r="MVQ2" s="293"/>
      <c r="MVR2" s="109"/>
      <c r="MVS2" s="128"/>
      <c r="MVT2" s="292"/>
      <c r="MVU2" s="292"/>
      <c r="MVV2" s="293"/>
      <c r="MVW2" s="293"/>
      <c r="MVX2" s="109"/>
      <c r="MVY2" s="128"/>
      <c r="MVZ2" s="292"/>
      <c r="MWA2" s="292"/>
      <c r="MWB2" s="293"/>
      <c r="MWC2" s="293"/>
      <c r="MWD2" s="109"/>
      <c r="MWE2" s="128"/>
      <c r="MWF2" s="292"/>
      <c r="MWG2" s="292"/>
      <c r="MWH2" s="293"/>
      <c r="MWI2" s="293"/>
      <c r="MWJ2" s="109"/>
      <c r="MWK2" s="128"/>
      <c r="MWL2" s="292"/>
      <c r="MWM2" s="292"/>
      <c r="MWN2" s="293"/>
      <c r="MWO2" s="293"/>
      <c r="MWP2" s="109"/>
      <c r="MWQ2" s="128"/>
      <c r="MWR2" s="292"/>
      <c r="MWS2" s="292"/>
      <c r="MWT2" s="293"/>
      <c r="MWU2" s="293"/>
      <c r="MWV2" s="109"/>
      <c r="MWW2" s="128"/>
      <c r="MWX2" s="292"/>
      <c r="MWY2" s="292"/>
      <c r="MWZ2" s="293"/>
      <c r="MXA2" s="293"/>
      <c r="MXB2" s="109"/>
      <c r="MXC2" s="128"/>
      <c r="MXD2" s="292"/>
      <c r="MXE2" s="292"/>
      <c r="MXF2" s="293"/>
      <c r="MXG2" s="293"/>
      <c r="MXH2" s="109"/>
      <c r="MXI2" s="128"/>
      <c r="MXJ2" s="292"/>
      <c r="MXK2" s="292"/>
      <c r="MXL2" s="293"/>
      <c r="MXM2" s="293"/>
      <c r="MXN2" s="109"/>
      <c r="MXO2" s="128"/>
      <c r="MXP2" s="292"/>
      <c r="MXQ2" s="292"/>
      <c r="MXR2" s="293"/>
      <c r="MXS2" s="293"/>
      <c r="MXT2" s="109"/>
      <c r="MXU2" s="128"/>
      <c r="MXV2" s="292"/>
      <c r="MXW2" s="292"/>
      <c r="MXX2" s="293"/>
      <c r="MXY2" s="293"/>
      <c r="MXZ2" s="109"/>
      <c r="MYA2" s="128"/>
      <c r="MYB2" s="292"/>
      <c r="MYC2" s="292"/>
      <c r="MYD2" s="293"/>
      <c r="MYE2" s="293"/>
      <c r="MYF2" s="109"/>
      <c r="MYG2" s="128"/>
      <c r="MYH2" s="292"/>
      <c r="MYI2" s="292"/>
      <c r="MYJ2" s="293"/>
      <c r="MYK2" s="293"/>
      <c r="MYL2" s="109"/>
      <c r="MYM2" s="128"/>
      <c r="MYN2" s="292"/>
      <c r="MYO2" s="292"/>
      <c r="MYP2" s="293"/>
      <c r="MYQ2" s="293"/>
      <c r="MYR2" s="109"/>
      <c r="MYS2" s="128"/>
      <c r="MYT2" s="292"/>
      <c r="MYU2" s="292"/>
      <c r="MYV2" s="293"/>
      <c r="MYW2" s="293"/>
      <c r="MYX2" s="109"/>
      <c r="MYY2" s="128"/>
      <c r="MYZ2" s="292"/>
      <c r="MZA2" s="292"/>
      <c r="MZB2" s="293"/>
      <c r="MZC2" s="293"/>
      <c r="MZD2" s="109"/>
      <c r="MZE2" s="128"/>
      <c r="MZF2" s="292"/>
      <c r="MZG2" s="292"/>
      <c r="MZH2" s="293"/>
      <c r="MZI2" s="293"/>
      <c r="MZJ2" s="109"/>
      <c r="MZK2" s="128"/>
      <c r="MZL2" s="292"/>
      <c r="MZM2" s="292"/>
      <c r="MZN2" s="293"/>
      <c r="MZO2" s="293"/>
      <c r="MZP2" s="109"/>
      <c r="MZQ2" s="128"/>
      <c r="MZR2" s="292"/>
      <c r="MZS2" s="292"/>
      <c r="MZT2" s="293"/>
      <c r="MZU2" s="293"/>
      <c r="MZV2" s="109"/>
      <c r="MZW2" s="128"/>
      <c r="MZX2" s="292"/>
      <c r="MZY2" s="292"/>
      <c r="MZZ2" s="293"/>
      <c r="NAA2" s="293"/>
      <c r="NAB2" s="109"/>
      <c r="NAC2" s="128"/>
      <c r="NAD2" s="292"/>
      <c r="NAE2" s="292"/>
      <c r="NAF2" s="293"/>
      <c r="NAG2" s="293"/>
      <c r="NAH2" s="109"/>
      <c r="NAI2" s="128"/>
      <c r="NAJ2" s="292"/>
      <c r="NAK2" s="292"/>
      <c r="NAL2" s="293"/>
      <c r="NAM2" s="293"/>
      <c r="NAN2" s="109"/>
      <c r="NAO2" s="128"/>
      <c r="NAP2" s="292"/>
      <c r="NAQ2" s="292"/>
      <c r="NAR2" s="293"/>
      <c r="NAS2" s="293"/>
      <c r="NAT2" s="109"/>
      <c r="NAU2" s="128"/>
      <c r="NAV2" s="292"/>
      <c r="NAW2" s="292"/>
      <c r="NAX2" s="293"/>
      <c r="NAY2" s="293"/>
      <c r="NAZ2" s="109"/>
      <c r="NBA2" s="128"/>
      <c r="NBB2" s="292"/>
      <c r="NBC2" s="292"/>
      <c r="NBD2" s="293"/>
      <c r="NBE2" s="293"/>
      <c r="NBF2" s="109"/>
      <c r="NBG2" s="128"/>
      <c r="NBH2" s="292"/>
      <c r="NBI2" s="292"/>
      <c r="NBJ2" s="293"/>
      <c r="NBK2" s="293"/>
      <c r="NBL2" s="109"/>
      <c r="NBM2" s="128"/>
      <c r="NBN2" s="292"/>
      <c r="NBO2" s="292"/>
      <c r="NBP2" s="293"/>
      <c r="NBQ2" s="293"/>
      <c r="NBR2" s="109"/>
      <c r="NBS2" s="128"/>
      <c r="NBT2" s="292"/>
      <c r="NBU2" s="292"/>
      <c r="NBV2" s="293"/>
      <c r="NBW2" s="293"/>
      <c r="NBX2" s="109"/>
      <c r="NBY2" s="128"/>
      <c r="NBZ2" s="292"/>
      <c r="NCA2" s="292"/>
      <c r="NCB2" s="293"/>
      <c r="NCC2" s="293"/>
      <c r="NCD2" s="109"/>
      <c r="NCE2" s="128"/>
      <c r="NCF2" s="292"/>
      <c r="NCG2" s="292"/>
      <c r="NCH2" s="293"/>
      <c r="NCI2" s="293"/>
      <c r="NCJ2" s="109"/>
      <c r="NCK2" s="128"/>
      <c r="NCL2" s="292"/>
      <c r="NCM2" s="292"/>
      <c r="NCN2" s="293"/>
      <c r="NCO2" s="293"/>
      <c r="NCP2" s="109"/>
      <c r="NCQ2" s="128"/>
      <c r="NCR2" s="292"/>
      <c r="NCS2" s="292"/>
      <c r="NCT2" s="293"/>
      <c r="NCU2" s="293"/>
      <c r="NCV2" s="109"/>
      <c r="NCW2" s="128"/>
      <c r="NCX2" s="292"/>
      <c r="NCY2" s="292"/>
      <c r="NCZ2" s="293"/>
      <c r="NDA2" s="293"/>
      <c r="NDB2" s="109"/>
      <c r="NDC2" s="128"/>
      <c r="NDD2" s="292"/>
      <c r="NDE2" s="292"/>
      <c r="NDF2" s="293"/>
      <c r="NDG2" s="293"/>
      <c r="NDH2" s="109"/>
      <c r="NDI2" s="128"/>
      <c r="NDJ2" s="292"/>
      <c r="NDK2" s="292"/>
      <c r="NDL2" s="293"/>
      <c r="NDM2" s="293"/>
      <c r="NDN2" s="109"/>
      <c r="NDO2" s="128"/>
      <c r="NDP2" s="292"/>
      <c r="NDQ2" s="292"/>
      <c r="NDR2" s="293"/>
      <c r="NDS2" s="293"/>
      <c r="NDT2" s="109"/>
      <c r="NDU2" s="128"/>
      <c r="NDV2" s="292"/>
      <c r="NDW2" s="292"/>
      <c r="NDX2" s="293"/>
      <c r="NDY2" s="293"/>
      <c r="NDZ2" s="109"/>
      <c r="NEA2" s="128"/>
      <c r="NEB2" s="292"/>
      <c r="NEC2" s="292"/>
      <c r="NED2" s="293"/>
      <c r="NEE2" s="293"/>
      <c r="NEF2" s="109"/>
      <c r="NEG2" s="128"/>
      <c r="NEH2" s="292"/>
      <c r="NEI2" s="292"/>
      <c r="NEJ2" s="293"/>
      <c r="NEK2" s="293"/>
      <c r="NEL2" s="109"/>
      <c r="NEM2" s="128"/>
      <c r="NEN2" s="292"/>
      <c r="NEO2" s="292"/>
      <c r="NEP2" s="293"/>
      <c r="NEQ2" s="293"/>
      <c r="NER2" s="109"/>
      <c r="NES2" s="128"/>
      <c r="NET2" s="292"/>
      <c r="NEU2" s="292"/>
      <c r="NEV2" s="293"/>
      <c r="NEW2" s="293"/>
      <c r="NEX2" s="109"/>
      <c r="NEY2" s="128"/>
      <c r="NEZ2" s="292"/>
      <c r="NFA2" s="292"/>
      <c r="NFB2" s="293"/>
      <c r="NFC2" s="293"/>
      <c r="NFD2" s="109"/>
      <c r="NFE2" s="128"/>
      <c r="NFF2" s="292"/>
      <c r="NFG2" s="292"/>
      <c r="NFH2" s="293"/>
      <c r="NFI2" s="293"/>
      <c r="NFJ2" s="109"/>
      <c r="NFK2" s="128"/>
      <c r="NFL2" s="292"/>
      <c r="NFM2" s="292"/>
      <c r="NFN2" s="293"/>
      <c r="NFO2" s="293"/>
      <c r="NFP2" s="109"/>
      <c r="NFQ2" s="128"/>
      <c r="NFR2" s="292"/>
      <c r="NFS2" s="292"/>
      <c r="NFT2" s="293"/>
      <c r="NFU2" s="293"/>
      <c r="NFV2" s="109"/>
      <c r="NFW2" s="128"/>
      <c r="NFX2" s="292"/>
      <c r="NFY2" s="292"/>
      <c r="NFZ2" s="293"/>
      <c r="NGA2" s="293"/>
      <c r="NGB2" s="109"/>
      <c r="NGC2" s="128"/>
      <c r="NGD2" s="292"/>
      <c r="NGE2" s="292"/>
      <c r="NGF2" s="293"/>
      <c r="NGG2" s="293"/>
      <c r="NGH2" s="109"/>
      <c r="NGI2" s="128"/>
      <c r="NGJ2" s="292"/>
      <c r="NGK2" s="292"/>
      <c r="NGL2" s="293"/>
      <c r="NGM2" s="293"/>
      <c r="NGN2" s="109"/>
      <c r="NGO2" s="128"/>
      <c r="NGP2" s="292"/>
      <c r="NGQ2" s="292"/>
      <c r="NGR2" s="293"/>
      <c r="NGS2" s="293"/>
      <c r="NGT2" s="109"/>
      <c r="NGU2" s="128"/>
      <c r="NGV2" s="292"/>
      <c r="NGW2" s="292"/>
      <c r="NGX2" s="293"/>
      <c r="NGY2" s="293"/>
      <c r="NGZ2" s="109"/>
      <c r="NHA2" s="128"/>
      <c r="NHB2" s="292"/>
      <c r="NHC2" s="292"/>
      <c r="NHD2" s="293"/>
      <c r="NHE2" s="293"/>
      <c r="NHF2" s="109"/>
      <c r="NHG2" s="128"/>
      <c r="NHH2" s="292"/>
      <c r="NHI2" s="292"/>
      <c r="NHJ2" s="293"/>
      <c r="NHK2" s="293"/>
      <c r="NHL2" s="109"/>
      <c r="NHM2" s="128"/>
      <c r="NHN2" s="292"/>
      <c r="NHO2" s="292"/>
      <c r="NHP2" s="293"/>
      <c r="NHQ2" s="293"/>
      <c r="NHR2" s="109"/>
      <c r="NHS2" s="128"/>
      <c r="NHT2" s="292"/>
      <c r="NHU2" s="292"/>
      <c r="NHV2" s="293"/>
      <c r="NHW2" s="293"/>
      <c r="NHX2" s="109"/>
      <c r="NHY2" s="128"/>
      <c r="NHZ2" s="292"/>
      <c r="NIA2" s="292"/>
      <c r="NIB2" s="293"/>
      <c r="NIC2" s="293"/>
      <c r="NID2" s="109"/>
      <c r="NIE2" s="128"/>
      <c r="NIF2" s="292"/>
      <c r="NIG2" s="292"/>
      <c r="NIH2" s="293"/>
      <c r="NII2" s="293"/>
      <c r="NIJ2" s="109"/>
      <c r="NIK2" s="128"/>
      <c r="NIL2" s="292"/>
      <c r="NIM2" s="292"/>
      <c r="NIN2" s="293"/>
      <c r="NIO2" s="293"/>
      <c r="NIP2" s="109"/>
      <c r="NIQ2" s="128"/>
      <c r="NIR2" s="292"/>
      <c r="NIS2" s="292"/>
      <c r="NIT2" s="293"/>
      <c r="NIU2" s="293"/>
      <c r="NIV2" s="109"/>
      <c r="NIW2" s="128"/>
      <c r="NIX2" s="292"/>
      <c r="NIY2" s="292"/>
      <c r="NIZ2" s="293"/>
      <c r="NJA2" s="293"/>
      <c r="NJB2" s="109"/>
      <c r="NJC2" s="128"/>
      <c r="NJD2" s="292"/>
      <c r="NJE2" s="292"/>
      <c r="NJF2" s="293"/>
      <c r="NJG2" s="293"/>
      <c r="NJH2" s="109"/>
      <c r="NJI2" s="128"/>
      <c r="NJJ2" s="292"/>
      <c r="NJK2" s="292"/>
      <c r="NJL2" s="293"/>
      <c r="NJM2" s="293"/>
      <c r="NJN2" s="109"/>
      <c r="NJO2" s="128"/>
      <c r="NJP2" s="292"/>
      <c r="NJQ2" s="292"/>
      <c r="NJR2" s="293"/>
      <c r="NJS2" s="293"/>
      <c r="NJT2" s="109"/>
      <c r="NJU2" s="128"/>
      <c r="NJV2" s="292"/>
      <c r="NJW2" s="292"/>
      <c r="NJX2" s="293"/>
      <c r="NJY2" s="293"/>
      <c r="NJZ2" s="109"/>
      <c r="NKA2" s="128"/>
      <c r="NKB2" s="292"/>
      <c r="NKC2" s="292"/>
      <c r="NKD2" s="293"/>
      <c r="NKE2" s="293"/>
      <c r="NKF2" s="109"/>
      <c r="NKG2" s="128"/>
      <c r="NKH2" s="292"/>
      <c r="NKI2" s="292"/>
      <c r="NKJ2" s="293"/>
      <c r="NKK2" s="293"/>
      <c r="NKL2" s="109"/>
      <c r="NKM2" s="128"/>
      <c r="NKN2" s="292"/>
      <c r="NKO2" s="292"/>
      <c r="NKP2" s="293"/>
      <c r="NKQ2" s="293"/>
      <c r="NKR2" s="109"/>
      <c r="NKS2" s="128"/>
      <c r="NKT2" s="292"/>
      <c r="NKU2" s="292"/>
      <c r="NKV2" s="293"/>
      <c r="NKW2" s="293"/>
      <c r="NKX2" s="109"/>
      <c r="NKY2" s="128"/>
      <c r="NKZ2" s="292"/>
      <c r="NLA2" s="292"/>
      <c r="NLB2" s="293"/>
      <c r="NLC2" s="293"/>
      <c r="NLD2" s="109"/>
      <c r="NLE2" s="128"/>
      <c r="NLF2" s="292"/>
      <c r="NLG2" s="292"/>
      <c r="NLH2" s="293"/>
      <c r="NLI2" s="293"/>
      <c r="NLJ2" s="109"/>
      <c r="NLK2" s="128"/>
      <c r="NLL2" s="292"/>
      <c r="NLM2" s="292"/>
      <c r="NLN2" s="293"/>
      <c r="NLO2" s="293"/>
      <c r="NLP2" s="109"/>
      <c r="NLQ2" s="128"/>
      <c r="NLR2" s="292"/>
      <c r="NLS2" s="292"/>
      <c r="NLT2" s="293"/>
      <c r="NLU2" s="293"/>
      <c r="NLV2" s="109"/>
      <c r="NLW2" s="128"/>
      <c r="NLX2" s="292"/>
      <c r="NLY2" s="292"/>
      <c r="NLZ2" s="293"/>
      <c r="NMA2" s="293"/>
      <c r="NMB2" s="109"/>
      <c r="NMC2" s="128"/>
      <c r="NMD2" s="292"/>
      <c r="NME2" s="292"/>
      <c r="NMF2" s="293"/>
      <c r="NMG2" s="293"/>
      <c r="NMH2" s="109"/>
      <c r="NMI2" s="128"/>
      <c r="NMJ2" s="292"/>
      <c r="NMK2" s="292"/>
      <c r="NML2" s="293"/>
      <c r="NMM2" s="293"/>
      <c r="NMN2" s="109"/>
      <c r="NMO2" s="128"/>
      <c r="NMP2" s="292"/>
      <c r="NMQ2" s="292"/>
      <c r="NMR2" s="293"/>
      <c r="NMS2" s="293"/>
      <c r="NMT2" s="109"/>
      <c r="NMU2" s="128"/>
      <c r="NMV2" s="292"/>
      <c r="NMW2" s="292"/>
      <c r="NMX2" s="293"/>
      <c r="NMY2" s="293"/>
      <c r="NMZ2" s="109"/>
      <c r="NNA2" s="128"/>
      <c r="NNB2" s="292"/>
      <c r="NNC2" s="292"/>
      <c r="NND2" s="293"/>
      <c r="NNE2" s="293"/>
      <c r="NNF2" s="109"/>
      <c r="NNG2" s="128"/>
      <c r="NNH2" s="292"/>
      <c r="NNI2" s="292"/>
      <c r="NNJ2" s="293"/>
      <c r="NNK2" s="293"/>
      <c r="NNL2" s="109"/>
      <c r="NNM2" s="128"/>
      <c r="NNN2" s="292"/>
      <c r="NNO2" s="292"/>
      <c r="NNP2" s="293"/>
      <c r="NNQ2" s="293"/>
      <c r="NNR2" s="109"/>
      <c r="NNS2" s="128"/>
      <c r="NNT2" s="292"/>
      <c r="NNU2" s="292"/>
      <c r="NNV2" s="293"/>
      <c r="NNW2" s="293"/>
      <c r="NNX2" s="109"/>
      <c r="NNY2" s="128"/>
      <c r="NNZ2" s="292"/>
      <c r="NOA2" s="292"/>
      <c r="NOB2" s="293"/>
      <c r="NOC2" s="293"/>
      <c r="NOD2" s="109"/>
      <c r="NOE2" s="128"/>
      <c r="NOF2" s="292"/>
      <c r="NOG2" s="292"/>
      <c r="NOH2" s="293"/>
      <c r="NOI2" s="293"/>
      <c r="NOJ2" s="109"/>
      <c r="NOK2" s="128"/>
      <c r="NOL2" s="292"/>
      <c r="NOM2" s="292"/>
      <c r="NON2" s="293"/>
      <c r="NOO2" s="293"/>
      <c r="NOP2" s="109"/>
      <c r="NOQ2" s="128"/>
      <c r="NOR2" s="292"/>
      <c r="NOS2" s="292"/>
      <c r="NOT2" s="293"/>
      <c r="NOU2" s="293"/>
      <c r="NOV2" s="109"/>
      <c r="NOW2" s="128"/>
      <c r="NOX2" s="292"/>
      <c r="NOY2" s="292"/>
      <c r="NOZ2" s="293"/>
      <c r="NPA2" s="293"/>
      <c r="NPB2" s="109"/>
      <c r="NPC2" s="128"/>
      <c r="NPD2" s="292"/>
      <c r="NPE2" s="292"/>
      <c r="NPF2" s="293"/>
      <c r="NPG2" s="293"/>
      <c r="NPH2" s="109"/>
      <c r="NPI2" s="128"/>
      <c r="NPJ2" s="292"/>
      <c r="NPK2" s="292"/>
      <c r="NPL2" s="293"/>
      <c r="NPM2" s="293"/>
      <c r="NPN2" s="109"/>
      <c r="NPO2" s="128"/>
      <c r="NPP2" s="292"/>
      <c r="NPQ2" s="292"/>
      <c r="NPR2" s="293"/>
      <c r="NPS2" s="293"/>
      <c r="NPT2" s="109"/>
      <c r="NPU2" s="128"/>
      <c r="NPV2" s="292"/>
      <c r="NPW2" s="292"/>
      <c r="NPX2" s="293"/>
      <c r="NPY2" s="293"/>
      <c r="NPZ2" s="109"/>
      <c r="NQA2" s="128"/>
      <c r="NQB2" s="292"/>
      <c r="NQC2" s="292"/>
      <c r="NQD2" s="293"/>
      <c r="NQE2" s="293"/>
      <c r="NQF2" s="109"/>
      <c r="NQG2" s="128"/>
      <c r="NQH2" s="292"/>
      <c r="NQI2" s="292"/>
      <c r="NQJ2" s="293"/>
      <c r="NQK2" s="293"/>
      <c r="NQL2" s="109"/>
      <c r="NQM2" s="128"/>
      <c r="NQN2" s="292"/>
      <c r="NQO2" s="292"/>
      <c r="NQP2" s="293"/>
      <c r="NQQ2" s="293"/>
      <c r="NQR2" s="109"/>
      <c r="NQS2" s="128"/>
      <c r="NQT2" s="292"/>
      <c r="NQU2" s="292"/>
      <c r="NQV2" s="293"/>
      <c r="NQW2" s="293"/>
      <c r="NQX2" s="109"/>
      <c r="NQY2" s="128"/>
      <c r="NQZ2" s="292"/>
      <c r="NRA2" s="292"/>
      <c r="NRB2" s="293"/>
      <c r="NRC2" s="293"/>
      <c r="NRD2" s="109"/>
      <c r="NRE2" s="128"/>
      <c r="NRF2" s="292"/>
      <c r="NRG2" s="292"/>
      <c r="NRH2" s="293"/>
      <c r="NRI2" s="293"/>
      <c r="NRJ2" s="109"/>
      <c r="NRK2" s="128"/>
      <c r="NRL2" s="292"/>
      <c r="NRM2" s="292"/>
      <c r="NRN2" s="293"/>
      <c r="NRO2" s="293"/>
      <c r="NRP2" s="109"/>
      <c r="NRQ2" s="128"/>
      <c r="NRR2" s="292"/>
      <c r="NRS2" s="292"/>
      <c r="NRT2" s="293"/>
      <c r="NRU2" s="293"/>
      <c r="NRV2" s="109"/>
      <c r="NRW2" s="128"/>
      <c r="NRX2" s="292"/>
      <c r="NRY2" s="292"/>
      <c r="NRZ2" s="293"/>
      <c r="NSA2" s="293"/>
      <c r="NSB2" s="109"/>
      <c r="NSC2" s="128"/>
      <c r="NSD2" s="292"/>
      <c r="NSE2" s="292"/>
      <c r="NSF2" s="293"/>
      <c r="NSG2" s="293"/>
      <c r="NSH2" s="109"/>
      <c r="NSI2" s="128"/>
      <c r="NSJ2" s="292"/>
      <c r="NSK2" s="292"/>
      <c r="NSL2" s="293"/>
      <c r="NSM2" s="293"/>
      <c r="NSN2" s="109"/>
      <c r="NSO2" s="128"/>
      <c r="NSP2" s="292"/>
      <c r="NSQ2" s="292"/>
      <c r="NSR2" s="293"/>
      <c r="NSS2" s="293"/>
      <c r="NST2" s="109"/>
      <c r="NSU2" s="128"/>
      <c r="NSV2" s="292"/>
      <c r="NSW2" s="292"/>
      <c r="NSX2" s="293"/>
      <c r="NSY2" s="293"/>
      <c r="NSZ2" s="109"/>
      <c r="NTA2" s="128"/>
      <c r="NTB2" s="292"/>
      <c r="NTC2" s="292"/>
      <c r="NTD2" s="293"/>
      <c r="NTE2" s="293"/>
      <c r="NTF2" s="109"/>
      <c r="NTG2" s="128"/>
      <c r="NTH2" s="292"/>
      <c r="NTI2" s="292"/>
      <c r="NTJ2" s="293"/>
      <c r="NTK2" s="293"/>
      <c r="NTL2" s="109"/>
      <c r="NTM2" s="128"/>
      <c r="NTN2" s="292"/>
      <c r="NTO2" s="292"/>
      <c r="NTP2" s="293"/>
      <c r="NTQ2" s="293"/>
      <c r="NTR2" s="109"/>
      <c r="NTS2" s="128"/>
      <c r="NTT2" s="292"/>
      <c r="NTU2" s="292"/>
      <c r="NTV2" s="293"/>
      <c r="NTW2" s="293"/>
      <c r="NTX2" s="109"/>
      <c r="NTY2" s="128"/>
      <c r="NTZ2" s="292"/>
      <c r="NUA2" s="292"/>
      <c r="NUB2" s="293"/>
      <c r="NUC2" s="293"/>
      <c r="NUD2" s="109"/>
      <c r="NUE2" s="128"/>
      <c r="NUF2" s="292"/>
      <c r="NUG2" s="292"/>
      <c r="NUH2" s="293"/>
      <c r="NUI2" s="293"/>
      <c r="NUJ2" s="109"/>
      <c r="NUK2" s="128"/>
      <c r="NUL2" s="292"/>
      <c r="NUM2" s="292"/>
      <c r="NUN2" s="293"/>
      <c r="NUO2" s="293"/>
      <c r="NUP2" s="109"/>
      <c r="NUQ2" s="128"/>
      <c r="NUR2" s="292"/>
      <c r="NUS2" s="292"/>
      <c r="NUT2" s="293"/>
      <c r="NUU2" s="293"/>
      <c r="NUV2" s="109"/>
      <c r="NUW2" s="128"/>
      <c r="NUX2" s="292"/>
      <c r="NUY2" s="292"/>
      <c r="NUZ2" s="293"/>
      <c r="NVA2" s="293"/>
      <c r="NVB2" s="109"/>
      <c r="NVC2" s="128"/>
      <c r="NVD2" s="292"/>
      <c r="NVE2" s="292"/>
      <c r="NVF2" s="293"/>
      <c r="NVG2" s="293"/>
      <c r="NVH2" s="109"/>
      <c r="NVI2" s="128"/>
      <c r="NVJ2" s="292"/>
      <c r="NVK2" s="292"/>
      <c r="NVL2" s="293"/>
      <c r="NVM2" s="293"/>
      <c r="NVN2" s="109"/>
      <c r="NVO2" s="128"/>
      <c r="NVP2" s="292"/>
      <c r="NVQ2" s="292"/>
      <c r="NVR2" s="293"/>
      <c r="NVS2" s="293"/>
      <c r="NVT2" s="109"/>
      <c r="NVU2" s="128"/>
      <c r="NVV2" s="292"/>
      <c r="NVW2" s="292"/>
      <c r="NVX2" s="293"/>
      <c r="NVY2" s="293"/>
      <c r="NVZ2" s="109"/>
      <c r="NWA2" s="128"/>
      <c r="NWB2" s="292"/>
      <c r="NWC2" s="292"/>
      <c r="NWD2" s="293"/>
      <c r="NWE2" s="293"/>
      <c r="NWF2" s="109"/>
      <c r="NWG2" s="128"/>
      <c r="NWH2" s="292"/>
      <c r="NWI2" s="292"/>
      <c r="NWJ2" s="293"/>
      <c r="NWK2" s="293"/>
      <c r="NWL2" s="109"/>
      <c r="NWM2" s="128"/>
      <c r="NWN2" s="292"/>
      <c r="NWO2" s="292"/>
      <c r="NWP2" s="293"/>
      <c r="NWQ2" s="293"/>
      <c r="NWR2" s="109"/>
      <c r="NWS2" s="128"/>
      <c r="NWT2" s="292"/>
      <c r="NWU2" s="292"/>
      <c r="NWV2" s="293"/>
      <c r="NWW2" s="293"/>
      <c r="NWX2" s="109"/>
      <c r="NWY2" s="128"/>
      <c r="NWZ2" s="292"/>
      <c r="NXA2" s="292"/>
      <c r="NXB2" s="293"/>
      <c r="NXC2" s="293"/>
      <c r="NXD2" s="109"/>
      <c r="NXE2" s="128"/>
      <c r="NXF2" s="292"/>
      <c r="NXG2" s="292"/>
      <c r="NXH2" s="293"/>
      <c r="NXI2" s="293"/>
      <c r="NXJ2" s="109"/>
      <c r="NXK2" s="128"/>
      <c r="NXL2" s="292"/>
      <c r="NXM2" s="292"/>
      <c r="NXN2" s="293"/>
      <c r="NXO2" s="293"/>
      <c r="NXP2" s="109"/>
      <c r="NXQ2" s="128"/>
      <c r="NXR2" s="292"/>
      <c r="NXS2" s="292"/>
      <c r="NXT2" s="293"/>
      <c r="NXU2" s="293"/>
      <c r="NXV2" s="109"/>
      <c r="NXW2" s="128"/>
      <c r="NXX2" s="292"/>
      <c r="NXY2" s="292"/>
      <c r="NXZ2" s="293"/>
      <c r="NYA2" s="293"/>
      <c r="NYB2" s="109"/>
      <c r="NYC2" s="128"/>
      <c r="NYD2" s="292"/>
      <c r="NYE2" s="292"/>
      <c r="NYF2" s="293"/>
      <c r="NYG2" s="293"/>
      <c r="NYH2" s="109"/>
      <c r="NYI2" s="128"/>
      <c r="NYJ2" s="292"/>
      <c r="NYK2" s="292"/>
      <c r="NYL2" s="293"/>
      <c r="NYM2" s="293"/>
      <c r="NYN2" s="109"/>
      <c r="NYO2" s="128"/>
      <c r="NYP2" s="292"/>
      <c r="NYQ2" s="292"/>
      <c r="NYR2" s="293"/>
      <c r="NYS2" s="293"/>
      <c r="NYT2" s="109"/>
      <c r="NYU2" s="128"/>
      <c r="NYV2" s="292"/>
      <c r="NYW2" s="292"/>
      <c r="NYX2" s="293"/>
      <c r="NYY2" s="293"/>
      <c r="NYZ2" s="109"/>
      <c r="NZA2" s="128"/>
      <c r="NZB2" s="292"/>
      <c r="NZC2" s="292"/>
      <c r="NZD2" s="293"/>
      <c r="NZE2" s="293"/>
      <c r="NZF2" s="109"/>
      <c r="NZG2" s="128"/>
      <c r="NZH2" s="292"/>
      <c r="NZI2" s="292"/>
      <c r="NZJ2" s="293"/>
      <c r="NZK2" s="293"/>
      <c r="NZL2" s="109"/>
      <c r="NZM2" s="128"/>
      <c r="NZN2" s="292"/>
      <c r="NZO2" s="292"/>
      <c r="NZP2" s="293"/>
      <c r="NZQ2" s="293"/>
      <c r="NZR2" s="109"/>
      <c r="NZS2" s="128"/>
      <c r="NZT2" s="292"/>
      <c r="NZU2" s="292"/>
      <c r="NZV2" s="293"/>
      <c r="NZW2" s="293"/>
      <c r="NZX2" s="109"/>
      <c r="NZY2" s="128"/>
      <c r="NZZ2" s="292"/>
      <c r="OAA2" s="292"/>
      <c r="OAB2" s="293"/>
      <c r="OAC2" s="293"/>
      <c r="OAD2" s="109"/>
      <c r="OAE2" s="128"/>
      <c r="OAF2" s="292"/>
      <c r="OAG2" s="292"/>
      <c r="OAH2" s="293"/>
      <c r="OAI2" s="293"/>
      <c r="OAJ2" s="109"/>
      <c r="OAK2" s="128"/>
      <c r="OAL2" s="292"/>
      <c r="OAM2" s="292"/>
      <c r="OAN2" s="293"/>
      <c r="OAO2" s="293"/>
      <c r="OAP2" s="109"/>
      <c r="OAQ2" s="128"/>
      <c r="OAR2" s="292"/>
      <c r="OAS2" s="292"/>
      <c r="OAT2" s="293"/>
      <c r="OAU2" s="293"/>
      <c r="OAV2" s="109"/>
      <c r="OAW2" s="128"/>
      <c r="OAX2" s="292"/>
      <c r="OAY2" s="292"/>
      <c r="OAZ2" s="293"/>
      <c r="OBA2" s="293"/>
      <c r="OBB2" s="109"/>
      <c r="OBC2" s="128"/>
      <c r="OBD2" s="292"/>
      <c r="OBE2" s="292"/>
      <c r="OBF2" s="293"/>
      <c r="OBG2" s="293"/>
      <c r="OBH2" s="109"/>
      <c r="OBI2" s="128"/>
      <c r="OBJ2" s="292"/>
      <c r="OBK2" s="292"/>
      <c r="OBL2" s="293"/>
      <c r="OBM2" s="293"/>
      <c r="OBN2" s="109"/>
      <c r="OBO2" s="128"/>
      <c r="OBP2" s="292"/>
      <c r="OBQ2" s="292"/>
      <c r="OBR2" s="293"/>
      <c r="OBS2" s="293"/>
      <c r="OBT2" s="109"/>
      <c r="OBU2" s="128"/>
      <c r="OBV2" s="292"/>
      <c r="OBW2" s="292"/>
      <c r="OBX2" s="293"/>
      <c r="OBY2" s="293"/>
      <c r="OBZ2" s="109"/>
      <c r="OCA2" s="128"/>
      <c r="OCB2" s="292"/>
      <c r="OCC2" s="292"/>
      <c r="OCD2" s="293"/>
      <c r="OCE2" s="293"/>
      <c r="OCF2" s="109"/>
      <c r="OCG2" s="128"/>
      <c r="OCH2" s="292"/>
      <c r="OCI2" s="292"/>
      <c r="OCJ2" s="293"/>
      <c r="OCK2" s="293"/>
      <c r="OCL2" s="109"/>
      <c r="OCM2" s="128"/>
      <c r="OCN2" s="292"/>
      <c r="OCO2" s="292"/>
      <c r="OCP2" s="293"/>
      <c r="OCQ2" s="293"/>
      <c r="OCR2" s="109"/>
      <c r="OCS2" s="128"/>
      <c r="OCT2" s="292"/>
      <c r="OCU2" s="292"/>
      <c r="OCV2" s="293"/>
      <c r="OCW2" s="293"/>
      <c r="OCX2" s="109"/>
      <c r="OCY2" s="128"/>
      <c r="OCZ2" s="292"/>
      <c r="ODA2" s="292"/>
      <c r="ODB2" s="293"/>
      <c r="ODC2" s="293"/>
      <c r="ODD2" s="109"/>
      <c r="ODE2" s="128"/>
      <c r="ODF2" s="292"/>
      <c r="ODG2" s="292"/>
      <c r="ODH2" s="293"/>
      <c r="ODI2" s="293"/>
      <c r="ODJ2" s="109"/>
      <c r="ODK2" s="128"/>
      <c r="ODL2" s="292"/>
      <c r="ODM2" s="292"/>
      <c r="ODN2" s="293"/>
      <c r="ODO2" s="293"/>
      <c r="ODP2" s="109"/>
      <c r="ODQ2" s="128"/>
      <c r="ODR2" s="292"/>
      <c r="ODS2" s="292"/>
      <c r="ODT2" s="293"/>
      <c r="ODU2" s="293"/>
      <c r="ODV2" s="109"/>
      <c r="ODW2" s="128"/>
      <c r="ODX2" s="292"/>
      <c r="ODY2" s="292"/>
      <c r="ODZ2" s="293"/>
      <c r="OEA2" s="293"/>
      <c r="OEB2" s="109"/>
      <c r="OEC2" s="128"/>
      <c r="OED2" s="292"/>
      <c r="OEE2" s="292"/>
      <c r="OEF2" s="293"/>
      <c r="OEG2" s="293"/>
      <c r="OEH2" s="109"/>
      <c r="OEI2" s="128"/>
      <c r="OEJ2" s="292"/>
      <c r="OEK2" s="292"/>
      <c r="OEL2" s="293"/>
      <c r="OEM2" s="293"/>
      <c r="OEN2" s="109"/>
      <c r="OEO2" s="128"/>
      <c r="OEP2" s="292"/>
      <c r="OEQ2" s="292"/>
      <c r="OER2" s="293"/>
      <c r="OES2" s="293"/>
      <c r="OET2" s="109"/>
      <c r="OEU2" s="128"/>
      <c r="OEV2" s="292"/>
      <c r="OEW2" s="292"/>
      <c r="OEX2" s="293"/>
      <c r="OEY2" s="293"/>
      <c r="OEZ2" s="109"/>
      <c r="OFA2" s="128"/>
      <c r="OFB2" s="292"/>
      <c r="OFC2" s="292"/>
      <c r="OFD2" s="293"/>
      <c r="OFE2" s="293"/>
      <c r="OFF2" s="109"/>
      <c r="OFG2" s="128"/>
      <c r="OFH2" s="292"/>
      <c r="OFI2" s="292"/>
      <c r="OFJ2" s="293"/>
      <c r="OFK2" s="293"/>
      <c r="OFL2" s="109"/>
      <c r="OFM2" s="128"/>
      <c r="OFN2" s="292"/>
      <c r="OFO2" s="292"/>
      <c r="OFP2" s="293"/>
      <c r="OFQ2" s="293"/>
      <c r="OFR2" s="109"/>
      <c r="OFS2" s="128"/>
      <c r="OFT2" s="292"/>
      <c r="OFU2" s="292"/>
      <c r="OFV2" s="293"/>
      <c r="OFW2" s="293"/>
      <c r="OFX2" s="109"/>
      <c r="OFY2" s="128"/>
      <c r="OFZ2" s="292"/>
      <c r="OGA2" s="292"/>
      <c r="OGB2" s="293"/>
      <c r="OGC2" s="293"/>
      <c r="OGD2" s="109"/>
      <c r="OGE2" s="128"/>
      <c r="OGF2" s="292"/>
      <c r="OGG2" s="292"/>
      <c r="OGH2" s="293"/>
      <c r="OGI2" s="293"/>
      <c r="OGJ2" s="109"/>
      <c r="OGK2" s="128"/>
      <c r="OGL2" s="292"/>
      <c r="OGM2" s="292"/>
      <c r="OGN2" s="293"/>
      <c r="OGO2" s="293"/>
      <c r="OGP2" s="109"/>
      <c r="OGQ2" s="128"/>
      <c r="OGR2" s="292"/>
      <c r="OGS2" s="292"/>
      <c r="OGT2" s="293"/>
      <c r="OGU2" s="293"/>
      <c r="OGV2" s="109"/>
      <c r="OGW2" s="128"/>
      <c r="OGX2" s="292"/>
      <c r="OGY2" s="292"/>
      <c r="OGZ2" s="293"/>
      <c r="OHA2" s="293"/>
      <c r="OHB2" s="109"/>
      <c r="OHC2" s="128"/>
      <c r="OHD2" s="292"/>
      <c r="OHE2" s="292"/>
      <c r="OHF2" s="293"/>
      <c r="OHG2" s="293"/>
      <c r="OHH2" s="109"/>
      <c r="OHI2" s="128"/>
      <c r="OHJ2" s="292"/>
      <c r="OHK2" s="292"/>
      <c r="OHL2" s="293"/>
      <c r="OHM2" s="293"/>
      <c r="OHN2" s="109"/>
      <c r="OHO2" s="128"/>
      <c r="OHP2" s="292"/>
      <c r="OHQ2" s="292"/>
      <c r="OHR2" s="293"/>
      <c r="OHS2" s="293"/>
      <c r="OHT2" s="109"/>
      <c r="OHU2" s="128"/>
      <c r="OHV2" s="292"/>
      <c r="OHW2" s="292"/>
      <c r="OHX2" s="293"/>
      <c r="OHY2" s="293"/>
      <c r="OHZ2" s="109"/>
      <c r="OIA2" s="128"/>
      <c r="OIB2" s="292"/>
      <c r="OIC2" s="292"/>
      <c r="OID2" s="293"/>
      <c r="OIE2" s="293"/>
      <c r="OIF2" s="109"/>
      <c r="OIG2" s="128"/>
      <c r="OIH2" s="292"/>
      <c r="OII2" s="292"/>
      <c r="OIJ2" s="293"/>
      <c r="OIK2" s="293"/>
      <c r="OIL2" s="109"/>
      <c r="OIM2" s="128"/>
      <c r="OIN2" s="292"/>
      <c r="OIO2" s="292"/>
      <c r="OIP2" s="293"/>
      <c r="OIQ2" s="293"/>
      <c r="OIR2" s="109"/>
      <c r="OIS2" s="128"/>
      <c r="OIT2" s="292"/>
      <c r="OIU2" s="292"/>
      <c r="OIV2" s="293"/>
      <c r="OIW2" s="293"/>
      <c r="OIX2" s="109"/>
      <c r="OIY2" s="128"/>
      <c r="OIZ2" s="292"/>
      <c r="OJA2" s="292"/>
      <c r="OJB2" s="293"/>
      <c r="OJC2" s="293"/>
      <c r="OJD2" s="109"/>
      <c r="OJE2" s="128"/>
      <c r="OJF2" s="292"/>
      <c r="OJG2" s="292"/>
      <c r="OJH2" s="293"/>
      <c r="OJI2" s="293"/>
      <c r="OJJ2" s="109"/>
      <c r="OJK2" s="128"/>
      <c r="OJL2" s="292"/>
      <c r="OJM2" s="292"/>
      <c r="OJN2" s="293"/>
      <c r="OJO2" s="293"/>
      <c r="OJP2" s="109"/>
      <c r="OJQ2" s="128"/>
      <c r="OJR2" s="292"/>
      <c r="OJS2" s="292"/>
      <c r="OJT2" s="293"/>
      <c r="OJU2" s="293"/>
      <c r="OJV2" s="109"/>
      <c r="OJW2" s="128"/>
      <c r="OJX2" s="292"/>
      <c r="OJY2" s="292"/>
      <c r="OJZ2" s="293"/>
      <c r="OKA2" s="293"/>
      <c r="OKB2" s="109"/>
      <c r="OKC2" s="128"/>
      <c r="OKD2" s="292"/>
      <c r="OKE2" s="292"/>
      <c r="OKF2" s="293"/>
      <c r="OKG2" s="293"/>
      <c r="OKH2" s="109"/>
      <c r="OKI2" s="128"/>
      <c r="OKJ2" s="292"/>
      <c r="OKK2" s="292"/>
      <c r="OKL2" s="293"/>
      <c r="OKM2" s="293"/>
      <c r="OKN2" s="109"/>
      <c r="OKO2" s="128"/>
      <c r="OKP2" s="292"/>
      <c r="OKQ2" s="292"/>
      <c r="OKR2" s="293"/>
      <c r="OKS2" s="293"/>
      <c r="OKT2" s="109"/>
      <c r="OKU2" s="128"/>
      <c r="OKV2" s="292"/>
      <c r="OKW2" s="292"/>
      <c r="OKX2" s="293"/>
      <c r="OKY2" s="293"/>
      <c r="OKZ2" s="109"/>
      <c r="OLA2" s="128"/>
      <c r="OLB2" s="292"/>
      <c r="OLC2" s="292"/>
      <c r="OLD2" s="293"/>
      <c r="OLE2" s="293"/>
      <c r="OLF2" s="109"/>
      <c r="OLG2" s="128"/>
      <c r="OLH2" s="292"/>
      <c r="OLI2" s="292"/>
      <c r="OLJ2" s="293"/>
      <c r="OLK2" s="293"/>
      <c r="OLL2" s="109"/>
      <c r="OLM2" s="128"/>
      <c r="OLN2" s="292"/>
      <c r="OLO2" s="292"/>
      <c r="OLP2" s="293"/>
      <c r="OLQ2" s="293"/>
      <c r="OLR2" s="109"/>
      <c r="OLS2" s="128"/>
      <c r="OLT2" s="292"/>
      <c r="OLU2" s="292"/>
      <c r="OLV2" s="293"/>
      <c r="OLW2" s="293"/>
      <c r="OLX2" s="109"/>
      <c r="OLY2" s="128"/>
      <c r="OLZ2" s="292"/>
      <c r="OMA2" s="292"/>
      <c r="OMB2" s="293"/>
      <c r="OMC2" s="293"/>
      <c r="OMD2" s="109"/>
      <c r="OME2" s="128"/>
      <c r="OMF2" s="292"/>
      <c r="OMG2" s="292"/>
      <c r="OMH2" s="293"/>
      <c r="OMI2" s="293"/>
      <c r="OMJ2" s="109"/>
      <c r="OMK2" s="128"/>
      <c r="OML2" s="292"/>
      <c r="OMM2" s="292"/>
      <c r="OMN2" s="293"/>
      <c r="OMO2" s="293"/>
      <c r="OMP2" s="109"/>
      <c r="OMQ2" s="128"/>
      <c r="OMR2" s="292"/>
      <c r="OMS2" s="292"/>
      <c r="OMT2" s="293"/>
      <c r="OMU2" s="293"/>
      <c r="OMV2" s="109"/>
      <c r="OMW2" s="128"/>
      <c r="OMX2" s="292"/>
      <c r="OMY2" s="292"/>
      <c r="OMZ2" s="293"/>
      <c r="ONA2" s="293"/>
      <c r="ONB2" s="109"/>
      <c r="ONC2" s="128"/>
      <c r="OND2" s="292"/>
      <c r="ONE2" s="292"/>
      <c r="ONF2" s="293"/>
      <c r="ONG2" s="293"/>
      <c r="ONH2" s="109"/>
      <c r="ONI2" s="128"/>
      <c r="ONJ2" s="292"/>
      <c r="ONK2" s="292"/>
      <c r="ONL2" s="293"/>
      <c r="ONM2" s="293"/>
      <c r="ONN2" s="109"/>
      <c r="ONO2" s="128"/>
      <c r="ONP2" s="292"/>
      <c r="ONQ2" s="292"/>
      <c r="ONR2" s="293"/>
      <c r="ONS2" s="293"/>
      <c r="ONT2" s="109"/>
      <c r="ONU2" s="128"/>
      <c r="ONV2" s="292"/>
      <c r="ONW2" s="292"/>
      <c r="ONX2" s="293"/>
      <c r="ONY2" s="293"/>
      <c r="ONZ2" s="109"/>
      <c r="OOA2" s="128"/>
      <c r="OOB2" s="292"/>
      <c r="OOC2" s="292"/>
      <c r="OOD2" s="293"/>
      <c r="OOE2" s="293"/>
      <c r="OOF2" s="109"/>
      <c r="OOG2" s="128"/>
      <c r="OOH2" s="292"/>
      <c r="OOI2" s="292"/>
      <c r="OOJ2" s="293"/>
      <c r="OOK2" s="293"/>
      <c r="OOL2" s="109"/>
      <c r="OOM2" s="128"/>
      <c r="OON2" s="292"/>
      <c r="OOO2" s="292"/>
      <c r="OOP2" s="293"/>
      <c r="OOQ2" s="293"/>
      <c r="OOR2" s="109"/>
      <c r="OOS2" s="128"/>
      <c r="OOT2" s="292"/>
      <c r="OOU2" s="292"/>
      <c r="OOV2" s="293"/>
      <c r="OOW2" s="293"/>
      <c r="OOX2" s="109"/>
      <c r="OOY2" s="128"/>
      <c r="OOZ2" s="292"/>
      <c r="OPA2" s="292"/>
      <c r="OPB2" s="293"/>
      <c r="OPC2" s="293"/>
      <c r="OPD2" s="109"/>
      <c r="OPE2" s="128"/>
      <c r="OPF2" s="292"/>
      <c r="OPG2" s="292"/>
      <c r="OPH2" s="293"/>
      <c r="OPI2" s="293"/>
      <c r="OPJ2" s="109"/>
      <c r="OPK2" s="128"/>
      <c r="OPL2" s="292"/>
      <c r="OPM2" s="292"/>
      <c r="OPN2" s="293"/>
      <c r="OPO2" s="293"/>
      <c r="OPP2" s="109"/>
      <c r="OPQ2" s="128"/>
      <c r="OPR2" s="292"/>
      <c r="OPS2" s="292"/>
      <c r="OPT2" s="293"/>
      <c r="OPU2" s="293"/>
      <c r="OPV2" s="109"/>
      <c r="OPW2" s="128"/>
      <c r="OPX2" s="292"/>
      <c r="OPY2" s="292"/>
      <c r="OPZ2" s="293"/>
      <c r="OQA2" s="293"/>
      <c r="OQB2" s="109"/>
      <c r="OQC2" s="128"/>
      <c r="OQD2" s="292"/>
      <c r="OQE2" s="292"/>
      <c r="OQF2" s="293"/>
      <c r="OQG2" s="293"/>
      <c r="OQH2" s="109"/>
      <c r="OQI2" s="128"/>
      <c r="OQJ2" s="292"/>
      <c r="OQK2" s="292"/>
      <c r="OQL2" s="293"/>
      <c r="OQM2" s="293"/>
      <c r="OQN2" s="109"/>
      <c r="OQO2" s="128"/>
      <c r="OQP2" s="292"/>
      <c r="OQQ2" s="292"/>
      <c r="OQR2" s="293"/>
      <c r="OQS2" s="293"/>
      <c r="OQT2" s="109"/>
      <c r="OQU2" s="128"/>
      <c r="OQV2" s="292"/>
      <c r="OQW2" s="292"/>
      <c r="OQX2" s="293"/>
      <c r="OQY2" s="293"/>
      <c r="OQZ2" s="109"/>
      <c r="ORA2" s="128"/>
      <c r="ORB2" s="292"/>
      <c r="ORC2" s="292"/>
      <c r="ORD2" s="293"/>
      <c r="ORE2" s="293"/>
      <c r="ORF2" s="109"/>
      <c r="ORG2" s="128"/>
      <c r="ORH2" s="292"/>
      <c r="ORI2" s="292"/>
      <c r="ORJ2" s="293"/>
      <c r="ORK2" s="293"/>
      <c r="ORL2" s="109"/>
      <c r="ORM2" s="128"/>
      <c r="ORN2" s="292"/>
      <c r="ORO2" s="292"/>
      <c r="ORP2" s="293"/>
      <c r="ORQ2" s="293"/>
      <c r="ORR2" s="109"/>
      <c r="ORS2" s="128"/>
      <c r="ORT2" s="292"/>
      <c r="ORU2" s="292"/>
      <c r="ORV2" s="293"/>
      <c r="ORW2" s="293"/>
      <c r="ORX2" s="109"/>
      <c r="ORY2" s="128"/>
      <c r="ORZ2" s="292"/>
      <c r="OSA2" s="292"/>
      <c r="OSB2" s="293"/>
      <c r="OSC2" s="293"/>
      <c r="OSD2" s="109"/>
      <c r="OSE2" s="128"/>
      <c r="OSF2" s="292"/>
      <c r="OSG2" s="292"/>
      <c r="OSH2" s="293"/>
      <c r="OSI2" s="293"/>
      <c r="OSJ2" s="109"/>
      <c r="OSK2" s="128"/>
      <c r="OSL2" s="292"/>
      <c r="OSM2" s="292"/>
      <c r="OSN2" s="293"/>
      <c r="OSO2" s="293"/>
      <c r="OSP2" s="109"/>
      <c r="OSQ2" s="128"/>
      <c r="OSR2" s="292"/>
      <c r="OSS2" s="292"/>
      <c r="OST2" s="293"/>
      <c r="OSU2" s="293"/>
      <c r="OSV2" s="109"/>
      <c r="OSW2" s="128"/>
      <c r="OSX2" s="292"/>
      <c r="OSY2" s="292"/>
      <c r="OSZ2" s="293"/>
      <c r="OTA2" s="293"/>
      <c r="OTB2" s="109"/>
      <c r="OTC2" s="128"/>
      <c r="OTD2" s="292"/>
      <c r="OTE2" s="292"/>
      <c r="OTF2" s="293"/>
      <c r="OTG2" s="293"/>
      <c r="OTH2" s="109"/>
      <c r="OTI2" s="128"/>
      <c r="OTJ2" s="292"/>
      <c r="OTK2" s="292"/>
      <c r="OTL2" s="293"/>
      <c r="OTM2" s="293"/>
      <c r="OTN2" s="109"/>
      <c r="OTO2" s="128"/>
      <c r="OTP2" s="292"/>
      <c r="OTQ2" s="292"/>
      <c r="OTR2" s="293"/>
      <c r="OTS2" s="293"/>
      <c r="OTT2" s="109"/>
      <c r="OTU2" s="128"/>
      <c r="OTV2" s="292"/>
      <c r="OTW2" s="292"/>
      <c r="OTX2" s="293"/>
      <c r="OTY2" s="293"/>
      <c r="OTZ2" s="109"/>
      <c r="OUA2" s="128"/>
      <c r="OUB2" s="292"/>
      <c r="OUC2" s="292"/>
      <c r="OUD2" s="293"/>
      <c r="OUE2" s="293"/>
      <c r="OUF2" s="109"/>
      <c r="OUG2" s="128"/>
      <c r="OUH2" s="292"/>
      <c r="OUI2" s="292"/>
      <c r="OUJ2" s="293"/>
      <c r="OUK2" s="293"/>
      <c r="OUL2" s="109"/>
      <c r="OUM2" s="128"/>
      <c r="OUN2" s="292"/>
      <c r="OUO2" s="292"/>
      <c r="OUP2" s="293"/>
      <c r="OUQ2" s="293"/>
      <c r="OUR2" s="109"/>
      <c r="OUS2" s="128"/>
      <c r="OUT2" s="292"/>
      <c r="OUU2" s="292"/>
      <c r="OUV2" s="293"/>
      <c r="OUW2" s="293"/>
      <c r="OUX2" s="109"/>
      <c r="OUY2" s="128"/>
      <c r="OUZ2" s="292"/>
      <c r="OVA2" s="292"/>
      <c r="OVB2" s="293"/>
      <c r="OVC2" s="293"/>
      <c r="OVD2" s="109"/>
      <c r="OVE2" s="128"/>
      <c r="OVF2" s="292"/>
      <c r="OVG2" s="292"/>
      <c r="OVH2" s="293"/>
      <c r="OVI2" s="293"/>
      <c r="OVJ2" s="109"/>
      <c r="OVK2" s="128"/>
      <c r="OVL2" s="292"/>
      <c r="OVM2" s="292"/>
      <c r="OVN2" s="293"/>
      <c r="OVO2" s="293"/>
      <c r="OVP2" s="109"/>
      <c r="OVQ2" s="128"/>
      <c r="OVR2" s="292"/>
      <c r="OVS2" s="292"/>
      <c r="OVT2" s="293"/>
      <c r="OVU2" s="293"/>
      <c r="OVV2" s="109"/>
      <c r="OVW2" s="128"/>
      <c r="OVX2" s="292"/>
      <c r="OVY2" s="292"/>
      <c r="OVZ2" s="293"/>
      <c r="OWA2" s="293"/>
      <c r="OWB2" s="109"/>
      <c r="OWC2" s="128"/>
      <c r="OWD2" s="292"/>
      <c r="OWE2" s="292"/>
      <c r="OWF2" s="293"/>
      <c r="OWG2" s="293"/>
      <c r="OWH2" s="109"/>
      <c r="OWI2" s="128"/>
      <c r="OWJ2" s="292"/>
      <c r="OWK2" s="292"/>
      <c r="OWL2" s="293"/>
      <c r="OWM2" s="293"/>
      <c r="OWN2" s="109"/>
      <c r="OWO2" s="128"/>
      <c r="OWP2" s="292"/>
      <c r="OWQ2" s="292"/>
      <c r="OWR2" s="293"/>
      <c r="OWS2" s="293"/>
      <c r="OWT2" s="109"/>
      <c r="OWU2" s="128"/>
      <c r="OWV2" s="292"/>
      <c r="OWW2" s="292"/>
      <c r="OWX2" s="293"/>
      <c r="OWY2" s="293"/>
      <c r="OWZ2" s="109"/>
      <c r="OXA2" s="128"/>
      <c r="OXB2" s="292"/>
      <c r="OXC2" s="292"/>
      <c r="OXD2" s="293"/>
      <c r="OXE2" s="293"/>
      <c r="OXF2" s="109"/>
      <c r="OXG2" s="128"/>
      <c r="OXH2" s="292"/>
      <c r="OXI2" s="292"/>
      <c r="OXJ2" s="293"/>
      <c r="OXK2" s="293"/>
      <c r="OXL2" s="109"/>
      <c r="OXM2" s="128"/>
      <c r="OXN2" s="292"/>
      <c r="OXO2" s="292"/>
      <c r="OXP2" s="293"/>
      <c r="OXQ2" s="293"/>
      <c r="OXR2" s="109"/>
      <c r="OXS2" s="128"/>
      <c r="OXT2" s="292"/>
      <c r="OXU2" s="292"/>
      <c r="OXV2" s="293"/>
      <c r="OXW2" s="293"/>
      <c r="OXX2" s="109"/>
      <c r="OXY2" s="128"/>
      <c r="OXZ2" s="292"/>
      <c r="OYA2" s="292"/>
      <c r="OYB2" s="293"/>
      <c r="OYC2" s="293"/>
      <c r="OYD2" s="109"/>
      <c r="OYE2" s="128"/>
      <c r="OYF2" s="292"/>
      <c r="OYG2" s="292"/>
      <c r="OYH2" s="293"/>
      <c r="OYI2" s="293"/>
      <c r="OYJ2" s="109"/>
      <c r="OYK2" s="128"/>
      <c r="OYL2" s="292"/>
      <c r="OYM2" s="292"/>
      <c r="OYN2" s="293"/>
      <c r="OYO2" s="293"/>
      <c r="OYP2" s="109"/>
      <c r="OYQ2" s="128"/>
      <c r="OYR2" s="292"/>
      <c r="OYS2" s="292"/>
      <c r="OYT2" s="293"/>
      <c r="OYU2" s="293"/>
      <c r="OYV2" s="109"/>
      <c r="OYW2" s="128"/>
      <c r="OYX2" s="292"/>
      <c r="OYY2" s="292"/>
      <c r="OYZ2" s="293"/>
      <c r="OZA2" s="293"/>
      <c r="OZB2" s="109"/>
      <c r="OZC2" s="128"/>
      <c r="OZD2" s="292"/>
      <c r="OZE2" s="292"/>
      <c r="OZF2" s="293"/>
      <c r="OZG2" s="293"/>
      <c r="OZH2" s="109"/>
      <c r="OZI2" s="128"/>
      <c r="OZJ2" s="292"/>
      <c r="OZK2" s="292"/>
      <c r="OZL2" s="293"/>
      <c r="OZM2" s="293"/>
      <c r="OZN2" s="109"/>
      <c r="OZO2" s="128"/>
      <c r="OZP2" s="292"/>
      <c r="OZQ2" s="292"/>
      <c r="OZR2" s="293"/>
      <c r="OZS2" s="293"/>
      <c r="OZT2" s="109"/>
      <c r="OZU2" s="128"/>
      <c r="OZV2" s="292"/>
      <c r="OZW2" s="292"/>
      <c r="OZX2" s="293"/>
      <c r="OZY2" s="293"/>
      <c r="OZZ2" s="109"/>
      <c r="PAA2" s="128"/>
      <c r="PAB2" s="292"/>
      <c r="PAC2" s="292"/>
      <c r="PAD2" s="293"/>
      <c r="PAE2" s="293"/>
      <c r="PAF2" s="109"/>
      <c r="PAG2" s="128"/>
      <c r="PAH2" s="292"/>
      <c r="PAI2" s="292"/>
      <c r="PAJ2" s="293"/>
      <c r="PAK2" s="293"/>
      <c r="PAL2" s="109"/>
      <c r="PAM2" s="128"/>
      <c r="PAN2" s="292"/>
      <c r="PAO2" s="292"/>
      <c r="PAP2" s="293"/>
      <c r="PAQ2" s="293"/>
      <c r="PAR2" s="109"/>
      <c r="PAS2" s="128"/>
      <c r="PAT2" s="292"/>
      <c r="PAU2" s="292"/>
      <c r="PAV2" s="293"/>
      <c r="PAW2" s="293"/>
      <c r="PAX2" s="109"/>
      <c r="PAY2" s="128"/>
      <c r="PAZ2" s="292"/>
      <c r="PBA2" s="292"/>
      <c r="PBB2" s="293"/>
      <c r="PBC2" s="293"/>
      <c r="PBD2" s="109"/>
      <c r="PBE2" s="128"/>
      <c r="PBF2" s="292"/>
      <c r="PBG2" s="292"/>
      <c r="PBH2" s="293"/>
      <c r="PBI2" s="293"/>
      <c r="PBJ2" s="109"/>
      <c r="PBK2" s="128"/>
      <c r="PBL2" s="292"/>
      <c r="PBM2" s="292"/>
      <c r="PBN2" s="293"/>
      <c r="PBO2" s="293"/>
      <c r="PBP2" s="109"/>
      <c r="PBQ2" s="128"/>
      <c r="PBR2" s="292"/>
      <c r="PBS2" s="292"/>
      <c r="PBT2" s="293"/>
      <c r="PBU2" s="293"/>
      <c r="PBV2" s="109"/>
      <c r="PBW2" s="128"/>
      <c r="PBX2" s="292"/>
      <c r="PBY2" s="292"/>
      <c r="PBZ2" s="293"/>
      <c r="PCA2" s="293"/>
      <c r="PCB2" s="109"/>
      <c r="PCC2" s="128"/>
      <c r="PCD2" s="292"/>
      <c r="PCE2" s="292"/>
      <c r="PCF2" s="293"/>
      <c r="PCG2" s="293"/>
      <c r="PCH2" s="109"/>
      <c r="PCI2" s="128"/>
      <c r="PCJ2" s="292"/>
      <c r="PCK2" s="292"/>
      <c r="PCL2" s="293"/>
      <c r="PCM2" s="293"/>
      <c r="PCN2" s="109"/>
      <c r="PCO2" s="128"/>
      <c r="PCP2" s="292"/>
      <c r="PCQ2" s="292"/>
      <c r="PCR2" s="293"/>
      <c r="PCS2" s="293"/>
      <c r="PCT2" s="109"/>
      <c r="PCU2" s="128"/>
      <c r="PCV2" s="292"/>
      <c r="PCW2" s="292"/>
      <c r="PCX2" s="293"/>
      <c r="PCY2" s="293"/>
      <c r="PCZ2" s="109"/>
      <c r="PDA2" s="128"/>
      <c r="PDB2" s="292"/>
      <c r="PDC2" s="292"/>
      <c r="PDD2" s="293"/>
      <c r="PDE2" s="293"/>
      <c r="PDF2" s="109"/>
      <c r="PDG2" s="128"/>
      <c r="PDH2" s="292"/>
      <c r="PDI2" s="292"/>
      <c r="PDJ2" s="293"/>
      <c r="PDK2" s="293"/>
      <c r="PDL2" s="109"/>
      <c r="PDM2" s="128"/>
      <c r="PDN2" s="292"/>
      <c r="PDO2" s="292"/>
      <c r="PDP2" s="293"/>
      <c r="PDQ2" s="293"/>
      <c r="PDR2" s="109"/>
      <c r="PDS2" s="128"/>
      <c r="PDT2" s="292"/>
      <c r="PDU2" s="292"/>
      <c r="PDV2" s="293"/>
      <c r="PDW2" s="293"/>
      <c r="PDX2" s="109"/>
      <c r="PDY2" s="128"/>
      <c r="PDZ2" s="292"/>
      <c r="PEA2" s="292"/>
      <c r="PEB2" s="293"/>
      <c r="PEC2" s="293"/>
      <c r="PED2" s="109"/>
      <c r="PEE2" s="128"/>
      <c r="PEF2" s="292"/>
      <c r="PEG2" s="292"/>
      <c r="PEH2" s="293"/>
      <c r="PEI2" s="293"/>
      <c r="PEJ2" s="109"/>
      <c r="PEK2" s="128"/>
      <c r="PEL2" s="292"/>
      <c r="PEM2" s="292"/>
      <c r="PEN2" s="293"/>
      <c r="PEO2" s="293"/>
      <c r="PEP2" s="109"/>
      <c r="PEQ2" s="128"/>
      <c r="PER2" s="292"/>
      <c r="PES2" s="292"/>
      <c r="PET2" s="293"/>
      <c r="PEU2" s="293"/>
      <c r="PEV2" s="109"/>
      <c r="PEW2" s="128"/>
      <c r="PEX2" s="292"/>
      <c r="PEY2" s="292"/>
      <c r="PEZ2" s="293"/>
      <c r="PFA2" s="293"/>
      <c r="PFB2" s="109"/>
      <c r="PFC2" s="128"/>
      <c r="PFD2" s="292"/>
      <c r="PFE2" s="292"/>
      <c r="PFF2" s="293"/>
      <c r="PFG2" s="293"/>
      <c r="PFH2" s="109"/>
      <c r="PFI2" s="128"/>
      <c r="PFJ2" s="292"/>
      <c r="PFK2" s="292"/>
      <c r="PFL2" s="293"/>
      <c r="PFM2" s="293"/>
      <c r="PFN2" s="109"/>
      <c r="PFO2" s="128"/>
      <c r="PFP2" s="292"/>
      <c r="PFQ2" s="292"/>
      <c r="PFR2" s="293"/>
      <c r="PFS2" s="293"/>
      <c r="PFT2" s="109"/>
      <c r="PFU2" s="128"/>
      <c r="PFV2" s="292"/>
      <c r="PFW2" s="292"/>
      <c r="PFX2" s="293"/>
      <c r="PFY2" s="293"/>
      <c r="PFZ2" s="109"/>
      <c r="PGA2" s="128"/>
      <c r="PGB2" s="292"/>
      <c r="PGC2" s="292"/>
      <c r="PGD2" s="293"/>
      <c r="PGE2" s="293"/>
      <c r="PGF2" s="109"/>
      <c r="PGG2" s="128"/>
      <c r="PGH2" s="292"/>
      <c r="PGI2" s="292"/>
      <c r="PGJ2" s="293"/>
      <c r="PGK2" s="293"/>
      <c r="PGL2" s="109"/>
      <c r="PGM2" s="128"/>
      <c r="PGN2" s="292"/>
      <c r="PGO2" s="292"/>
      <c r="PGP2" s="293"/>
      <c r="PGQ2" s="293"/>
      <c r="PGR2" s="109"/>
      <c r="PGS2" s="128"/>
      <c r="PGT2" s="292"/>
      <c r="PGU2" s="292"/>
      <c r="PGV2" s="293"/>
      <c r="PGW2" s="293"/>
      <c r="PGX2" s="109"/>
      <c r="PGY2" s="128"/>
      <c r="PGZ2" s="292"/>
      <c r="PHA2" s="292"/>
      <c r="PHB2" s="293"/>
      <c r="PHC2" s="293"/>
      <c r="PHD2" s="109"/>
      <c r="PHE2" s="128"/>
      <c r="PHF2" s="292"/>
      <c r="PHG2" s="292"/>
      <c r="PHH2" s="293"/>
      <c r="PHI2" s="293"/>
      <c r="PHJ2" s="109"/>
      <c r="PHK2" s="128"/>
      <c r="PHL2" s="292"/>
      <c r="PHM2" s="292"/>
      <c r="PHN2" s="293"/>
      <c r="PHO2" s="293"/>
      <c r="PHP2" s="109"/>
      <c r="PHQ2" s="128"/>
      <c r="PHR2" s="292"/>
      <c r="PHS2" s="292"/>
      <c r="PHT2" s="293"/>
      <c r="PHU2" s="293"/>
      <c r="PHV2" s="109"/>
      <c r="PHW2" s="128"/>
      <c r="PHX2" s="292"/>
      <c r="PHY2" s="292"/>
      <c r="PHZ2" s="293"/>
      <c r="PIA2" s="293"/>
      <c r="PIB2" s="109"/>
      <c r="PIC2" s="128"/>
      <c r="PID2" s="292"/>
      <c r="PIE2" s="292"/>
      <c r="PIF2" s="293"/>
      <c r="PIG2" s="293"/>
      <c r="PIH2" s="109"/>
      <c r="PII2" s="128"/>
      <c r="PIJ2" s="292"/>
      <c r="PIK2" s="292"/>
      <c r="PIL2" s="293"/>
      <c r="PIM2" s="293"/>
      <c r="PIN2" s="109"/>
      <c r="PIO2" s="128"/>
      <c r="PIP2" s="292"/>
      <c r="PIQ2" s="292"/>
      <c r="PIR2" s="293"/>
      <c r="PIS2" s="293"/>
      <c r="PIT2" s="109"/>
      <c r="PIU2" s="128"/>
      <c r="PIV2" s="292"/>
      <c r="PIW2" s="292"/>
      <c r="PIX2" s="293"/>
      <c r="PIY2" s="293"/>
      <c r="PIZ2" s="109"/>
      <c r="PJA2" s="128"/>
      <c r="PJB2" s="292"/>
      <c r="PJC2" s="292"/>
      <c r="PJD2" s="293"/>
      <c r="PJE2" s="293"/>
      <c r="PJF2" s="109"/>
      <c r="PJG2" s="128"/>
      <c r="PJH2" s="292"/>
      <c r="PJI2" s="292"/>
      <c r="PJJ2" s="293"/>
      <c r="PJK2" s="293"/>
      <c r="PJL2" s="109"/>
      <c r="PJM2" s="128"/>
      <c r="PJN2" s="292"/>
      <c r="PJO2" s="292"/>
      <c r="PJP2" s="293"/>
      <c r="PJQ2" s="293"/>
      <c r="PJR2" s="109"/>
      <c r="PJS2" s="128"/>
      <c r="PJT2" s="292"/>
      <c r="PJU2" s="292"/>
      <c r="PJV2" s="293"/>
      <c r="PJW2" s="293"/>
      <c r="PJX2" s="109"/>
      <c r="PJY2" s="128"/>
      <c r="PJZ2" s="292"/>
      <c r="PKA2" s="292"/>
      <c r="PKB2" s="293"/>
      <c r="PKC2" s="293"/>
      <c r="PKD2" s="109"/>
      <c r="PKE2" s="128"/>
      <c r="PKF2" s="292"/>
      <c r="PKG2" s="292"/>
      <c r="PKH2" s="293"/>
      <c r="PKI2" s="293"/>
      <c r="PKJ2" s="109"/>
      <c r="PKK2" s="128"/>
      <c r="PKL2" s="292"/>
      <c r="PKM2" s="292"/>
      <c r="PKN2" s="293"/>
      <c r="PKO2" s="293"/>
      <c r="PKP2" s="109"/>
      <c r="PKQ2" s="128"/>
      <c r="PKR2" s="292"/>
      <c r="PKS2" s="292"/>
      <c r="PKT2" s="293"/>
      <c r="PKU2" s="293"/>
      <c r="PKV2" s="109"/>
      <c r="PKW2" s="128"/>
      <c r="PKX2" s="292"/>
      <c r="PKY2" s="292"/>
      <c r="PKZ2" s="293"/>
      <c r="PLA2" s="293"/>
      <c r="PLB2" s="109"/>
      <c r="PLC2" s="128"/>
      <c r="PLD2" s="292"/>
      <c r="PLE2" s="292"/>
      <c r="PLF2" s="293"/>
      <c r="PLG2" s="293"/>
      <c r="PLH2" s="109"/>
      <c r="PLI2" s="128"/>
      <c r="PLJ2" s="292"/>
      <c r="PLK2" s="292"/>
      <c r="PLL2" s="293"/>
      <c r="PLM2" s="293"/>
      <c r="PLN2" s="109"/>
      <c r="PLO2" s="128"/>
      <c r="PLP2" s="292"/>
      <c r="PLQ2" s="292"/>
      <c r="PLR2" s="293"/>
      <c r="PLS2" s="293"/>
      <c r="PLT2" s="109"/>
      <c r="PLU2" s="128"/>
      <c r="PLV2" s="292"/>
      <c r="PLW2" s="292"/>
      <c r="PLX2" s="293"/>
      <c r="PLY2" s="293"/>
      <c r="PLZ2" s="109"/>
      <c r="PMA2" s="128"/>
      <c r="PMB2" s="292"/>
      <c r="PMC2" s="292"/>
      <c r="PMD2" s="293"/>
      <c r="PME2" s="293"/>
      <c r="PMF2" s="109"/>
      <c r="PMG2" s="128"/>
      <c r="PMH2" s="292"/>
      <c r="PMI2" s="292"/>
      <c r="PMJ2" s="293"/>
      <c r="PMK2" s="293"/>
      <c r="PML2" s="109"/>
      <c r="PMM2" s="128"/>
      <c r="PMN2" s="292"/>
      <c r="PMO2" s="292"/>
      <c r="PMP2" s="293"/>
      <c r="PMQ2" s="293"/>
      <c r="PMR2" s="109"/>
      <c r="PMS2" s="128"/>
      <c r="PMT2" s="292"/>
      <c r="PMU2" s="292"/>
      <c r="PMV2" s="293"/>
      <c r="PMW2" s="293"/>
      <c r="PMX2" s="109"/>
      <c r="PMY2" s="128"/>
      <c r="PMZ2" s="292"/>
      <c r="PNA2" s="292"/>
      <c r="PNB2" s="293"/>
      <c r="PNC2" s="293"/>
      <c r="PND2" s="109"/>
      <c r="PNE2" s="128"/>
      <c r="PNF2" s="292"/>
      <c r="PNG2" s="292"/>
      <c r="PNH2" s="293"/>
      <c r="PNI2" s="293"/>
      <c r="PNJ2" s="109"/>
      <c r="PNK2" s="128"/>
      <c r="PNL2" s="292"/>
      <c r="PNM2" s="292"/>
      <c r="PNN2" s="293"/>
      <c r="PNO2" s="293"/>
      <c r="PNP2" s="109"/>
      <c r="PNQ2" s="128"/>
      <c r="PNR2" s="292"/>
      <c r="PNS2" s="292"/>
      <c r="PNT2" s="293"/>
      <c r="PNU2" s="293"/>
      <c r="PNV2" s="109"/>
      <c r="PNW2" s="128"/>
      <c r="PNX2" s="292"/>
      <c r="PNY2" s="292"/>
      <c r="PNZ2" s="293"/>
      <c r="POA2" s="293"/>
      <c r="POB2" s="109"/>
      <c r="POC2" s="128"/>
      <c r="POD2" s="292"/>
      <c r="POE2" s="292"/>
      <c r="POF2" s="293"/>
      <c r="POG2" s="293"/>
      <c r="POH2" s="109"/>
      <c r="POI2" s="128"/>
      <c r="POJ2" s="292"/>
      <c r="POK2" s="292"/>
      <c r="POL2" s="293"/>
      <c r="POM2" s="293"/>
      <c r="PON2" s="109"/>
      <c r="POO2" s="128"/>
      <c r="POP2" s="292"/>
      <c r="POQ2" s="292"/>
      <c r="POR2" s="293"/>
      <c r="POS2" s="293"/>
      <c r="POT2" s="109"/>
      <c r="POU2" s="128"/>
      <c r="POV2" s="292"/>
      <c r="POW2" s="292"/>
      <c r="POX2" s="293"/>
      <c r="POY2" s="293"/>
      <c r="POZ2" s="109"/>
      <c r="PPA2" s="128"/>
      <c r="PPB2" s="292"/>
      <c r="PPC2" s="292"/>
      <c r="PPD2" s="293"/>
      <c r="PPE2" s="293"/>
      <c r="PPF2" s="109"/>
      <c r="PPG2" s="128"/>
      <c r="PPH2" s="292"/>
      <c r="PPI2" s="292"/>
      <c r="PPJ2" s="293"/>
      <c r="PPK2" s="293"/>
      <c r="PPL2" s="109"/>
      <c r="PPM2" s="128"/>
      <c r="PPN2" s="292"/>
      <c r="PPO2" s="292"/>
      <c r="PPP2" s="293"/>
      <c r="PPQ2" s="293"/>
      <c r="PPR2" s="109"/>
      <c r="PPS2" s="128"/>
      <c r="PPT2" s="292"/>
      <c r="PPU2" s="292"/>
      <c r="PPV2" s="293"/>
      <c r="PPW2" s="293"/>
      <c r="PPX2" s="109"/>
      <c r="PPY2" s="128"/>
      <c r="PPZ2" s="292"/>
      <c r="PQA2" s="292"/>
      <c r="PQB2" s="293"/>
      <c r="PQC2" s="293"/>
      <c r="PQD2" s="109"/>
      <c r="PQE2" s="128"/>
      <c r="PQF2" s="292"/>
      <c r="PQG2" s="292"/>
      <c r="PQH2" s="293"/>
      <c r="PQI2" s="293"/>
      <c r="PQJ2" s="109"/>
      <c r="PQK2" s="128"/>
      <c r="PQL2" s="292"/>
      <c r="PQM2" s="292"/>
      <c r="PQN2" s="293"/>
      <c r="PQO2" s="293"/>
      <c r="PQP2" s="109"/>
      <c r="PQQ2" s="128"/>
      <c r="PQR2" s="292"/>
      <c r="PQS2" s="292"/>
      <c r="PQT2" s="293"/>
      <c r="PQU2" s="293"/>
      <c r="PQV2" s="109"/>
      <c r="PQW2" s="128"/>
      <c r="PQX2" s="292"/>
      <c r="PQY2" s="292"/>
      <c r="PQZ2" s="293"/>
      <c r="PRA2" s="293"/>
      <c r="PRB2" s="109"/>
      <c r="PRC2" s="128"/>
      <c r="PRD2" s="292"/>
      <c r="PRE2" s="292"/>
      <c r="PRF2" s="293"/>
      <c r="PRG2" s="293"/>
      <c r="PRH2" s="109"/>
      <c r="PRI2" s="128"/>
      <c r="PRJ2" s="292"/>
      <c r="PRK2" s="292"/>
      <c r="PRL2" s="293"/>
      <c r="PRM2" s="293"/>
      <c r="PRN2" s="109"/>
      <c r="PRO2" s="128"/>
      <c r="PRP2" s="292"/>
      <c r="PRQ2" s="292"/>
      <c r="PRR2" s="293"/>
      <c r="PRS2" s="293"/>
      <c r="PRT2" s="109"/>
      <c r="PRU2" s="128"/>
      <c r="PRV2" s="292"/>
      <c r="PRW2" s="292"/>
      <c r="PRX2" s="293"/>
      <c r="PRY2" s="293"/>
      <c r="PRZ2" s="109"/>
      <c r="PSA2" s="128"/>
      <c r="PSB2" s="292"/>
      <c r="PSC2" s="292"/>
      <c r="PSD2" s="293"/>
      <c r="PSE2" s="293"/>
      <c r="PSF2" s="109"/>
      <c r="PSG2" s="128"/>
      <c r="PSH2" s="292"/>
      <c r="PSI2" s="292"/>
      <c r="PSJ2" s="293"/>
      <c r="PSK2" s="293"/>
      <c r="PSL2" s="109"/>
      <c r="PSM2" s="128"/>
      <c r="PSN2" s="292"/>
      <c r="PSO2" s="292"/>
      <c r="PSP2" s="293"/>
      <c r="PSQ2" s="293"/>
      <c r="PSR2" s="109"/>
      <c r="PSS2" s="128"/>
      <c r="PST2" s="292"/>
      <c r="PSU2" s="292"/>
      <c r="PSV2" s="293"/>
      <c r="PSW2" s="293"/>
      <c r="PSX2" s="109"/>
      <c r="PSY2" s="128"/>
      <c r="PSZ2" s="292"/>
      <c r="PTA2" s="292"/>
      <c r="PTB2" s="293"/>
      <c r="PTC2" s="293"/>
      <c r="PTD2" s="109"/>
      <c r="PTE2" s="128"/>
      <c r="PTF2" s="292"/>
      <c r="PTG2" s="292"/>
      <c r="PTH2" s="293"/>
      <c r="PTI2" s="293"/>
      <c r="PTJ2" s="109"/>
      <c r="PTK2" s="128"/>
      <c r="PTL2" s="292"/>
      <c r="PTM2" s="292"/>
      <c r="PTN2" s="293"/>
      <c r="PTO2" s="293"/>
      <c r="PTP2" s="109"/>
      <c r="PTQ2" s="128"/>
      <c r="PTR2" s="292"/>
      <c r="PTS2" s="292"/>
      <c r="PTT2" s="293"/>
      <c r="PTU2" s="293"/>
      <c r="PTV2" s="109"/>
      <c r="PTW2" s="128"/>
      <c r="PTX2" s="292"/>
      <c r="PTY2" s="292"/>
      <c r="PTZ2" s="293"/>
      <c r="PUA2" s="293"/>
      <c r="PUB2" s="109"/>
      <c r="PUC2" s="128"/>
      <c r="PUD2" s="292"/>
      <c r="PUE2" s="292"/>
      <c r="PUF2" s="293"/>
      <c r="PUG2" s="293"/>
      <c r="PUH2" s="109"/>
      <c r="PUI2" s="128"/>
      <c r="PUJ2" s="292"/>
      <c r="PUK2" s="292"/>
      <c r="PUL2" s="293"/>
      <c r="PUM2" s="293"/>
      <c r="PUN2" s="109"/>
      <c r="PUO2" s="128"/>
      <c r="PUP2" s="292"/>
      <c r="PUQ2" s="292"/>
      <c r="PUR2" s="293"/>
      <c r="PUS2" s="293"/>
      <c r="PUT2" s="109"/>
      <c r="PUU2" s="128"/>
      <c r="PUV2" s="292"/>
      <c r="PUW2" s="292"/>
      <c r="PUX2" s="293"/>
      <c r="PUY2" s="293"/>
      <c r="PUZ2" s="109"/>
      <c r="PVA2" s="128"/>
      <c r="PVB2" s="292"/>
      <c r="PVC2" s="292"/>
      <c r="PVD2" s="293"/>
      <c r="PVE2" s="293"/>
      <c r="PVF2" s="109"/>
      <c r="PVG2" s="128"/>
      <c r="PVH2" s="292"/>
      <c r="PVI2" s="292"/>
      <c r="PVJ2" s="293"/>
      <c r="PVK2" s="293"/>
      <c r="PVL2" s="109"/>
      <c r="PVM2" s="128"/>
      <c r="PVN2" s="292"/>
      <c r="PVO2" s="292"/>
      <c r="PVP2" s="293"/>
      <c r="PVQ2" s="293"/>
      <c r="PVR2" s="109"/>
      <c r="PVS2" s="128"/>
      <c r="PVT2" s="292"/>
      <c r="PVU2" s="292"/>
      <c r="PVV2" s="293"/>
      <c r="PVW2" s="293"/>
      <c r="PVX2" s="109"/>
      <c r="PVY2" s="128"/>
      <c r="PVZ2" s="292"/>
      <c r="PWA2" s="292"/>
      <c r="PWB2" s="293"/>
      <c r="PWC2" s="293"/>
      <c r="PWD2" s="109"/>
      <c r="PWE2" s="128"/>
      <c r="PWF2" s="292"/>
      <c r="PWG2" s="292"/>
      <c r="PWH2" s="293"/>
      <c r="PWI2" s="293"/>
      <c r="PWJ2" s="109"/>
      <c r="PWK2" s="128"/>
      <c r="PWL2" s="292"/>
      <c r="PWM2" s="292"/>
      <c r="PWN2" s="293"/>
      <c r="PWO2" s="293"/>
      <c r="PWP2" s="109"/>
      <c r="PWQ2" s="128"/>
      <c r="PWR2" s="292"/>
      <c r="PWS2" s="292"/>
      <c r="PWT2" s="293"/>
      <c r="PWU2" s="293"/>
      <c r="PWV2" s="109"/>
      <c r="PWW2" s="128"/>
      <c r="PWX2" s="292"/>
      <c r="PWY2" s="292"/>
      <c r="PWZ2" s="293"/>
      <c r="PXA2" s="293"/>
      <c r="PXB2" s="109"/>
      <c r="PXC2" s="128"/>
      <c r="PXD2" s="292"/>
      <c r="PXE2" s="292"/>
      <c r="PXF2" s="293"/>
      <c r="PXG2" s="293"/>
      <c r="PXH2" s="109"/>
      <c r="PXI2" s="128"/>
      <c r="PXJ2" s="292"/>
      <c r="PXK2" s="292"/>
      <c r="PXL2" s="293"/>
      <c r="PXM2" s="293"/>
      <c r="PXN2" s="109"/>
      <c r="PXO2" s="128"/>
      <c r="PXP2" s="292"/>
      <c r="PXQ2" s="292"/>
      <c r="PXR2" s="293"/>
      <c r="PXS2" s="293"/>
      <c r="PXT2" s="109"/>
      <c r="PXU2" s="128"/>
      <c r="PXV2" s="292"/>
      <c r="PXW2" s="292"/>
      <c r="PXX2" s="293"/>
      <c r="PXY2" s="293"/>
      <c r="PXZ2" s="109"/>
      <c r="PYA2" s="128"/>
      <c r="PYB2" s="292"/>
      <c r="PYC2" s="292"/>
      <c r="PYD2" s="293"/>
      <c r="PYE2" s="293"/>
      <c r="PYF2" s="109"/>
      <c r="PYG2" s="128"/>
      <c r="PYH2" s="292"/>
      <c r="PYI2" s="292"/>
      <c r="PYJ2" s="293"/>
      <c r="PYK2" s="293"/>
      <c r="PYL2" s="109"/>
      <c r="PYM2" s="128"/>
      <c r="PYN2" s="292"/>
      <c r="PYO2" s="292"/>
      <c r="PYP2" s="293"/>
      <c r="PYQ2" s="293"/>
      <c r="PYR2" s="109"/>
      <c r="PYS2" s="128"/>
      <c r="PYT2" s="292"/>
      <c r="PYU2" s="292"/>
      <c r="PYV2" s="293"/>
      <c r="PYW2" s="293"/>
      <c r="PYX2" s="109"/>
      <c r="PYY2" s="128"/>
      <c r="PYZ2" s="292"/>
      <c r="PZA2" s="292"/>
      <c r="PZB2" s="293"/>
      <c r="PZC2" s="293"/>
      <c r="PZD2" s="109"/>
      <c r="PZE2" s="128"/>
      <c r="PZF2" s="292"/>
      <c r="PZG2" s="292"/>
      <c r="PZH2" s="293"/>
      <c r="PZI2" s="293"/>
      <c r="PZJ2" s="109"/>
      <c r="PZK2" s="128"/>
      <c r="PZL2" s="292"/>
      <c r="PZM2" s="292"/>
      <c r="PZN2" s="293"/>
      <c r="PZO2" s="293"/>
      <c r="PZP2" s="109"/>
      <c r="PZQ2" s="128"/>
      <c r="PZR2" s="292"/>
      <c r="PZS2" s="292"/>
      <c r="PZT2" s="293"/>
      <c r="PZU2" s="293"/>
      <c r="PZV2" s="109"/>
      <c r="PZW2" s="128"/>
      <c r="PZX2" s="292"/>
      <c r="PZY2" s="292"/>
      <c r="PZZ2" s="293"/>
      <c r="QAA2" s="293"/>
      <c r="QAB2" s="109"/>
      <c r="QAC2" s="128"/>
      <c r="QAD2" s="292"/>
      <c r="QAE2" s="292"/>
      <c r="QAF2" s="293"/>
      <c r="QAG2" s="293"/>
      <c r="QAH2" s="109"/>
      <c r="QAI2" s="128"/>
      <c r="QAJ2" s="292"/>
      <c r="QAK2" s="292"/>
      <c r="QAL2" s="293"/>
      <c r="QAM2" s="293"/>
      <c r="QAN2" s="109"/>
      <c r="QAO2" s="128"/>
      <c r="QAP2" s="292"/>
      <c r="QAQ2" s="292"/>
      <c r="QAR2" s="293"/>
      <c r="QAS2" s="293"/>
      <c r="QAT2" s="109"/>
      <c r="QAU2" s="128"/>
      <c r="QAV2" s="292"/>
      <c r="QAW2" s="292"/>
      <c r="QAX2" s="293"/>
      <c r="QAY2" s="293"/>
      <c r="QAZ2" s="109"/>
      <c r="QBA2" s="128"/>
      <c r="QBB2" s="292"/>
      <c r="QBC2" s="292"/>
      <c r="QBD2" s="293"/>
      <c r="QBE2" s="293"/>
      <c r="QBF2" s="109"/>
      <c r="QBG2" s="128"/>
      <c r="QBH2" s="292"/>
      <c r="QBI2" s="292"/>
      <c r="QBJ2" s="293"/>
      <c r="QBK2" s="293"/>
      <c r="QBL2" s="109"/>
      <c r="QBM2" s="128"/>
      <c r="QBN2" s="292"/>
      <c r="QBO2" s="292"/>
      <c r="QBP2" s="293"/>
      <c r="QBQ2" s="293"/>
      <c r="QBR2" s="109"/>
      <c r="QBS2" s="128"/>
      <c r="QBT2" s="292"/>
      <c r="QBU2" s="292"/>
      <c r="QBV2" s="293"/>
      <c r="QBW2" s="293"/>
      <c r="QBX2" s="109"/>
      <c r="QBY2" s="128"/>
      <c r="QBZ2" s="292"/>
      <c r="QCA2" s="292"/>
      <c r="QCB2" s="293"/>
      <c r="QCC2" s="293"/>
      <c r="QCD2" s="109"/>
      <c r="QCE2" s="128"/>
      <c r="QCF2" s="292"/>
      <c r="QCG2" s="292"/>
      <c r="QCH2" s="293"/>
      <c r="QCI2" s="293"/>
      <c r="QCJ2" s="109"/>
      <c r="QCK2" s="128"/>
      <c r="QCL2" s="292"/>
      <c r="QCM2" s="292"/>
      <c r="QCN2" s="293"/>
      <c r="QCO2" s="293"/>
      <c r="QCP2" s="109"/>
      <c r="QCQ2" s="128"/>
      <c r="QCR2" s="292"/>
      <c r="QCS2" s="292"/>
      <c r="QCT2" s="293"/>
      <c r="QCU2" s="293"/>
      <c r="QCV2" s="109"/>
      <c r="QCW2" s="128"/>
      <c r="QCX2" s="292"/>
      <c r="QCY2" s="292"/>
      <c r="QCZ2" s="293"/>
      <c r="QDA2" s="293"/>
      <c r="QDB2" s="109"/>
      <c r="QDC2" s="128"/>
      <c r="QDD2" s="292"/>
      <c r="QDE2" s="292"/>
      <c r="QDF2" s="293"/>
      <c r="QDG2" s="293"/>
      <c r="QDH2" s="109"/>
      <c r="QDI2" s="128"/>
      <c r="QDJ2" s="292"/>
      <c r="QDK2" s="292"/>
      <c r="QDL2" s="293"/>
      <c r="QDM2" s="293"/>
      <c r="QDN2" s="109"/>
      <c r="QDO2" s="128"/>
      <c r="QDP2" s="292"/>
      <c r="QDQ2" s="292"/>
      <c r="QDR2" s="293"/>
      <c r="QDS2" s="293"/>
      <c r="QDT2" s="109"/>
      <c r="QDU2" s="128"/>
      <c r="QDV2" s="292"/>
      <c r="QDW2" s="292"/>
      <c r="QDX2" s="293"/>
      <c r="QDY2" s="293"/>
      <c r="QDZ2" s="109"/>
      <c r="QEA2" s="128"/>
      <c r="QEB2" s="292"/>
      <c r="QEC2" s="292"/>
      <c r="QED2" s="293"/>
      <c r="QEE2" s="293"/>
      <c r="QEF2" s="109"/>
      <c r="QEG2" s="128"/>
      <c r="QEH2" s="292"/>
      <c r="QEI2" s="292"/>
      <c r="QEJ2" s="293"/>
      <c r="QEK2" s="293"/>
      <c r="QEL2" s="109"/>
      <c r="QEM2" s="128"/>
      <c r="QEN2" s="292"/>
      <c r="QEO2" s="292"/>
      <c r="QEP2" s="293"/>
      <c r="QEQ2" s="293"/>
      <c r="QER2" s="109"/>
      <c r="QES2" s="128"/>
      <c r="QET2" s="292"/>
      <c r="QEU2" s="292"/>
      <c r="QEV2" s="293"/>
      <c r="QEW2" s="293"/>
      <c r="QEX2" s="109"/>
      <c r="QEY2" s="128"/>
      <c r="QEZ2" s="292"/>
      <c r="QFA2" s="292"/>
      <c r="QFB2" s="293"/>
      <c r="QFC2" s="293"/>
      <c r="QFD2" s="109"/>
      <c r="QFE2" s="128"/>
      <c r="QFF2" s="292"/>
      <c r="QFG2" s="292"/>
      <c r="QFH2" s="293"/>
      <c r="QFI2" s="293"/>
      <c r="QFJ2" s="109"/>
      <c r="QFK2" s="128"/>
      <c r="QFL2" s="292"/>
      <c r="QFM2" s="292"/>
      <c r="QFN2" s="293"/>
      <c r="QFO2" s="293"/>
      <c r="QFP2" s="109"/>
      <c r="QFQ2" s="128"/>
      <c r="QFR2" s="292"/>
      <c r="QFS2" s="292"/>
      <c r="QFT2" s="293"/>
      <c r="QFU2" s="293"/>
      <c r="QFV2" s="109"/>
      <c r="QFW2" s="128"/>
      <c r="QFX2" s="292"/>
      <c r="QFY2" s="292"/>
      <c r="QFZ2" s="293"/>
      <c r="QGA2" s="293"/>
      <c r="QGB2" s="109"/>
      <c r="QGC2" s="128"/>
      <c r="QGD2" s="292"/>
      <c r="QGE2" s="292"/>
      <c r="QGF2" s="293"/>
      <c r="QGG2" s="293"/>
      <c r="QGH2" s="109"/>
      <c r="QGI2" s="128"/>
      <c r="QGJ2" s="292"/>
      <c r="QGK2" s="292"/>
      <c r="QGL2" s="293"/>
      <c r="QGM2" s="293"/>
      <c r="QGN2" s="109"/>
      <c r="QGO2" s="128"/>
      <c r="QGP2" s="292"/>
      <c r="QGQ2" s="292"/>
      <c r="QGR2" s="293"/>
      <c r="QGS2" s="293"/>
      <c r="QGT2" s="109"/>
      <c r="QGU2" s="128"/>
      <c r="QGV2" s="292"/>
      <c r="QGW2" s="292"/>
      <c r="QGX2" s="293"/>
      <c r="QGY2" s="293"/>
      <c r="QGZ2" s="109"/>
      <c r="QHA2" s="128"/>
      <c r="QHB2" s="292"/>
      <c r="QHC2" s="292"/>
      <c r="QHD2" s="293"/>
      <c r="QHE2" s="293"/>
      <c r="QHF2" s="109"/>
      <c r="QHG2" s="128"/>
      <c r="QHH2" s="292"/>
      <c r="QHI2" s="292"/>
      <c r="QHJ2" s="293"/>
      <c r="QHK2" s="293"/>
      <c r="QHL2" s="109"/>
      <c r="QHM2" s="128"/>
      <c r="QHN2" s="292"/>
      <c r="QHO2" s="292"/>
      <c r="QHP2" s="293"/>
      <c r="QHQ2" s="293"/>
      <c r="QHR2" s="109"/>
      <c r="QHS2" s="128"/>
      <c r="QHT2" s="292"/>
      <c r="QHU2" s="292"/>
      <c r="QHV2" s="293"/>
      <c r="QHW2" s="293"/>
      <c r="QHX2" s="109"/>
      <c r="QHY2" s="128"/>
      <c r="QHZ2" s="292"/>
      <c r="QIA2" s="292"/>
      <c r="QIB2" s="293"/>
      <c r="QIC2" s="293"/>
      <c r="QID2" s="109"/>
      <c r="QIE2" s="128"/>
      <c r="QIF2" s="292"/>
      <c r="QIG2" s="292"/>
      <c r="QIH2" s="293"/>
      <c r="QII2" s="293"/>
      <c r="QIJ2" s="109"/>
      <c r="QIK2" s="128"/>
      <c r="QIL2" s="292"/>
      <c r="QIM2" s="292"/>
      <c r="QIN2" s="293"/>
      <c r="QIO2" s="293"/>
      <c r="QIP2" s="109"/>
      <c r="QIQ2" s="128"/>
      <c r="QIR2" s="292"/>
      <c r="QIS2" s="292"/>
      <c r="QIT2" s="293"/>
      <c r="QIU2" s="293"/>
      <c r="QIV2" s="109"/>
      <c r="QIW2" s="128"/>
      <c r="QIX2" s="292"/>
      <c r="QIY2" s="292"/>
      <c r="QIZ2" s="293"/>
      <c r="QJA2" s="293"/>
      <c r="QJB2" s="109"/>
      <c r="QJC2" s="128"/>
      <c r="QJD2" s="292"/>
      <c r="QJE2" s="292"/>
      <c r="QJF2" s="293"/>
      <c r="QJG2" s="293"/>
      <c r="QJH2" s="109"/>
      <c r="QJI2" s="128"/>
      <c r="QJJ2" s="292"/>
      <c r="QJK2" s="292"/>
      <c r="QJL2" s="293"/>
      <c r="QJM2" s="293"/>
      <c r="QJN2" s="109"/>
      <c r="QJO2" s="128"/>
      <c r="QJP2" s="292"/>
      <c r="QJQ2" s="292"/>
      <c r="QJR2" s="293"/>
      <c r="QJS2" s="293"/>
      <c r="QJT2" s="109"/>
      <c r="QJU2" s="128"/>
      <c r="QJV2" s="292"/>
      <c r="QJW2" s="292"/>
      <c r="QJX2" s="293"/>
      <c r="QJY2" s="293"/>
      <c r="QJZ2" s="109"/>
      <c r="QKA2" s="128"/>
      <c r="QKB2" s="292"/>
      <c r="QKC2" s="292"/>
      <c r="QKD2" s="293"/>
      <c r="QKE2" s="293"/>
      <c r="QKF2" s="109"/>
      <c r="QKG2" s="128"/>
      <c r="QKH2" s="292"/>
      <c r="QKI2" s="292"/>
      <c r="QKJ2" s="293"/>
      <c r="QKK2" s="293"/>
      <c r="QKL2" s="109"/>
      <c r="QKM2" s="128"/>
      <c r="QKN2" s="292"/>
      <c r="QKO2" s="292"/>
      <c r="QKP2" s="293"/>
      <c r="QKQ2" s="293"/>
      <c r="QKR2" s="109"/>
      <c r="QKS2" s="128"/>
      <c r="QKT2" s="292"/>
      <c r="QKU2" s="292"/>
      <c r="QKV2" s="293"/>
      <c r="QKW2" s="293"/>
      <c r="QKX2" s="109"/>
      <c r="QKY2" s="128"/>
      <c r="QKZ2" s="292"/>
      <c r="QLA2" s="292"/>
      <c r="QLB2" s="293"/>
      <c r="QLC2" s="293"/>
      <c r="QLD2" s="109"/>
      <c r="QLE2" s="128"/>
      <c r="QLF2" s="292"/>
      <c r="QLG2" s="292"/>
      <c r="QLH2" s="293"/>
      <c r="QLI2" s="293"/>
      <c r="QLJ2" s="109"/>
      <c r="QLK2" s="128"/>
      <c r="QLL2" s="292"/>
      <c r="QLM2" s="292"/>
      <c r="QLN2" s="293"/>
      <c r="QLO2" s="293"/>
      <c r="QLP2" s="109"/>
      <c r="QLQ2" s="128"/>
      <c r="QLR2" s="292"/>
      <c r="QLS2" s="292"/>
      <c r="QLT2" s="293"/>
      <c r="QLU2" s="293"/>
      <c r="QLV2" s="109"/>
      <c r="QLW2" s="128"/>
      <c r="QLX2" s="292"/>
      <c r="QLY2" s="292"/>
      <c r="QLZ2" s="293"/>
      <c r="QMA2" s="293"/>
      <c r="QMB2" s="109"/>
      <c r="QMC2" s="128"/>
      <c r="QMD2" s="292"/>
      <c r="QME2" s="292"/>
      <c r="QMF2" s="293"/>
      <c r="QMG2" s="293"/>
      <c r="QMH2" s="109"/>
      <c r="QMI2" s="128"/>
      <c r="QMJ2" s="292"/>
      <c r="QMK2" s="292"/>
      <c r="QML2" s="293"/>
      <c r="QMM2" s="293"/>
      <c r="QMN2" s="109"/>
      <c r="QMO2" s="128"/>
      <c r="QMP2" s="292"/>
      <c r="QMQ2" s="292"/>
      <c r="QMR2" s="293"/>
      <c r="QMS2" s="293"/>
      <c r="QMT2" s="109"/>
      <c r="QMU2" s="128"/>
      <c r="QMV2" s="292"/>
      <c r="QMW2" s="292"/>
      <c r="QMX2" s="293"/>
      <c r="QMY2" s="293"/>
      <c r="QMZ2" s="109"/>
      <c r="QNA2" s="128"/>
      <c r="QNB2" s="292"/>
      <c r="QNC2" s="292"/>
      <c r="QND2" s="293"/>
      <c r="QNE2" s="293"/>
      <c r="QNF2" s="109"/>
      <c r="QNG2" s="128"/>
      <c r="QNH2" s="292"/>
      <c r="QNI2" s="292"/>
      <c r="QNJ2" s="293"/>
      <c r="QNK2" s="293"/>
      <c r="QNL2" s="109"/>
      <c r="QNM2" s="128"/>
      <c r="QNN2" s="292"/>
      <c r="QNO2" s="292"/>
      <c r="QNP2" s="293"/>
      <c r="QNQ2" s="293"/>
      <c r="QNR2" s="109"/>
      <c r="QNS2" s="128"/>
      <c r="QNT2" s="292"/>
      <c r="QNU2" s="292"/>
      <c r="QNV2" s="293"/>
      <c r="QNW2" s="293"/>
      <c r="QNX2" s="109"/>
      <c r="QNY2" s="128"/>
      <c r="QNZ2" s="292"/>
      <c r="QOA2" s="292"/>
      <c r="QOB2" s="293"/>
      <c r="QOC2" s="293"/>
      <c r="QOD2" s="109"/>
      <c r="QOE2" s="128"/>
      <c r="QOF2" s="292"/>
      <c r="QOG2" s="292"/>
      <c r="QOH2" s="293"/>
      <c r="QOI2" s="293"/>
      <c r="QOJ2" s="109"/>
      <c r="QOK2" s="128"/>
      <c r="QOL2" s="292"/>
      <c r="QOM2" s="292"/>
      <c r="QON2" s="293"/>
      <c r="QOO2" s="293"/>
      <c r="QOP2" s="109"/>
      <c r="QOQ2" s="128"/>
      <c r="QOR2" s="292"/>
      <c r="QOS2" s="292"/>
      <c r="QOT2" s="293"/>
      <c r="QOU2" s="293"/>
      <c r="QOV2" s="109"/>
      <c r="QOW2" s="128"/>
      <c r="QOX2" s="292"/>
      <c r="QOY2" s="292"/>
      <c r="QOZ2" s="293"/>
      <c r="QPA2" s="293"/>
      <c r="QPB2" s="109"/>
      <c r="QPC2" s="128"/>
      <c r="QPD2" s="292"/>
      <c r="QPE2" s="292"/>
      <c r="QPF2" s="293"/>
      <c r="QPG2" s="293"/>
      <c r="QPH2" s="109"/>
      <c r="QPI2" s="128"/>
      <c r="QPJ2" s="292"/>
      <c r="QPK2" s="292"/>
      <c r="QPL2" s="293"/>
      <c r="QPM2" s="293"/>
      <c r="QPN2" s="109"/>
      <c r="QPO2" s="128"/>
      <c r="QPP2" s="292"/>
      <c r="QPQ2" s="292"/>
      <c r="QPR2" s="293"/>
      <c r="QPS2" s="293"/>
      <c r="QPT2" s="109"/>
      <c r="QPU2" s="128"/>
      <c r="QPV2" s="292"/>
      <c r="QPW2" s="292"/>
      <c r="QPX2" s="293"/>
      <c r="QPY2" s="293"/>
      <c r="QPZ2" s="109"/>
      <c r="QQA2" s="128"/>
      <c r="QQB2" s="292"/>
      <c r="QQC2" s="292"/>
      <c r="QQD2" s="293"/>
      <c r="QQE2" s="293"/>
      <c r="QQF2" s="109"/>
      <c r="QQG2" s="128"/>
      <c r="QQH2" s="292"/>
      <c r="QQI2" s="292"/>
      <c r="QQJ2" s="293"/>
      <c r="QQK2" s="293"/>
      <c r="QQL2" s="109"/>
      <c r="QQM2" s="128"/>
      <c r="QQN2" s="292"/>
      <c r="QQO2" s="292"/>
      <c r="QQP2" s="293"/>
      <c r="QQQ2" s="293"/>
      <c r="QQR2" s="109"/>
      <c r="QQS2" s="128"/>
      <c r="QQT2" s="292"/>
      <c r="QQU2" s="292"/>
      <c r="QQV2" s="293"/>
      <c r="QQW2" s="293"/>
      <c r="QQX2" s="109"/>
      <c r="QQY2" s="128"/>
      <c r="QQZ2" s="292"/>
      <c r="QRA2" s="292"/>
      <c r="QRB2" s="293"/>
      <c r="QRC2" s="293"/>
      <c r="QRD2" s="109"/>
      <c r="QRE2" s="128"/>
      <c r="QRF2" s="292"/>
      <c r="QRG2" s="292"/>
      <c r="QRH2" s="293"/>
      <c r="QRI2" s="293"/>
      <c r="QRJ2" s="109"/>
      <c r="QRK2" s="128"/>
      <c r="QRL2" s="292"/>
      <c r="QRM2" s="292"/>
      <c r="QRN2" s="293"/>
      <c r="QRO2" s="293"/>
      <c r="QRP2" s="109"/>
      <c r="QRQ2" s="128"/>
      <c r="QRR2" s="292"/>
      <c r="QRS2" s="292"/>
      <c r="QRT2" s="293"/>
      <c r="QRU2" s="293"/>
      <c r="QRV2" s="109"/>
      <c r="QRW2" s="128"/>
      <c r="QRX2" s="292"/>
      <c r="QRY2" s="292"/>
      <c r="QRZ2" s="293"/>
      <c r="QSA2" s="293"/>
      <c r="QSB2" s="109"/>
      <c r="QSC2" s="128"/>
      <c r="QSD2" s="292"/>
      <c r="QSE2" s="292"/>
      <c r="QSF2" s="293"/>
      <c r="QSG2" s="293"/>
      <c r="QSH2" s="109"/>
      <c r="QSI2" s="128"/>
      <c r="QSJ2" s="292"/>
      <c r="QSK2" s="292"/>
      <c r="QSL2" s="293"/>
      <c r="QSM2" s="293"/>
      <c r="QSN2" s="109"/>
      <c r="QSO2" s="128"/>
      <c r="QSP2" s="292"/>
      <c r="QSQ2" s="292"/>
      <c r="QSR2" s="293"/>
      <c r="QSS2" s="293"/>
      <c r="QST2" s="109"/>
      <c r="QSU2" s="128"/>
      <c r="QSV2" s="292"/>
      <c r="QSW2" s="292"/>
      <c r="QSX2" s="293"/>
      <c r="QSY2" s="293"/>
      <c r="QSZ2" s="109"/>
      <c r="QTA2" s="128"/>
      <c r="QTB2" s="292"/>
      <c r="QTC2" s="292"/>
      <c r="QTD2" s="293"/>
      <c r="QTE2" s="293"/>
      <c r="QTF2" s="109"/>
      <c r="QTG2" s="128"/>
      <c r="QTH2" s="292"/>
      <c r="QTI2" s="292"/>
      <c r="QTJ2" s="293"/>
      <c r="QTK2" s="293"/>
      <c r="QTL2" s="109"/>
      <c r="QTM2" s="128"/>
      <c r="QTN2" s="292"/>
      <c r="QTO2" s="292"/>
      <c r="QTP2" s="293"/>
      <c r="QTQ2" s="293"/>
      <c r="QTR2" s="109"/>
      <c r="QTS2" s="128"/>
      <c r="QTT2" s="292"/>
      <c r="QTU2" s="292"/>
      <c r="QTV2" s="293"/>
      <c r="QTW2" s="293"/>
      <c r="QTX2" s="109"/>
      <c r="QTY2" s="128"/>
      <c r="QTZ2" s="292"/>
      <c r="QUA2" s="292"/>
      <c r="QUB2" s="293"/>
      <c r="QUC2" s="293"/>
      <c r="QUD2" s="109"/>
      <c r="QUE2" s="128"/>
      <c r="QUF2" s="292"/>
      <c r="QUG2" s="292"/>
      <c r="QUH2" s="293"/>
      <c r="QUI2" s="293"/>
      <c r="QUJ2" s="109"/>
      <c r="QUK2" s="128"/>
      <c r="QUL2" s="292"/>
      <c r="QUM2" s="292"/>
      <c r="QUN2" s="293"/>
      <c r="QUO2" s="293"/>
      <c r="QUP2" s="109"/>
      <c r="QUQ2" s="128"/>
      <c r="QUR2" s="292"/>
      <c r="QUS2" s="292"/>
      <c r="QUT2" s="293"/>
      <c r="QUU2" s="293"/>
      <c r="QUV2" s="109"/>
      <c r="QUW2" s="128"/>
      <c r="QUX2" s="292"/>
      <c r="QUY2" s="292"/>
      <c r="QUZ2" s="293"/>
      <c r="QVA2" s="293"/>
      <c r="QVB2" s="109"/>
      <c r="QVC2" s="128"/>
      <c r="QVD2" s="292"/>
      <c r="QVE2" s="292"/>
      <c r="QVF2" s="293"/>
      <c r="QVG2" s="293"/>
      <c r="QVH2" s="109"/>
      <c r="QVI2" s="128"/>
      <c r="QVJ2" s="292"/>
      <c r="QVK2" s="292"/>
      <c r="QVL2" s="293"/>
      <c r="QVM2" s="293"/>
      <c r="QVN2" s="109"/>
      <c r="QVO2" s="128"/>
      <c r="QVP2" s="292"/>
      <c r="QVQ2" s="292"/>
      <c r="QVR2" s="293"/>
      <c r="QVS2" s="293"/>
      <c r="QVT2" s="109"/>
      <c r="QVU2" s="128"/>
      <c r="QVV2" s="292"/>
      <c r="QVW2" s="292"/>
      <c r="QVX2" s="293"/>
      <c r="QVY2" s="293"/>
      <c r="QVZ2" s="109"/>
      <c r="QWA2" s="128"/>
      <c r="QWB2" s="292"/>
      <c r="QWC2" s="292"/>
      <c r="QWD2" s="293"/>
      <c r="QWE2" s="293"/>
      <c r="QWF2" s="109"/>
      <c r="QWG2" s="128"/>
      <c r="QWH2" s="292"/>
      <c r="QWI2" s="292"/>
      <c r="QWJ2" s="293"/>
      <c r="QWK2" s="293"/>
      <c r="QWL2" s="109"/>
      <c r="QWM2" s="128"/>
      <c r="QWN2" s="292"/>
      <c r="QWO2" s="292"/>
      <c r="QWP2" s="293"/>
      <c r="QWQ2" s="293"/>
      <c r="QWR2" s="109"/>
      <c r="QWS2" s="128"/>
      <c r="QWT2" s="292"/>
      <c r="QWU2" s="292"/>
      <c r="QWV2" s="293"/>
      <c r="QWW2" s="293"/>
      <c r="QWX2" s="109"/>
      <c r="QWY2" s="128"/>
      <c r="QWZ2" s="292"/>
      <c r="QXA2" s="292"/>
      <c r="QXB2" s="293"/>
      <c r="QXC2" s="293"/>
      <c r="QXD2" s="109"/>
      <c r="QXE2" s="128"/>
      <c r="QXF2" s="292"/>
      <c r="QXG2" s="292"/>
      <c r="QXH2" s="293"/>
      <c r="QXI2" s="293"/>
      <c r="QXJ2" s="109"/>
      <c r="QXK2" s="128"/>
      <c r="QXL2" s="292"/>
      <c r="QXM2" s="292"/>
      <c r="QXN2" s="293"/>
      <c r="QXO2" s="293"/>
      <c r="QXP2" s="109"/>
      <c r="QXQ2" s="128"/>
      <c r="QXR2" s="292"/>
      <c r="QXS2" s="292"/>
      <c r="QXT2" s="293"/>
      <c r="QXU2" s="293"/>
      <c r="QXV2" s="109"/>
      <c r="QXW2" s="128"/>
      <c r="QXX2" s="292"/>
      <c r="QXY2" s="292"/>
      <c r="QXZ2" s="293"/>
      <c r="QYA2" s="293"/>
      <c r="QYB2" s="109"/>
      <c r="QYC2" s="128"/>
      <c r="QYD2" s="292"/>
      <c r="QYE2" s="292"/>
      <c r="QYF2" s="293"/>
      <c r="QYG2" s="293"/>
      <c r="QYH2" s="109"/>
      <c r="QYI2" s="128"/>
      <c r="QYJ2" s="292"/>
      <c r="QYK2" s="292"/>
      <c r="QYL2" s="293"/>
      <c r="QYM2" s="293"/>
      <c r="QYN2" s="109"/>
      <c r="QYO2" s="128"/>
      <c r="QYP2" s="292"/>
      <c r="QYQ2" s="292"/>
      <c r="QYR2" s="293"/>
      <c r="QYS2" s="293"/>
      <c r="QYT2" s="109"/>
      <c r="QYU2" s="128"/>
      <c r="QYV2" s="292"/>
      <c r="QYW2" s="292"/>
      <c r="QYX2" s="293"/>
      <c r="QYY2" s="293"/>
      <c r="QYZ2" s="109"/>
      <c r="QZA2" s="128"/>
      <c r="QZB2" s="292"/>
      <c r="QZC2" s="292"/>
      <c r="QZD2" s="293"/>
      <c r="QZE2" s="293"/>
      <c r="QZF2" s="109"/>
      <c r="QZG2" s="128"/>
      <c r="QZH2" s="292"/>
      <c r="QZI2" s="292"/>
      <c r="QZJ2" s="293"/>
      <c r="QZK2" s="293"/>
      <c r="QZL2" s="109"/>
      <c r="QZM2" s="128"/>
      <c r="QZN2" s="292"/>
      <c r="QZO2" s="292"/>
      <c r="QZP2" s="293"/>
      <c r="QZQ2" s="293"/>
      <c r="QZR2" s="109"/>
      <c r="QZS2" s="128"/>
      <c r="QZT2" s="292"/>
      <c r="QZU2" s="292"/>
      <c r="QZV2" s="293"/>
      <c r="QZW2" s="293"/>
      <c r="QZX2" s="109"/>
      <c r="QZY2" s="128"/>
      <c r="QZZ2" s="292"/>
      <c r="RAA2" s="292"/>
      <c r="RAB2" s="293"/>
      <c r="RAC2" s="293"/>
      <c r="RAD2" s="109"/>
      <c r="RAE2" s="128"/>
      <c r="RAF2" s="292"/>
      <c r="RAG2" s="292"/>
      <c r="RAH2" s="293"/>
      <c r="RAI2" s="293"/>
      <c r="RAJ2" s="109"/>
      <c r="RAK2" s="128"/>
      <c r="RAL2" s="292"/>
      <c r="RAM2" s="292"/>
      <c r="RAN2" s="293"/>
      <c r="RAO2" s="293"/>
      <c r="RAP2" s="109"/>
      <c r="RAQ2" s="128"/>
      <c r="RAR2" s="292"/>
      <c r="RAS2" s="292"/>
      <c r="RAT2" s="293"/>
      <c r="RAU2" s="293"/>
      <c r="RAV2" s="109"/>
      <c r="RAW2" s="128"/>
      <c r="RAX2" s="292"/>
      <c r="RAY2" s="292"/>
      <c r="RAZ2" s="293"/>
      <c r="RBA2" s="293"/>
      <c r="RBB2" s="109"/>
      <c r="RBC2" s="128"/>
      <c r="RBD2" s="292"/>
      <c r="RBE2" s="292"/>
      <c r="RBF2" s="293"/>
      <c r="RBG2" s="293"/>
      <c r="RBH2" s="109"/>
      <c r="RBI2" s="128"/>
      <c r="RBJ2" s="292"/>
      <c r="RBK2" s="292"/>
      <c r="RBL2" s="293"/>
      <c r="RBM2" s="293"/>
      <c r="RBN2" s="109"/>
      <c r="RBO2" s="128"/>
      <c r="RBP2" s="292"/>
      <c r="RBQ2" s="292"/>
      <c r="RBR2" s="293"/>
      <c r="RBS2" s="293"/>
      <c r="RBT2" s="109"/>
      <c r="RBU2" s="128"/>
      <c r="RBV2" s="292"/>
      <c r="RBW2" s="292"/>
      <c r="RBX2" s="293"/>
      <c r="RBY2" s="293"/>
      <c r="RBZ2" s="109"/>
      <c r="RCA2" s="128"/>
      <c r="RCB2" s="292"/>
      <c r="RCC2" s="292"/>
      <c r="RCD2" s="293"/>
      <c r="RCE2" s="293"/>
      <c r="RCF2" s="109"/>
      <c r="RCG2" s="128"/>
      <c r="RCH2" s="292"/>
      <c r="RCI2" s="292"/>
      <c r="RCJ2" s="293"/>
      <c r="RCK2" s="293"/>
      <c r="RCL2" s="109"/>
      <c r="RCM2" s="128"/>
      <c r="RCN2" s="292"/>
      <c r="RCO2" s="292"/>
      <c r="RCP2" s="293"/>
      <c r="RCQ2" s="293"/>
      <c r="RCR2" s="109"/>
      <c r="RCS2" s="128"/>
      <c r="RCT2" s="292"/>
      <c r="RCU2" s="292"/>
      <c r="RCV2" s="293"/>
      <c r="RCW2" s="293"/>
      <c r="RCX2" s="109"/>
      <c r="RCY2" s="128"/>
      <c r="RCZ2" s="292"/>
      <c r="RDA2" s="292"/>
      <c r="RDB2" s="293"/>
      <c r="RDC2" s="293"/>
      <c r="RDD2" s="109"/>
      <c r="RDE2" s="128"/>
      <c r="RDF2" s="292"/>
      <c r="RDG2" s="292"/>
      <c r="RDH2" s="293"/>
      <c r="RDI2" s="293"/>
      <c r="RDJ2" s="109"/>
      <c r="RDK2" s="128"/>
      <c r="RDL2" s="292"/>
      <c r="RDM2" s="292"/>
      <c r="RDN2" s="293"/>
      <c r="RDO2" s="293"/>
      <c r="RDP2" s="109"/>
      <c r="RDQ2" s="128"/>
      <c r="RDR2" s="292"/>
      <c r="RDS2" s="292"/>
      <c r="RDT2" s="293"/>
      <c r="RDU2" s="293"/>
      <c r="RDV2" s="109"/>
      <c r="RDW2" s="128"/>
      <c r="RDX2" s="292"/>
      <c r="RDY2" s="292"/>
      <c r="RDZ2" s="293"/>
      <c r="REA2" s="293"/>
      <c r="REB2" s="109"/>
      <c r="REC2" s="128"/>
      <c r="RED2" s="292"/>
      <c r="REE2" s="292"/>
      <c r="REF2" s="293"/>
      <c r="REG2" s="293"/>
      <c r="REH2" s="109"/>
      <c r="REI2" s="128"/>
      <c r="REJ2" s="292"/>
      <c r="REK2" s="292"/>
      <c r="REL2" s="293"/>
      <c r="REM2" s="293"/>
      <c r="REN2" s="109"/>
      <c r="REO2" s="128"/>
      <c r="REP2" s="292"/>
      <c r="REQ2" s="292"/>
      <c r="RER2" s="293"/>
      <c r="RES2" s="293"/>
      <c r="RET2" s="109"/>
      <c r="REU2" s="128"/>
      <c r="REV2" s="292"/>
      <c r="REW2" s="292"/>
      <c r="REX2" s="293"/>
      <c r="REY2" s="293"/>
      <c r="REZ2" s="109"/>
      <c r="RFA2" s="128"/>
      <c r="RFB2" s="292"/>
      <c r="RFC2" s="292"/>
      <c r="RFD2" s="293"/>
      <c r="RFE2" s="293"/>
      <c r="RFF2" s="109"/>
      <c r="RFG2" s="128"/>
      <c r="RFH2" s="292"/>
      <c r="RFI2" s="292"/>
      <c r="RFJ2" s="293"/>
      <c r="RFK2" s="293"/>
      <c r="RFL2" s="109"/>
      <c r="RFM2" s="128"/>
      <c r="RFN2" s="292"/>
      <c r="RFO2" s="292"/>
      <c r="RFP2" s="293"/>
      <c r="RFQ2" s="293"/>
      <c r="RFR2" s="109"/>
      <c r="RFS2" s="128"/>
      <c r="RFT2" s="292"/>
      <c r="RFU2" s="292"/>
      <c r="RFV2" s="293"/>
      <c r="RFW2" s="293"/>
      <c r="RFX2" s="109"/>
      <c r="RFY2" s="128"/>
      <c r="RFZ2" s="292"/>
      <c r="RGA2" s="292"/>
      <c r="RGB2" s="293"/>
      <c r="RGC2" s="293"/>
      <c r="RGD2" s="109"/>
      <c r="RGE2" s="128"/>
      <c r="RGF2" s="292"/>
      <c r="RGG2" s="292"/>
      <c r="RGH2" s="293"/>
      <c r="RGI2" s="293"/>
      <c r="RGJ2" s="109"/>
      <c r="RGK2" s="128"/>
      <c r="RGL2" s="292"/>
      <c r="RGM2" s="292"/>
      <c r="RGN2" s="293"/>
      <c r="RGO2" s="293"/>
      <c r="RGP2" s="109"/>
      <c r="RGQ2" s="128"/>
      <c r="RGR2" s="292"/>
      <c r="RGS2" s="292"/>
      <c r="RGT2" s="293"/>
      <c r="RGU2" s="293"/>
      <c r="RGV2" s="109"/>
      <c r="RGW2" s="128"/>
      <c r="RGX2" s="292"/>
      <c r="RGY2" s="292"/>
      <c r="RGZ2" s="293"/>
      <c r="RHA2" s="293"/>
      <c r="RHB2" s="109"/>
      <c r="RHC2" s="128"/>
      <c r="RHD2" s="292"/>
      <c r="RHE2" s="292"/>
      <c r="RHF2" s="293"/>
      <c r="RHG2" s="293"/>
      <c r="RHH2" s="109"/>
      <c r="RHI2" s="128"/>
      <c r="RHJ2" s="292"/>
      <c r="RHK2" s="292"/>
      <c r="RHL2" s="293"/>
      <c r="RHM2" s="293"/>
      <c r="RHN2" s="109"/>
      <c r="RHO2" s="128"/>
      <c r="RHP2" s="292"/>
      <c r="RHQ2" s="292"/>
      <c r="RHR2" s="293"/>
      <c r="RHS2" s="293"/>
      <c r="RHT2" s="109"/>
      <c r="RHU2" s="128"/>
      <c r="RHV2" s="292"/>
      <c r="RHW2" s="292"/>
      <c r="RHX2" s="293"/>
      <c r="RHY2" s="293"/>
      <c r="RHZ2" s="109"/>
      <c r="RIA2" s="128"/>
      <c r="RIB2" s="292"/>
      <c r="RIC2" s="292"/>
      <c r="RID2" s="293"/>
      <c r="RIE2" s="293"/>
      <c r="RIF2" s="109"/>
      <c r="RIG2" s="128"/>
      <c r="RIH2" s="292"/>
      <c r="RII2" s="292"/>
      <c r="RIJ2" s="293"/>
      <c r="RIK2" s="293"/>
      <c r="RIL2" s="109"/>
      <c r="RIM2" s="128"/>
      <c r="RIN2" s="292"/>
      <c r="RIO2" s="292"/>
      <c r="RIP2" s="293"/>
      <c r="RIQ2" s="293"/>
      <c r="RIR2" s="109"/>
      <c r="RIS2" s="128"/>
      <c r="RIT2" s="292"/>
      <c r="RIU2" s="292"/>
      <c r="RIV2" s="293"/>
      <c r="RIW2" s="293"/>
      <c r="RIX2" s="109"/>
      <c r="RIY2" s="128"/>
      <c r="RIZ2" s="292"/>
      <c r="RJA2" s="292"/>
      <c r="RJB2" s="293"/>
      <c r="RJC2" s="293"/>
      <c r="RJD2" s="109"/>
      <c r="RJE2" s="128"/>
      <c r="RJF2" s="292"/>
      <c r="RJG2" s="292"/>
      <c r="RJH2" s="293"/>
      <c r="RJI2" s="293"/>
      <c r="RJJ2" s="109"/>
      <c r="RJK2" s="128"/>
      <c r="RJL2" s="292"/>
      <c r="RJM2" s="292"/>
      <c r="RJN2" s="293"/>
      <c r="RJO2" s="293"/>
      <c r="RJP2" s="109"/>
      <c r="RJQ2" s="128"/>
      <c r="RJR2" s="292"/>
      <c r="RJS2" s="292"/>
      <c r="RJT2" s="293"/>
      <c r="RJU2" s="293"/>
      <c r="RJV2" s="109"/>
      <c r="RJW2" s="128"/>
      <c r="RJX2" s="292"/>
      <c r="RJY2" s="292"/>
      <c r="RJZ2" s="293"/>
      <c r="RKA2" s="293"/>
      <c r="RKB2" s="109"/>
      <c r="RKC2" s="128"/>
      <c r="RKD2" s="292"/>
      <c r="RKE2" s="292"/>
      <c r="RKF2" s="293"/>
      <c r="RKG2" s="293"/>
      <c r="RKH2" s="109"/>
      <c r="RKI2" s="128"/>
      <c r="RKJ2" s="292"/>
      <c r="RKK2" s="292"/>
      <c r="RKL2" s="293"/>
      <c r="RKM2" s="293"/>
      <c r="RKN2" s="109"/>
      <c r="RKO2" s="128"/>
      <c r="RKP2" s="292"/>
      <c r="RKQ2" s="292"/>
      <c r="RKR2" s="293"/>
      <c r="RKS2" s="293"/>
      <c r="RKT2" s="109"/>
      <c r="RKU2" s="128"/>
      <c r="RKV2" s="292"/>
      <c r="RKW2" s="292"/>
      <c r="RKX2" s="293"/>
      <c r="RKY2" s="293"/>
      <c r="RKZ2" s="109"/>
      <c r="RLA2" s="128"/>
      <c r="RLB2" s="292"/>
      <c r="RLC2" s="292"/>
      <c r="RLD2" s="293"/>
      <c r="RLE2" s="293"/>
      <c r="RLF2" s="109"/>
      <c r="RLG2" s="128"/>
      <c r="RLH2" s="292"/>
      <c r="RLI2" s="292"/>
      <c r="RLJ2" s="293"/>
      <c r="RLK2" s="293"/>
      <c r="RLL2" s="109"/>
      <c r="RLM2" s="128"/>
      <c r="RLN2" s="292"/>
      <c r="RLO2" s="292"/>
      <c r="RLP2" s="293"/>
      <c r="RLQ2" s="293"/>
      <c r="RLR2" s="109"/>
      <c r="RLS2" s="128"/>
      <c r="RLT2" s="292"/>
      <c r="RLU2" s="292"/>
      <c r="RLV2" s="293"/>
      <c r="RLW2" s="293"/>
      <c r="RLX2" s="109"/>
      <c r="RLY2" s="128"/>
      <c r="RLZ2" s="292"/>
      <c r="RMA2" s="292"/>
      <c r="RMB2" s="293"/>
      <c r="RMC2" s="293"/>
      <c r="RMD2" s="109"/>
      <c r="RME2" s="128"/>
      <c r="RMF2" s="292"/>
      <c r="RMG2" s="292"/>
      <c r="RMH2" s="293"/>
      <c r="RMI2" s="293"/>
      <c r="RMJ2" s="109"/>
      <c r="RMK2" s="128"/>
      <c r="RML2" s="292"/>
      <c r="RMM2" s="292"/>
      <c r="RMN2" s="293"/>
      <c r="RMO2" s="293"/>
      <c r="RMP2" s="109"/>
      <c r="RMQ2" s="128"/>
      <c r="RMR2" s="292"/>
      <c r="RMS2" s="292"/>
      <c r="RMT2" s="293"/>
      <c r="RMU2" s="293"/>
      <c r="RMV2" s="109"/>
      <c r="RMW2" s="128"/>
      <c r="RMX2" s="292"/>
      <c r="RMY2" s="292"/>
      <c r="RMZ2" s="293"/>
      <c r="RNA2" s="293"/>
      <c r="RNB2" s="109"/>
      <c r="RNC2" s="128"/>
      <c r="RND2" s="292"/>
      <c r="RNE2" s="292"/>
      <c r="RNF2" s="293"/>
      <c r="RNG2" s="293"/>
      <c r="RNH2" s="109"/>
      <c r="RNI2" s="128"/>
      <c r="RNJ2" s="292"/>
      <c r="RNK2" s="292"/>
      <c r="RNL2" s="293"/>
      <c r="RNM2" s="293"/>
      <c r="RNN2" s="109"/>
      <c r="RNO2" s="128"/>
      <c r="RNP2" s="292"/>
      <c r="RNQ2" s="292"/>
      <c r="RNR2" s="293"/>
      <c r="RNS2" s="293"/>
      <c r="RNT2" s="109"/>
      <c r="RNU2" s="128"/>
      <c r="RNV2" s="292"/>
      <c r="RNW2" s="292"/>
      <c r="RNX2" s="293"/>
      <c r="RNY2" s="293"/>
      <c r="RNZ2" s="109"/>
      <c r="ROA2" s="128"/>
      <c r="ROB2" s="292"/>
      <c r="ROC2" s="292"/>
      <c r="ROD2" s="293"/>
      <c r="ROE2" s="293"/>
      <c r="ROF2" s="109"/>
      <c r="ROG2" s="128"/>
      <c r="ROH2" s="292"/>
      <c r="ROI2" s="292"/>
      <c r="ROJ2" s="293"/>
      <c r="ROK2" s="293"/>
      <c r="ROL2" s="109"/>
      <c r="ROM2" s="128"/>
      <c r="RON2" s="292"/>
      <c r="ROO2" s="292"/>
      <c r="ROP2" s="293"/>
      <c r="ROQ2" s="293"/>
      <c r="ROR2" s="109"/>
      <c r="ROS2" s="128"/>
      <c r="ROT2" s="292"/>
      <c r="ROU2" s="292"/>
      <c r="ROV2" s="293"/>
      <c r="ROW2" s="293"/>
      <c r="ROX2" s="109"/>
      <c r="ROY2" s="128"/>
      <c r="ROZ2" s="292"/>
      <c r="RPA2" s="292"/>
      <c r="RPB2" s="293"/>
      <c r="RPC2" s="293"/>
      <c r="RPD2" s="109"/>
      <c r="RPE2" s="128"/>
      <c r="RPF2" s="292"/>
      <c r="RPG2" s="292"/>
      <c r="RPH2" s="293"/>
      <c r="RPI2" s="293"/>
      <c r="RPJ2" s="109"/>
      <c r="RPK2" s="128"/>
      <c r="RPL2" s="292"/>
      <c r="RPM2" s="292"/>
      <c r="RPN2" s="293"/>
      <c r="RPO2" s="293"/>
      <c r="RPP2" s="109"/>
      <c r="RPQ2" s="128"/>
      <c r="RPR2" s="292"/>
      <c r="RPS2" s="292"/>
      <c r="RPT2" s="293"/>
      <c r="RPU2" s="293"/>
      <c r="RPV2" s="109"/>
      <c r="RPW2" s="128"/>
      <c r="RPX2" s="292"/>
      <c r="RPY2" s="292"/>
      <c r="RPZ2" s="293"/>
      <c r="RQA2" s="293"/>
      <c r="RQB2" s="109"/>
      <c r="RQC2" s="128"/>
      <c r="RQD2" s="292"/>
      <c r="RQE2" s="292"/>
      <c r="RQF2" s="293"/>
      <c r="RQG2" s="293"/>
      <c r="RQH2" s="109"/>
      <c r="RQI2" s="128"/>
      <c r="RQJ2" s="292"/>
      <c r="RQK2" s="292"/>
      <c r="RQL2" s="293"/>
      <c r="RQM2" s="293"/>
      <c r="RQN2" s="109"/>
      <c r="RQO2" s="128"/>
      <c r="RQP2" s="292"/>
      <c r="RQQ2" s="292"/>
      <c r="RQR2" s="293"/>
      <c r="RQS2" s="293"/>
      <c r="RQT2" s="109"/>
      <c r="RQU2" s="128"/>
      <c r="RQV2" s="292"/>
      <c r="RQW2" s="292"/>
      <c r="RQX2" s="293"/>
      <c r="RQY2" s="293"/>
      <c r="RQZ2" s="109"/>
      <c r="RRA2" s="128"/>
      <c r="RRB2" s="292"/>
      <c r="RRC2" s="292"/>
      <c r="RRD2" s="293"/>
      <c r="RRE2" s="293"/>
      <c r="RRF2" s="109"/>
      <c r="RRG2" s="128"/>
      <c r="RRH2" s="292"/>
      <c r="RRI2" s="292"/>
      <c r="RRJ2" s="293"/>
      <c r="RRK2" s="293"/>
      <c r="RRL2" s="109"/>
      <c r="RRM2" s="128"/>
      <c r="RRN2" s="292"/>
      <c r="RRO2" s="292"/>
      <c r="RRP2" s="293"/>
      <c r="RRQ2" s="293"/>
      <c r="RRR2" s="109"/>
      <c r="RRS2" s="128"/>
      <c r="RRT2" s="292"/>
      <c r="RRU2" s="292"/>
      <c r="RRV2" s="293"/>
      <c r="RRW2" s="293"/>
      <c r="RRX2" s="109"/>
      <c r="RRY2" s="128"/>
      <c r="RRZ2" s="292"/>
      <c r="RSA2" s="292"/>
      <c r="RSB2" s="293"/>
      <c r="RSC2" s="293"/>
      <c r="RSD2" s="109"/>
      <c r="RSE2" s="128"/>
      <c r="RSF2" s="292"/>
      <c r="RSG2" s="292"/>
      <c r="RSH2" s="293"/>
      <c r="RSI2" s="293"/>
      <c r="RSJ2" s="109"/>
      <c r="RSK2" s="128"/>
      <c r="RSL2" s="292"/>
      <c r="RSM2" s="292"/>
      <c r="RSN2" s="293"/>
      <c r="RSO2" s="293"/>
      <c r="RSP2" s="109"/>
      <c r="RSQ2" s="128"/>
      <c r="RSR2" s="292"/>
      <c r="RSS2" s="292"/>
      <c r="RST2" s="293"/>
      <c r="RSU2" s="293"/>
      <c r="RSV2" s="109"/>
      <c r="RSW2" s="128"/>
      <c r="RSX2" s="292"/>
      <c r="RSY2" s="292"/>
      <c r="RSZ2" s="293"/>
      <c r="RTA2" s="293"/>
      <c r="RTB2" s="109"/>
      <c r="RTC2" s="128"/>
      <c r="RTD2" s="292"/>
      <c r="RTE2" s="292"/>
      <c r="RTF2" s="293"/>
      <c r="RTG2" s="293"/>
      <c r="RTH2" s="109"/>
      <c r="RTI2" s="128"/>
      <c r="RTJ2" s="292"/>
      <c r="RTK2" s="292"/>
      <c r="RTL2" s="293"/>
      <c r="RTM2" s="293"/>
      <c r="RTN2" s="109"/>
      <c r="RTO2" s="128"/>
      <c r="RTP2" s="292"/>
      <c r="RTQ2" s="292"/>
      <c r="RTR2" s="293"/>
      <c r="RTS2" s="293"/>
      <c r="RTT2" s="109"/>
      <c r="RTU2" s="128"/>
      <c r="RTV2" s="292"/>
      <c r="RTW2" s="292"/>
      <c r="RTX2" s="293"/>
      <c r="RTY2" s="293"/>
      <c r="RTZ2" s="109"/>
      <c r="RUA2" s="128"/>
      <c r="RUB2" s="292"/>
      <c r="RUC2" s="292"/>
      <c r="RUD2" s="293"/>
      <c r="RUE2" s="293"/>
      <c r="RUF2" s="109"/>
      <c r="RUG2" s="128"/>
      <c r="RUH2" s="292"/>
      <c r="RUI2" s="292"/>
      <c r="RUJ2" s="293"/>
      <c r="RUK2" s="293"/>
      <c r="RUL2" s="109"/>
      <c r="RUM2" s="128"/>
      <c r="RUN2" s="292"/>
      <c r="RUO2" s="292"/>
      <c r="RUP2" s="293"/>
      <c r="RUQ2" s="293"/>
      <c r="RUR2" s="109"/>
      <c r="RUS2" s="128"/>
      <c r="RUT2" s="292"/>
      <c r="RUU2" s="292"/>
      <c r="RUV2" s="293"/>
      <c r="RUW2" s="293"/>
      <c r="RUX2" s="109"/>
      <c r="RUY2" s="128"/>
      <c r="RUZ2" s="292"/>
      <c r="RVA2" s="292"/>
      <c r="RVB2" s="293"/>
      <c r="RVC2" s="293"/>
      <c r="RVD2" s="109"/>
      <c r="RVE2" s="128"/>
      <c r="RVF2" s="292"/>
      <c r="RVG2" s="292"/>
      <c r="RVH2" s="293"/>
      <c r="RVI2" s="293"/>
      <c r="RVJ2" s="109"/>
      <c r="RVK2" s="128"/>
      <c r="RVL2" s="292"/>
      <c r="RVM2" s="292"/>
      <c r="RVN2" s="293"/>
      <c r="RVO2" s="293"/>
      <c r="RVP2" s="109"/>
      <c r="RVQ2" s="128"/>
      <c r="RVR2" s="292"/>
      <c r="RVS2" s="292"/>
      <c r="RVT2" s="293"/>
      <c r="RVU2" s="293"/>
      <c r="RVV2" s="109"/>
      <c r="RVW2" s="128"/>
      <c r="RVX2" s="292"/>
      <c r="RVY2" s="292"/>
      <c r="RVZ2" s="293"/>
      <c r="RWA2" s="293"/>
      <c r="RWB2" s="109"/>
      <c r="RWC2" s="128"/>
      <c r="RWD2" s="292"/>
      <c r="RWE2" s="292"/>
      <c r="RWF2" s="293"/>
      <c r="RWG2" s="293"/>
      <c r="RWH2" s="109"/>
      <c r="RWI2" s="128"/>
      <c r="RWJ2" s="292"/>
      <c r="RWK2" s="292"/>
      <c r="RWL2" s="293"/>
      <c r="RWM2" s="293"/>
      <c r="RWN2" s="109"/>
      <c r="RWO2" s="128"/>
      <c r="RWP2" s="292"/>
      <c r="RWQ2" s="292"/>
      <c r="RWR2" s="293"/>
      <c r="RWS2" s="293"/>
      <c r="RWT2" s="109"/>
      <c r="RWU2" s="128"/>
      <c r="RWV2" s="292"/>
      <c r="RWW2" s="292"/>
      <c r="RWX2" s="293"/>
      <c r="RWY2" s="293"/>
      <c r="RWZ2" s="109"/>
      <c r="RXA2" s="128"/>
      <c r="RXB2" s="292"/>
      <c r="RXC2" s="292"/>
      <c r="RXD2" s="293"/>
      <c r="RXE2" s="293"/>
      <c r="RXF2" s="109"/>
      <c r="RXG2" s="128"/>
      <c r="RXH2" s="292"/>
      <c r="RXI2" s="292"/>
      <c r="RXJ2" s="293"/>
      <c r="RXK2" s="293"/>
      <c r="RXL2" s="109"/>
      <c r="RXM2" s="128"/>
      <c r="RXN2" s="292"/>
      <c r="RXO2" s="292"/>
      <c r="RXP2" s="293"/>
      <c r="RXQ2" s="293"/>
      <c r="RXR2" s="109"/>
      <c r="RXS2" s="128"/>
      <c r="RXT2" s="292"/>
      <c r="RXU2" s="292"/>
      <c r="RXV2" s="293"/>
      <c r="RXW2" s="293"/>
      <c r="RXX2" s="109"/>
      <c r="RXY2" s="128"/>
      <c r="RXZ2" s="292"/>
      <c r="RYA2" s="292"/>
      <c r="RYB2" s="293"/>
      <c r="RYC2" s="293"/>
      <c r="RYD2" s="109"/>
      <c r="RYE2" s="128"/>
      <c r="RYF2" s="292"/>
      <c r="RYG2" s="292"/>
      <c r="RYH2" s="293"/>
      <c r="RYI2" s="293"/>
      <c r="RYJ2" s="109"/>
      <c r="RYK2" s="128"/>
      <c r="RYL2" s="292"/>
      <c r="RYM2" s="292"/>
      <c r="RYN2" s="293"/>
      <c r="RYO2" s="293"/>
      <c r="RYP2" s="109"/>
      <c r="RYQ2" s="128"/>
      <c r="RYR2" s="292"/>
      <c r="RYS2" s="292"/>
      <c r="RYT2" s="293"/>
      <c r="RYU2" s="293"/>
      <c r="RYV2" s="109"/>
      <c r="RYW2" s="128"/>
      <c r="RYX2" s="292"/>
      <c r="RYY2" s="292"/>
      <c r="RYZ2" s="293"/>
      <c r="RZA2" s="293"/>
      <c r="RZB2" s="109"/>
      <c r="RZC2" s="128"/>
      <c r="RZD2" s="292"/>
      <c r="RZE2" s="292"/>
      <c r="RZF2" s="293"/>
      <c r="RZG2" s="293"/>
      <c r="RZH2" s="109"/>
      <c r="RZI2" s="128"/>
      <c r="RZJ2" s="292"/>
      <c r="RZK2" s="292"/>
      <c r="RZL2" s="293"/>
      <c r="RZM2" s="293"/>
      <c r="RZN2" s="109"/>
      <c r="RZO2" s="128"/>
      <c r="RZP2" s="292"/>
      <c r="RZQ2" s="292"/>
      <c r="RZR2" s="293"/>
      <c r="RZS2" s="293"/>
      <c r="RZT2" s="109"/>
      <c r="RZU2" s="128"/>
      <c r="RZV2" s="292"/>
      <c r="RZW2" s="292"/>
      <c r="RZX2" s="293"/>
      <c r="RZY2" s="293"/>
      <c r="RZZ2" s="109"/>
      <c r="SAA2" s="128"/>
      <c r="SAB2" s="292"/>
      <c r="SAC2" s="292"/>
      <c r="SAD2" s="293"/>
      <c r="SAE2" s="293"/>
      <c r="SAF2" s="109"/>
      <c r="SAG2" s="128"/>
      <c r="SAH2" s="292"/>
      <c r="SAI2" s="292"/>
      <c r="SAJ2" s="293"/>
      <c r="SAK2" s="293"/>
      <c r="SAL2" s="109"/>
      <c r="SAM2" s="128"/>
      <c r="SAN2" s="292"/>
      <c r="SAO2" s="292"/>
      <c r="SAP2" s="293"/>
      <c r="SAQ2" s="293"/>
      <c r="SAR2" s="109"/>
      <c r="SAS2" s="128"/>
      <c r="SAT2" s="292"/>
      <c r="SAU2" s="292"/>
      <c r="SAV2" s="293"/>
      <c r="SAW2" s="293"/>
      <c r="SAX2" s="109"/>
      <c r="SAY2" s="128"/>
      <c r="SAZ2" s="292"/>
      <c r="SBA2" s="292"/>
      <c r="SBB2" s="293"/>
      <c r="SBC2" s="293"/>
      <c r="SBD2" s="109"/>
      <c r="SBE2" s="128"/>
      <c r="SBF2" s="292"/>
      <c r="SBG2" s="292"/>
      <c r="SBH2" s="293"/>
      <c r="SBI2" s="293"/>
      <c r="SBJ2" s="109"/>
      <c r="SBK2" s="128"/>
      <c r="SBL2" s="292"/>
      <c r="SBM2" s="292"/>
      <c r="SBN2" s="293"/>
      <c r="SBO2" s="293"/>
      <c r="SBP2" s="109"/>
      <c r="SBQ2" s="128"/>
      <c r="SBR2" s="292"/>
      <c r="SBS2" s="292"/>
      <c r="SBT2" s="293"/>
      <c r="SBU2" s="293"/>
      <c r="SBV2" s="109"/>
      <c r="SBW2" s="128"/>
      <c r="SBX2" s="292"/>
      <c r="SBY2" s="292"/>
      <c r="SBZ2" s="293"/>
      <c r="SCA2" s="293"/>
      <c r="SCB2" s="109"/>
      <c r="SCC2" s="128"/>
      <c r="SCD2" s="292"/>
      <c r="SCE2" s="292"/>
      <c r="SCF2" s="293"/>
      <c r="SCG2" s="293"/>
      <c r="SCH2" s="109"/>
      <c r="SCI2" s="128"/>
      <c r="SCJ2" s="292"/>
      <c r="SCK2" s="292"/>
      <c r="SCL2" s="293"/>
      <c r="SCM2" s="293"/>
      <c r="SCN2" s="109"/>
      <c r="SCO2" s="128"/>
      <c r="SCP2" s="292"/>
      <c r="SCQ2" s="292"/>
      <c r="SCR2" s="293"/>
      <c r="SCS2" s="293"/>
      <c r="SCT2" s="109"/>
      <c r="SCU2" s="128"/>
      <c r="SCV2" s="292"/>
      <c r="SCW2" s="292"/>
      <c r="SCX2" s="293"/>
      <c r="SCY2" s="293"/>
      <c r="SCZ2" s="109"/>
      <c r="SDA2" s="128"/>
      <c r="SDB2" s="292"/>
      <c r="SDC2" s="292"/>
      <c r="SDD2" s="293"/>
      <c r="SDE2" s="293"/>
      <c r="SDF2" s="109"/>
      <c r="SDG2" s="128"/>
      <c r="SDH2" s="292"/>
      <c r="SDI2" s="292"/>
      <c r="SDJ2" s="293"/>
      <c r="SDK2" s="293"/>
      <c r="SDL2" s="109"/>
      <c r="SDM2" s="128"/>
      <c r="SDN2" s="292"/>
      <c r="SDO2" s="292"/>
      <c r="SDP2" s="293"/>
      <c r="SDQ2" s="293"/>
      <c r="SDR2" s="109"/>
      <c r="SDS2" s="128"/>
      <c r="SDT2" s="292"/>
      <c r="SDU2" s="292"/>
      <c r="SDV2" s="293"/>
      <c r="SDW2" s="293"/>
      <c r="SDX2" s="109"/>
      <c r="SDY2" s="128"/>
      <c r="SDZ2" s="292"/>
      <c r="SEA2" s="292"/>
      <c r="SEB2" s="293"/>
      <c r="SEC2" s="293"/>
      <c r="SED2" s="109"/>
      <c r="SEE2" s="128"/>
      <c r="SEF2" s="292"/>
      <c r="SEG2" s="292"/>
      <c r="SEH2" s="293"/>
      <c r="SEI2" s="293"/>
      <c r="SEJ2" s="109"/>
      <c r="SEK2" s="128"/>
      <c r="SEL2" s="292"/>
      <c r="SEM2" s="292"/>
      <c r="SEN2" s="293"/>
      <c r="SEO2" s="293"/>
      <c r="SEP2" s="109"/>
      <c r="SEQ2" s="128"/>
      <c r="SER2" s="292"/>
      <c r="SES2" s="292"/>
      <c r="SET2" s="293"/>
      <c r="SEU2" s="293"/>
      <c r="SEV2" s="109"/>
      <c r="SEW2" s="128"/>
      <c r="SEX2" s="292"/>
      <c r="SEY2" s="292"/>
      <c r="SEZ2" s="293"/>
      <c r="SFA2" s="293"/>
      <c r="SFB2" s="109"/>
      <c r="SFC2" s="128"/>
      <c r="SFD2" s="292"/>
      <c r="SFE2" s="292"/>
      <c r="SFF2" s="293"/>
      <c r="SFG2" s="293"/>
      <c r="SFH2" s="109"/>
      <c r="SFI2" s="128"/>
      <c r="SFJ2" s="292"/>
      <c r="SFK2" s="292"/>
      <c r="SFL2" s="293"/>
      <c r="SFM2" s="293"/>
      <c r="SFN2" s="109"/>
      <c r="SFO2" s="128"/>
      <c r="SFP2" s="292"/>
      <c r="SFQ2" s="292"/>
      <c r="SFR2" s="293"/>
      <c r="SFS2" s="293"/>
      <c r="SFT2" s="109"/>
      <c r="SFU2" s="128"/>
      <c r="SFV2" s="292"/>
      <c r="SFW2" s="292"/>
      <c r="SFX2" s="293"/>
      <c r="SFY2" s="293"/>
      <c r="SFZ2" s="109"/>
      <c r="SGA2" s="128"/>
      <c r="SGB2" s="292"/>
      <c r="SGC2" s="292"/>
      <c r="SGD2" s="293"/>
      <c r="SGE2" s="293"/>
      <c r="SGF2" s="109"/>
      <c r="SGG2" s="128"/>
      <c r="SGH2" s="292"/>
      <c r="SGI2" s="292"/>
      <c r="SGJ2" s="293"/>
      <c r="SGK2" s="293"/>
      <c r="SGL2" s="109"/>
      <c r="SGM2" s="128"/>
      <c r="SGN2" s="292"/>
      <c r="SGO2" s="292"/>
      <c r="SGP2" s="293"/>
      <c r="SGQ2" s="293"/>
      <c r="SGR2" s="109"/>
      <c r="SGS2" s="128"/>
      <c r="SGT2" s="292"/>
      <c r="SGU2" s="292"/>
      <c r="SGV2" s="293"/>
      <c r="SGW2" s="293"/>
      <c r="SGX2" s="109"/>
      <c r="SGY2" s="128"/>
      <c r="SGZ2" s="292"/>
      <c r="SHA2" s="292"/>
      <c r="SHB2" s="293"/>
      <c r="SHC2" s="293"/>
      <c r="SHD2" s="109"/>
      <c r="SHE2" s="128"/>
      <c r="SHF2" s="292"/>
      <c r="SHG2" s="292"/>
      <c r="SHH2" s="293"/>
      <c r="SHI2" s="293"/>
      <c r="SHJ2" s="109"/>
      <c r="SHK2" s="128"/>
      <c r="SHL2" s="292"/>
      <c r="SHM2" s="292"/>
      <c r="SHN2" s="293"/>
      <c r="SHO2" s="293"/>
      <c r="SHP2" s="109"/>
      <c r="SHQ2" s="128"/>
      <c r="SHR2" s="292"/>
      <c r="SHS2" s="292"/>
      <c r="SHT2" s="293"/>
      <c r="SHU2" s="293"/>
      <c r="SHV2" s="109"/>
      <c r="SHW2" s="128"/>
      <c r="SHX2" s="292"/>
      <c r="SHY2" s="292"/>
      <c r="SHZ2" s="293"/>
      <c r="SIA2" s="293"/>
      <c r="SIB2" s="109"/>
      <c r="SIC2" s="128"/>
      <c r="SID2" s="292"/>
      <c r="SIE2" s="292"/>
      <c r="SIF2" s="293"/>
      <c r="SIG2" s="293"/>
      <c r="SIH2" s="109"/>
      <c r="SII2" s="128"/>
      <c r="SIJ2" s="292"/>
      <c r="SIK2" s="292"/>
      <c r="SIL2" s="293"/>
      <c r="SIM2" s="293"/>
      <c r="SIN2" s="109"/>
      <c r="SIO2" s="128"/>
      <c r="SIP2" s="292"/>
      <c r="SIQ2" s="292"/>
      <c r="SIR2" s="293"/>
      <c r="SIS2" s="293"/>
      <c r="SIT2" s="109"/>
      <c r="SIU2" s="128"/>
      <c r="SIV2" s="292"/>
      <c r="SIW2" s="292"/>
      <c r="SIX2" s="293"/>
      <c r="SIY2" s="293"/>
      <c r="SIZ2" s="109"/>
      <c r="SJA2" s="128"/>
      <c r="SJB2" s="292"/>
      <c r="SJC2" s="292"/>
      <c r="SJD2" s="293"/>
      <c r="SJE2" s="293"/>
      <c r="SJF2" s="109"/>
      <c r="SJG2" s="128"/>
      <c r="SJH2" s="292"/>
      <c r="SJI2" s="292"/>
      <c r="SJJ2" s="293"/>
      <c r="SJK2" s="293"/>
      <c r="SJL2" s="109"/>
      <c r="SJM2" s="128"/>
      <c r="SJN2" s="292"/>
      <c r="SJO2" s="292"/>
      <c r="SJP2" s="293"/>
      <c r="SJQ2" s="293"/>
      <c r="SJR2" s="109"/>
      <c r="SJS2" s="128"/>
      <c r="SJT2" s="292"/>
      <c r="SJU2" s="292"/>
      <c r="SJV2" s="293"/>
      <c r="SJW2" s="293"/>
      <c r="SJX2" s="109"/>
      <c r="SJY2" s="128"/>
      <c r="SJZ2" s="292"/>
      <c r="SKA2" s="292"/>
      <c r="SKB2" s="293"/>
      <c r="SKC2" s="293"/>
      <c r="SKD2" s="109"/>
      <c r="SKE2" s="128"/>
      <c r="SKF2" s="292"/>
      <c r="SKG2" s="292"/>
      <c r="SKH2" s="293"/>
      <c r="SKI2" s="293"/>
      <c r="SKJ2" s="109"/>
      <c r="SKK2" s="128"/>
      <c r="SKL2" s="292"/>
      <c r="SKM2" s="292"/>
      <c r="SKN2" s="293"/>
      <c r="SKO2" s="293"/>
      <c r="SKP2" s="109"/>
      <c r="SKQ2" s="128"/>
      <c r="SKR2" s="292"/>
      <c r="SKS2" s="292"/>
      <c r="SKT2" s="293"/>
      <c r="SKU2" s="293"/>
      <c r="SKV2" s="109"/>
      <c r="SKW2" s="128"/>
      <c r="SKX2" s="292"/>
      <c r="SKY2" s="292"/>
      <c r="SKZ2" s="293"/>
      <c r="SLA2" s="293"/>
      <c r="SLB2" s="109"/>
      <c r="SLC2" s="128"/>
      <c r="SLD2" s="292"/>
      <c r="SLE2" s="292"/>
      <c r="SLF2" s="293"/>
      <c r="SLG2" s="293"/>
      <c r="SLH2" s="109"/>
      <c r="SLI2" s="128"/>
      <c r="SLJ2" s="292"/>
      <c r="SLK2" s="292"/>
      <c r="SLL2" s="293"/>
      <c r="SLM2" s="293"/>
      <c r="SLN2" s="109"/>
      <c r="SLO2" s="128"/>
      <c r="SLP2" s="292"/>
      <c r="SLQ2" s="292"/>
      <c r="SLR2" s="293"/>
      <c r="SLS2" s="293"/>
      <c r="SLT2" s="109"/>
      <c r="SLU2" s="128"/>
      <c r="SLV2" s="292"/>
      <c r="SLW2" s="292"/>
      <c r="SLX2" s="293"/>
      <c r="SLY2" s="293"/>
      <c r="SLZ2" s="109"/>
      <c r="SMA2" s="128"/>
      <c r="SMB2" s="292"/>
      <c r="SMC2" s="292"/>
      <c r="SMD2" s="293"/>
      <c r="SME2" s="293"/>
      <c r="SMF2" s="109"/>
      <c r="SMG2" s="128"/>
      <c r="SMH2" s="292"/>
      <c r="SMI2" s="292"/>
      <c r="SMJ2" s="293"/>
      <c r="SMK2" s="293"/>
      <c r="SML2" s="109"/>
      <c r="SMM2" s="128"/>
      <c r="SMN2" s="292"/>
      <c r="SMO2" s="292"/>
      <c r="SMP2" s="293"/>
      <c r="SMQ2" s="293"/>
      <c r="SMR2" s="109"/>
      <c r="SMS2" s="128"/>
      <c r="SMT2" s="292"/>
      <c r="SMU2" s="292"/>
      <c r="SMV2" s="293"/>
      <c r="SMW2" s="293"/>
      <c r="SMX2" s="109"/>
      <c r="SMY2" s="128"/>
      <c r="SMZ2" s="292"/>
      <c r="SNA2" s="292"/>
      <c r="SNB2" s="293"/>
      <c r="SNC2" s="293"/>
      <c r="SND2" s="109"/>
      <c r="SNE2" s="128"/>
      <c r="SNF2" s="292"/>
      <c r="SNG2" s="292"/>
      <c r="SNH2" s="293"/>
      <c r="SNI2" s="293"/>
      <c r="SNJ2" s="109"/>
      <c r="SNK2" s="128"/>
      <c r="SNL2" s="292"/>
      <c r="SNM2" s="292"/>
      <c r="SNN2" s="293"/>
      <c r="SNO2" s="293"/>
      <c r="SNP2" s="109"/>
      <c r="SNQ2" s="128"/>
      <c r="SNR2" s="292"/>
      <c r="SNS2" s="292"/>
      <c r="SNT2" s="293"/>
      <c r="SNU2" s="293"/>
      <c r="SNV2" s="109"/>
      <c r="SNW2" s="128"/>
      <c r="SNX2" s="292"/>
      <c r="SNY2" s="292"/>
      <c r="SNZ2" s="293"/>
      <c r="SOA2" s="293"/>
      <c r="SOB2" s="109"/>
      <c r="SOC2" s="128"/>
      <c r="SOD2" s="292"/>
      <c r="SOE2" s="292"/>
      <c r="SOF2" s="293"/>
      <c r="SOG2" s="293"/>
      <c r="SOH2" s="109"/>
      <c r="SOI2" s="128"/>
      <c r="SOJ2" s="292"/>
      <c r="SOK2" s="292"/>
      <c r="SOL2" s="293"/>
      <c r="SOM2" s="293"/>
      <c r="SON2" s="109"/>
      <c r="SOO2" s="128"/>
      <c r="SOP2" s="292"/>
      <c r="SOQ2" s="292"/>
      <c r="SOR2" s="293"/>
      <c r="SOS2" s="293"/>
      <c r="SOT2" s="109"/>
      <c r="SOU2" s="128"/>
      <c r="SOV2" s="292"/>
      <c r="SOW2" s="292"/>
      <c r="SOX2" s="293"/>
      <c r="SOY2" s="293"/>
      <c r="SOZ2" s="109"/>
      <c r="SPA2" s="128"/>
      <c r="SPB2" s="292"/>
      <c r="SPC2" s="292"/>
      <c r="SPD2" s="293"/>
      <c r="SPE2" s="293"/>
      <c r="SPF2" s="109"/>
      <c r="SPG2" s="128"/>
      <c r="SPH2" s="292"/>
      <c r="SPI2" s="292"/>
      <c r="SPJ2" s="293"/>
      <c r="SPK2" s="293"/>
      <c r="SPL2" s="109"/>
      <c r="SPM2" s="128"/>
      <c r="SPN2" s="292"/>
      <c r="SPO2" s="292"/>
      <c r="SPP2" s="293"/>
      <c r="SPQ2" s="293"/>
      <c r="SPR2" s="109"/>
      <c r="SPS2" s="128"/>
      <c r="SPT2" s="292"/>
      <c r="SPU2" s="292"/>
      <c r="SPV2" s="293"/>
      <c r="SPW2" s="293"/>
      <c r="SPX2" s="109"/>
      <c r="SPY2" s="128"/>
      <c r="SPZ2" s="292"/>
      <c r="SQA2" s="292"/>
      <c r="SQB2" s="293"/>
      <c r="SQC2" s="293"/>
      <c r="SQD2" s="109"/>
      <c r="SQE2" s="128"/>
      <c r="SQF2" s="292"/>
      <c r="SQG2" s="292"/>
      <c r="SQH2" s="293"/>
      <c r="SQI2" s="293"/>
      <c r="SQJ2" s="109"/>
      <c r="SQK2" s="128"/>
      <c r="SQL2" s="292"/>
      <c r="SQM2" s="292"/>
      <c r="SQN2" s="293"/>
      <c r="SQO2" s="293"/>
      <c r="SQP2" s="109"/>
      <c r="SQQ2" s="128"/>
      <c r="SQR2" s="292"/>
      <c r="SQS2" s="292"/>
      <c r="SQT2" s="293"/>
      <c r="SQU2" s="293"/>
      <c r="SQV2" s="109"/>
      <c r="SQW2" s="128"/>
      <c r="SQX2" s="292"/>
      <c r="SQY2" s="292"/>
      <c r="SQZ2" s="293"/>
      <c r="SRA2" s="293"/>
      <c r="SRB2" s="109"/>
      <c r="SRC2" s="128"/>
      <c r="SRD2" s="292"/>
      <c r="SRE2" s="292"/>
      <c r="SRF2" s="293"/>
      <c r="SRG2" s="293"/>
      <c r="SRH2" s="109"/>
      <c r="SRI2" s="128"/>
      <c r="SRJ2" s="292"/>
      <c r="SRK2" s="292"/>
      <c r="SRL2" s="293"/>
      <c r="SRM2" s="293"/>
      <c r="SRN2" s="109"/>
      <c r="SRO2" s="128"/>
      <c r="SRP2" s="292"/>
      <c r="SRQ2" s="292"/>
      <c r="SRR2" s="293"/>
      <c r="SRS2" s="293"/>
      <c r="SRT2" s="109"/>
      <c r="SRU2" s="128"/>
      <c r="SRV2" s="292"/>
      <c r="SRW2" s="292"/>
      <c r="SRX2" s="293"/>
      <c r="SRY2" s="293"/>
      <c r="SRZ2" s="109"/>
      <c r="SSA2" s="128"/>
      <c r="SSB2" s="292"/>
      <c r="SSC2" s="292"/>
      <c r="SSD2" s="293"/>
      <c r="SSE2" s="293"/>
      <c r="SSF2" s="109"/>
      <c r="SSG2" s="128"/>
      <c r="SSH2" s="292"/>
      <c r="SSI2" s="292"/>
      <c r="SSJ2" s="293"/>
      <c r="SSK2" s="293"/>
      <c r="SSL2" s="109"/>
      <c r="SSM2" s="128"/>
      <c r="SSN2" s="292"/>
      <c r="SSO2" s="292"/>
      <c r="SSP2" s="293"/>
      <c r="SSQ2" s="293"/>
      <c r="SSR2" s="109"/>
      <c r="SSS2" s="128"/>
      <c r="SST2" s="292"/>
      <c r="SSU2" s="292"/>
      <c r="SSV2" s="293"/>
      <c r="SSW2" s="293"/>
      <c r="SSX2" s="109"/>
      <c r="SSY2" s="128"/>
      <c r="SSZ2" s="292"/>
      <c r="STA2" s="292"/>
      <c r="STB2" s="293"/>
      <c r="STC2" s="293"/>
      <c r="STD2" s="109"/>
      <c r="STE2" s="128"/>
      <c r="STF2" s="292"/>
      <c r="STG2" s="292"/>
      <c r="STH2" s="293"/>
      <c r="STI2" s="293"/>
      <c r="STJ2" s="109"/>
      <c r="STK2" s="128"/>
      <c r="STL2" s="292"/>
      <c r="STM2" s="292"/>
      <c r="STN2" s="293"/>
      <c r="STO2" s="293"/>
      <c r="STP2" s="109"/>
      <c r="STQ2" s="128"/>
      <c r="STR2" s="292"/>
      <c r="STS2" s="292"/>
      <c r="STT2" s="293"/>
      <c r="STU2" s="293"/>
      <c r="STV2" s="109"/>
      <c r="STW2" s="128"/>
      <c r="STX2" s="292"/>
      <c r="STY2" s="292"/>
      <c r="STZ2" s="293"/>
      <c r="SUA2" s="293"/>
      <c r="SUB2" s="109"/>
      <c r="SUC2" s="128"/>
      <c r="SUD2" s="292"/>
      <c r="SUE2" s="292"/>
      <c r="SUF2" s="293"/>
      <c r="SUG2" s="293"/>
      <c r="SUH2" s="109"/>
      <c r="SUI2" s="128"/>
      <c r="SUJ2" s="292"/>
      <c r="SUK2" s="292"/>
      <c r="SUL2" s="293"/>
      <c r="SUM2" s="293"/>
      <c r="SUN2" s="109"/>
      <c r="SUO2" s="128"/>
      <c r="SUP2" s="292"/>
      <c r="SUQ2" s="292"/>
      <c r="SUR2" s="293"/>
      <c r="SUS2" s="293"/>
      <c r="SUT2" s="109"/>
      <c r="SUU2" s="128"/>
      <c r="SUV2" s="292"/>
      <c r="SUW2" s="292"/>
      <c r="SUX2" s="293"/>
      <c r="SUY2" s="293"/>
      <c r="SUZ2" s="109"/>
      <c r="SVA2" s="128"/>
      <c r="SVB2" s="292"/>
      <c r="SVC2" s="292"/>
      <c r="SVD2" s="293"/>
      <c r="SVE2" s="293"/>
      <c r="SVF2" s="109"/>
      <c r="SVG2" s="128"/>
      <c r="SVH2" s="292"/>
      <c r="SVI2" s="292"/>
      <c r="SVJ2" s="293"/>
      <c r="SVK2" s="293"/>
      <c r="SVL2" s="109"/>
      <c r="SVM2" s="128"/>
      <c r="SVN2" s="292"/>
      <c r="SVO2" s="292"/>
      <c r="SVP2" s="293"/>
      <c r="SVQ2" s="293"/>
      <c r="SVR2" s="109"/>
      <c r="SVS2" s="128"/>
      <c r="SVT2" s="292"/>
      <c r="SVU2" s="292"/>
      <c r="SVV2" s="293"/>
      <c r="SVW2" s="293"/>
      <c r="SVX2" s="109"/>
      <c r="SVY2" s="128"/>
      <c r="SVZ2" s="292"/>
      <c r="SWA2" s="292"/>
      <c r="SWB2" s="293"/>
      <c r="SWC2" s="293"/>
      <c r="SWD2" s="109"/>
      <c r="SWE2" s="128"/>
      <c r="SWF2" s="292"/>
      <c r="SWG2" s="292"/>
      <c r="SWH2" s="293"/>
      <c r="SWI2" s="293"/>
      <c r="SWJ2" s="109"/>
      <c r="SWK2" s="128"/>
      <c r="SWL2" s="292"/>
      <c r="SWM2" s="292"/>
      <c r="SWN2" s="293"/>
      <c r="SWO2" s="293"/>
      <c r="SWP2" s="109"/>
      <c r="SWQ2" s="128"/>
      <c r="SWR2" s="292"/>
      <c r="SWS2" s="292"/>
      <c r="SWT2" s="293"/>
      <c r="SWU2" s="293"/>
      <c r="SWV2" s="109"/>
      <c r="SWW2" s="128"/>
      <c r="SWX2" s="292"/>
      <c r="SWY2" s="292"/>
      <c r="SWZ2" s="293"/>
      <c r="SXA2" s="293"/>
      <c r="SXB2" s="109"/>
      <c r="SXC2" s="128"/>
      <c r="SXD2" s="292"/>
      <c r="SXE2" s="292"/>
      <c r="SXF2" s="293"/>
      <c r="SXG2" s="293"/>
      <c r="SXH2" s="109"/>
      <c r="SXI2" s="128"/>
      <c r="SXJ2" s="292"/>
      <c r="SXK2" s="292"/>
      <c r="SXL2" s="293"/>
      <c r="SXM2" s="293"/>
      <c r="SXN2" s="109"/>
      <c r="SXO2" s="128"/>
      <c r="SXP2" s="292"/>
      <c r="SXQ2" s="292"/>
      <c r="SXR2" s="293"/>
      <c r="SXS2" s="293"/>
      <c r="SXT2" s="109"/>
      <c r="SXU2" s="128"/>
      <c r="SXV2" s="292"/>
      <c r="SXW2" s="292"/>
      <c r="SXX2" s="293"/>
      <c r="SXY2" s="293"/>
      <c r="SXZ2" s="109"/>
      <c r="SYA2" s="128"/>
      <c r="SYB2" s="292"/>
      <c r="SYC2" s="292"/>
      <c r="SYD2" s="293"/>
      <c r="SYE2" s="293"/>
      <c r="SYF2" s="109"/>
      <c r="SYG2" s="128"/>
      <c r="SYH2" s="292"/>
      <c r="SYI2" s="292"/>
      <c r="SYJ2" s="293"/>
      <c r="SYK2" s="293"/>
      <c r="SYL2" s="109"/>
      <c r="SYM2" s="128"/>
      <c r="SYN2" s="292"/>
      <c r="SYO2" s="292"/>
      <c r="SYP2" s="293"/>
      <c r="SYQ2" s="293"/>
      <c r="SYR2" s="109"/>
      <c r="SYS2" s="128"/>
      <c r="SYT2" s="292"/>
      <c r="SYU2" s="292"/>
      <c r="SYV2" s="293"/>
      <c r="SYW2" s="293"/>
      <c r="SYX2" s="109"/>
      <c r="SYY2" s="128"/>
      <c r="SYZ2" s="292"/>
      <c r="SZA2" s="292"/>
      <c r="SZB2" s="293"/>
      <c r="SZC2" s="293"/>
      <c r="SZD2" s="109"/>
      <c r="SZE2" s="128"/>
      <c r="SZF2" s="292"/>
      <c r="SZG2" s="292"/>
      <c r="SZH2" s="293"/>
      <c r="SZI2" s="293"/>
      <c r="SZJ2" s="109"/>
      <c r="SZK2" s="128"/>
      <c r="SZL2" s="292"/>
      <c r="SZM2" s="292"/>
      <c r="SZN2" s="293"/>
      <c r="SZO2" s="293"/>
      <c r="SZP2" s="109"/>
      <c r="SZQ2" s="128"/>
      <c r="SZR2" s="292"/>
      <c r="SZS2" s="292"/>
      <c r="SZT2" s="293"/>
      <c r="SZU2" s="293"/>
      <c r="SZV2" s="109"/>
      <c r="SZW2" s="128"/>
      <c r="SZX2" s="292"/>
      <c r="SZY2" s="292"/>
      <c r="SZZ2" s="293"/>
      <c r="TAA2" s="293"/>
      <c r="TAB2" s="109"/>
      <c r="TAC2" s="128"/>
      <c r="TAD2" s="292"/>
      <c r="TAE2" s="292"/>
      <c r="TAF2" s="293"/>
      <c r="TAG2" s="293"/>
      <c r="TAH2" s="109"/>
      <c r="TAI2" s="128"/>
      <c r="TAJ2" s="292"/>
      <c r="TAK2" s="292"/>
      <c r="TAL2" s="293"/>
      <c r="TAM2" s="293"/>
      <c r="TAN2" s="109"/>
      <c r="TAO2" s="128"/>
      <c r="TAP2" s="292"/>
      <c r="TAQ2" s="292"/>
      <c r="TAR2" s="293"/>
      <c r="TAS2" s="293"/>
      <c r="TAT2" s="109"/>
      <c r="TAU2" s="128"/>
      <c r="TAV2" s="292"/>
      <c r="TAW2" s="292"/>
      <c r="TAX2" s="293"/>
      <c r="TAY2" s="293"/>
      <c r="TAZ2" s="109"/>
      <c r="TBA2" s="128"/>
      <c r="TBB2" s="292"/>
      <c r="TBC2" s="292"/>
      <c r="TBD2" s="293"/>
      <c r="TBE2" s="293"/>
      <c r="TBF2" s="109"/>
      <c r="TBG2" s="128"/>
      <c r="TBH2" s="292"/>
      <c r="TBI2" s="292"/>
      <c r="TBJ2" s="293"/>
      <c r="TBK2" s="293"/>
      <c r="TBL2" s="109"/>
      <c r="TBM2" s="128"/>
      <c r="TBN2" s="292"/>
      <c r="TBO2" s="292"/>
      <c r="TBP2" s="293"/>
      <c r="TBQ2" s="293"/>
      <c r="TBR2" s="109"/>
      <c r="TBS2" s="128"/>
      <c r="TBT2" s="292"/>
      <c r="TBU2" s="292"/>
      <c r="TBV2" s="293"/>
      <c r="TBW2" s="293"/>
      <c r="TBX2" s="109"/>
      <c r="TBY2" s="128"/>
      <c r="TBZ2" s="292"/>
      <c r="TCA2" s="292"/>
      <c r="TCB2" s="293"/>
      <c r="TCC2" s="293"/>
      <c r="TCD2" s="109"/>
      <c r="TCE2" s="128"/>
      <c r="TCF2" s="292"/>
      <c r="TCG2" s="292"/>
      <c r="TCH2" s="293"/>
      <c r="TCI2" s="293"/>
      <c r="TCJ2" s="109"/>
      <c r="TCK2" s="128"/>
      <c r="TCL2" s="292"/>
      <c r="TCM2" s="292"/>
      <c r="TCN2" s="293"/>
      <c r="TCO2" s="293"/>
      <c r="TCP2" s="109"/>
      <c r="TCQ2" s="128"/>
      <c r="TCR2" s="292"/>
      <c r="TCS2" s="292"/>
      <c r="TCT2" s="293"/>
      <c r="TCU2" s="293"/>
      <c r="TCV2" s="109"/>
      <c r="TCW2" s="128"/>
      <c r="TCX2" s="292"/>
      <c r="TCY2" s="292"/>
      <c r="TCZ2" s="293"/>
      <c r="TDA2" s="293"/>
      <c r="TDB2" s="109"/>
      <c r="TDC2" s="128"/>
      <c r="TDD2" s="292"/>
      <c r="TDE2" s="292"/>
      <c r="TDF2" s="293"/>
      <c r="TDG2" s="293"/>
      <c r="TDH2" s="109"/>
      <c r="TDI2" s="128"/>
      <c r="TDJ2" s="292"/>
      <c r="TDK2" s="292"/>
      <c r="TDL2" s="293"/>
      <c r="TDM2" s="293"/>
      <c r="TDN2" s="109"/>
      <c r="TDO2" s="128"/>
      <c r="TDP2" s="292"/>
      <c r="TDQ2" s="292"/>
      <c r="TDR2" s="293"/>
      <c r="TDS2" s="293"/>
      <c r="TDT2" s="109"/>
      <c r="TDU2" s="128"/>
      <c r="TDV2" s="292"/>
      <c r="TDW2" s="292"/>
      <c r="TDX2" s="293"/>
      <c r="TDY2" s="293"/>
      <c r="TDZ2" s="109"/>
      <c r="TEA2" s="128"/>
      <c r="TEB2" s="292"/>
      <c r="TEC2" s="292"/>
      <c r="TED2" s="293"/>
      <c r="TEE2" s="293"/>
      <c r="TEF2" s="109"/>
      <c r="TEG2" s="128"/>
      <c r="TEH2" s="292"/>
      <c r="TEI2" s="292"/>
      <c r="TEJ2" s="293"/>
      <c r="TEK2" s="293"/>
      <c r="TEL2" s="109"/>
      <c r="TEM2" s="128"/>
      <c r="TEN2" s="292"/>
      <c r="TEO2" s="292"/>
      <c r="TEP2" s="293"/>
      <c r="TEQ2" s="293"/>
      <c r="TER2" s="109"/>
      <c r="TES2" s="128"/>
      <c r="TET2" s="292"/>
      <c r="TEU2" s="292"/>
      <c r="TEV2" s="293"/>
      <c r="TEW2" s="293"/>
      <c r="TEX2" s="109"/>
      <c r="TEY2" s="128"/>
      <c r="TEZ2" s="292"/>
      <c r="TFA2" s="292"/>
      <c r="TFB2" s="293"/>
      <c r="TFC2" s="293"/>
      <c r="TFD2" s="109"/>
      <c r="TFE2" s="128"/>
      <c r="TFF2" s="292"/>
      <c r="TFG2" s="292"/>
      <c r="TFH2" s="293"/>
      <c r="TFI2" s="293"/>
      <c r="TFJ2" s="109"/>
      <c r="TFK2" s="128"/>
      <c r="TFL2" s="292"/>
      <c r="TFM2" s="292"/>
      <c r="TFN2" s="293"/>
      <c r="TFO2" s="293"/>
      <c r="TFP2" s="109"/>
      <c r="TFQ2" s="128"/>
      <c r="TFR2" s="292"/>
      <c r="TFS2" s="292"/>
      <c r="TFT2" s="293"/>
      <c r="TFU2" s="293"/>
      <c r="TFV2" s="109"/>
      <c r="TFW2" s="128"/>
      <c r="TFX2" s="292"/>
      <c r="TFY2" s="292"/>
      <c r="TFZ2" s="293"/>
      <c r="TGA2" s="293"/>
      <c r="TGB2" s="109"/>
      <c r="TGC2" s="128"/>
      <c r="TGD2" s="292"/>
      <c r="TGE2" s="292"/>
      <c r="TGF2" s="293"/>
      <c r="TGG2" s="293"/>
      <c r="TGH2" s="109"/>
      <c r="TGI2" s="128"/>
      <c r="TGJ2" s="292"/>
      <c r="TGK2" s="292"/>
      <c r="TGL2" s="293"/>
      <c r="TGM2" s="293"/>
      <c r="TGN2" s="109"/>
      <c r="TGO2" s="128"/>
      <c r="TGP2" s="292"/>
      <c r="TGQ2" s="292"/>
      <c r="TGR2" s="293"/>
      <c r="TGS2" s="293"/>
      <c r="TGT2" s="109"/>
      <c r="TGU2" s="128"/>
      <c r="TGV2" s="292"/>
      <c r="TGW2" s="292"/>
      <c r="TGX2" s="293"/>
      <c r="TGY2" s="293"/>
      <c r="TGZ2" s="109"/>
      <c r="THA2" s="128"/>
      <c r="THB2" s="292"/>
      <c r="THC2" s="292"/>
      <c r="THD2" s="293"/>
      <c r="THE2" s="293"/>
      <c r="THF2" s="109"/>
      <c r="THG2" s="128"/>
      <c r="THH2" s="292"/>
      <c r="THI2" s="292"/>
      <c r="THJ2" s="293"/>
      <c r="THK2" s="293"/>
      <c r="THL2" s="109"/>
      <c r="THM2" s="128"/>
      <c r="THN2" s="292"/>
      <c r="THO2" s="292"/>
      <c r="THP2" s="293"/>
      <c r="THQ2" s="293"/>
      <c r="THR2" s="109"/>
      <c r="THS2" s="128"/>
      <c r="THT2" s="292"/>
      <c r="THU2" s="292"/>
      <c r="THV2" s="293"/>
      <c r="THW2" s="293"/>
      <c r="THX2" s="109"/>
      <c r="THY2" s="128"/>
      <c r="THZ2" s="292"/>
      <c r="TIA2" s="292"/>
      <c r="TIB2" s="293"/>
      <c r="TIC2" s="293"/>
      <c r="TID2" s="109"/>
      <c r="TIE2" s="128"/>
      <c r="TIF2" s="292"/>
      <c r="TIG2" s="292"/>
      <c r="TIH2" s="293"/>
      <c r="TII2" s="293"/>
      <c r="TIJ2" s="109"/>
      <c r="TIK2" s="128"/>
      <c r="TIL2" s="292"/>
      <c r="TIM2" s="292"/>
      <c r="TIN2" s="293"/>
      <c r="TIO2" s="293"/>
      <c r="TIP2" s="109"/>
      <c r="TIQ2" s="128"/>
      <c r="TIR2" s="292"/>
      <c r="TIS2" s="292"/>
      <c r="TIT2" s="293"/>
      <c r="TIU2" s="293"/>
      <c r="TIV2" s="109"/>
      <c r="TIW2" s="128"/>
      <c r="TIX2" s="292"/>
      <c r="TIY2" s="292"/>
      <c r="TIZ2" s="293"/>
      <c r="TJA2" s="293"/>
      <c r="TJB2" s="109"/>
      <c r="TJC2" s="128"/>
      <c r="TJD2" s="292"/>
      <c r="TJE2" s="292"/>
      <c r="TJF2" s="293"/>
      <c r="TJG2" s="293"/>
      <c r="TJH2" s="109"/>
      <c r="TJI2" s="128"/>
      <c r="TJJ2" s="292"/>
      <c r="TJK2" s="292"/>
      <c r="TJL2" s="293"/>
      <c r="TJM2" s="293"/>
      <c r="TJN2" s="109"/>
      <c r="TJO2" s="128"/>
      <c r="TJP2" s="292"/>
      <c r="TJQ2" s="292"/>
      <c r="TJR2" s="293"/>
      <c r="TJS2" s="293"/>
      <c r="TJT2" s="109"/>
      <c r="TJU2" s="128"/>
      <c r="TJV2" s="292"/>
      <c r="TJW2" s="292"/>
      <c r="TJX2" s="293"/>
      <c r="TJY2" s="293"/>
      <c r="TJZ2" s="109"/>
      <c r="TKA2" s="128"/>
      <c r="TKB2" s="292"/>
      <c r="TKC2" s="292"/>
      <c r="TKD2" s="293"/>
      <c r="TKE2" s="293"/>
      <c r="TKF2" s="109"/>
      <c r="TKG2" s="128"/>
      <c r="TKH2" s="292"/>
      <c r="TKI2" s="292"/>
      <c r="TKJ2" s="293"/>
      <c r="TKK2" s="293"/>
      <c r="TKL2" s="109"/>
      <c r="TKM2" s="128"/>
      <c r="TKN2" s="292"/>
      <c r="TKO2" s="292"/>
      <c r="TKP2" s="293"/>
      <c r="TKQ2" s="293"/>
      <c r="TKR2" s="109"/>
      <c r="TKS2" s="128"/>
      <c r="TKT2" s="292"/>
      <c r="TKU2" s="292"/>
      <c r="TKV2" s="293"/>
      <c r="TKW2" s="293"/>
      <c r="TKX2" s="109"/>
      <c r="TKY2" s="128"/>
      <c r="TKZ2" s="292"/>
      <c r="TLA2" s="292"/>
      <c r="TLB2" s="293"/>
      <c r="TLC2" s="293"/>
      <c r="TLD2" s="109"/>
      <c r="TLE2" s="128"/>
      <c r="TLF2" s="292"/>
      <c r="TLG2" s="292"/>
      <c r="TLH2" s="293"/>
      <c r="TLI2" s="293"/>
      <c r="TLJ2" s="109"/>
      <c r="TLK2" s="128"/>
      <c r="TLL2" s="292"/>
      <c r="TLM2" s="292"/>
      <c r="TLN2" s="293"/>
      <c r="TLO2" s="293"/>
      <c r="TLP2" s="109"/>
      <c r="TLQ2" s="128"/>
      <c r="TLR2" s="292"/>
      <c r="TLS2" s="292"/>
      <c r="TLT2" s="293"/>
      <c r="TLU2" s="293"/>
      <c r="TLV2" s="109"/>
      <c r="TLW2" s="128"/>
      <c r="TLX2" s="292"/>
      <c r="TLY2" s="292"/>
      <c r="TLZ2" s="293"/>
      <c r="TMA2" s="293"/>
      <c r="TMB2" s="109"/>
      <c r="TMC2" s="128"/>
      <c r="TMD2" s="292"/>
      <c r="TME2" s="292"/>
      <c r="TMF2" s="293"/>
      <c r="TMG2" s="293"/>
      <c r="TMH2" s="109"/>
      <c r="TMI2" s="128"/>
      <c r="TMJ2" s="292"/>
      <c r="TMK2" s="292"/>
      <c r="TML2" s="293"/>
      <c r="TMM2" s="293"/>
      <c r="TMN2" s="109"/>
      <c r="TMO2" s="128"/>
      <c r="TMP2" s="292"/>
      <c r="TMQ2" s="292"/>
      <c r="TMR2" s="293"/>
      <c r="TMS2" s="293"/>
      <c r="TMT2" s="109"/>
      <c r="TMU2" s="128"/>
      <c r="TMV2" s="292"/>
      <c r="TMW2" s="292"/>
      <c r="TMX2" s="293"/>
      <c r="TMY2" s="293"/>
      <c r="TMZ2" s="109"/>
      <c r="TNA2" s="128"/>
      <c r="TNB2" s="292"/>
      <c r="TNC2" s="292"/>
      <c r="TND2" s="293"/>
      <c r="TNE2" s="293"/>
      <c r="TNF2" s="109"/>
      <c r="TNG2" s="128"/>
      <c r="TNH2" s="292"/>
      <c r="TNI2" s="292"/>
      <c r="TNJ2" s="293"/>
      <c r="TNK2" s="293"/>
      <c r="TNL2" s="109"/>
      <c r="TNM2" s="128"/>
      <c r="TNN2" s="292"/>
      <c r="TNO2" s="292"/>
      <c r="TNP2" s="293"/>
      <c r="TNQ2" s="293"/>
      <c r="TNR2" s="109"/>
      <c r="TNS2" s="128"/>
      <c r="TNT2" s="292"/>
      <c r="TNU2" s="292"/>
      <c r="TNV2" s="293"/>
      <c r="TNW2" s="293"/>
      <c r="TNX2" s="109"/>
      <c r="TNY2" s="128"/>
      <c r="TNZ2" s="292"/>
      <c r="TOA2" s="292"/>
      <c r="TOB2" s="293"/>
      <c r="TOC2" s="293"/>
      <c r="TOD2" s="109"/>
      <c r="TOE2" s="128"/>
      <c r="TOF2" s="292"/>
      <c r="TOG2" s="292"/>
      <c r="TOH2" s="293"/>
      <c r="TOI2" s="293"/>
      <c r="TOJ2" s="109"/>
      <c r="TOK2" s="128"/>
      <c r="TOL2" s="292"/>
      <c r="TOM2" s="292"/>
      <c r="TON2" s="293"/>
      <c r="TOO2" s="293"/>
      <c r="TOP2" s="109"/>
      <c r="TOQ2" s="128"/>
      <c r="TOR2" s="292"/>
      <c r="TOS2" s="292"/>
      <c r="TOT2" s="293"/>
      <c r="TOU2" s="293"/>
      <c r="TOV2" s="109"/>
      <c r="TOW2" s="128"/>
      <c r="TOX2" s="292"/>
      <c r="TOY2" s="292"/>
      <c r="TOZ2" s="293"/>
      <c r="TPA2" s="293"/>
      <c r="TPB2" s="109"/>
      <c r="TPC2" s="128"/>
      <c r="TPD2" s="292"/>
      <c r="TPE2" s="292"/>
      <c r="TPF2" s="293"/>
      <c r="TPG2" s="293"/>
      <c r="TPH2" s="109"/>
      <c r="TPI2" s="128"/>
      <c r="TPJ2" s="292"/>
      <c r="TPK2" s="292"/>
      <c r="TPL2" s="293"/>
      <c r="TPM2" s="293"/>
      <c r="TPN2" s="109"/>
      <c r="TPO2" s="128"/>
      <c r="TPP2" s="292"/>
      <c r="TPQ2" s="292"/>
      <c r="TPR2" s="293"/>
      <c r="TPS2" s="293"/>
      <c r="TPT2" s="109"/>
      <c r="TPU2" s="128"/>
      <c r="TPV2" s="292"/>
      <c r="TPW2" s="292"/>
      <c r="TPX2" s="293"/>
      <c r="TPY2" s="293"/>
      <c r="TPZ2" s="109"/>
      <c r="TQA2" s="128"/>
      <c r="TQB2" s="292"/>
      <c r="TQC2" s="292"/>
      <c r="TQD2" s="293"/>
      <c r="TQE2" s="293"/>
      <c r="TQF2" s="109"/>
      <c r="TQG2" s="128"/>
      <c r="TQH2" s="292"/>
      <c r="TQI2" s="292"/>
      <c r="TQJ2" s="293"/>
      <c r="TQK2" s="293"/>
      <c r="TQL2" s="109"/>
      <c r="TQM2" s="128"/>
      <c r="TQN2" s="292"/>
      <c r="TQO2" s="292"/>
      <c r="TQP2" s="293"/>
      <c r="TQQ2" s="293"/>
      <c r="TQR2" s="109"/>
      <c r="TQS2" s="128"/>
      <c r="TQT2" s="292"/>
      <c r="TQU2" s="292"/>
      <c r="TQV2" s="293"/>
      <c r="TQW2" s="293"/>
      <c r="TQX2" s="109"/>
      <c r="TQY2" s="128"/>
      <c r="TQZ2" s="292"/>
      <c r="TRA2" s="292"/>
      <c r="TRB2" s="293"/>
      <c r="TRC2" s="293"/>
      <c r="TRD2" s="109"/>
      <c r="TRE2" s="128"/>
      <c r="TRF2" s="292"/>
      <c r="TRG2" s="292"/>
      <c r="TRH2" s="293"/>
      <c r="TRI2" s="293"/>
      <c r="TRJ2" s="109"/>
      <c r="TRK2" s="128"/>
      <c r="TRL2" s="292"/>
      <c r="TRM2" s="292"/>
      <c r="TRN2" s="293"/>
      <c r="TRO2" s="293"/>
      <c r="TRP2" s="109"/>
      <c r="TRQ2" s="128"/>
      <c r="TRR2" s="292"/>
      <c r="TRS2" s="292"/>
      <c r="TRT2" s="293"/>
      <c r="TRU2" s="293"/>
      <c r="TRV2" s="109"/>
      <c r="TRW2" s="128"/>
      <c r="TRX2" s="292"/>
      <c r="TRY2" s="292"/>
      <c r="TRZ2" s="293"/>
      <c r="TSA2" s="293"/>
      <c r="TSB2" s="109"/>
      <c r="TSC2" s="128"/>
      <c r="TSD2" s="292"/>
      <c r="TSE2" s="292"/>
      <c r="TSF2" s="293"/>
      <c r="TSG2" s="293"/>
      <c r="TSH2" s="109"/>
      <c r="TSI2" s="128"/>
      <c r="TSJ2" s="292"/>
      <c r="TSK2" s="292"/>
      <c r="TSL2" s="293"/>
      <c r="TSM2" s="293"/>
      <c r="TSN2" s="109"/>
      <c r="TSO2" s="128"/>
      <c r="TSP2" s="292"/>
      <c r="TSQ2" s="292"/>
      <c r="TSR2" s="293"/>
      <c r="TSS2" s="293"/>
      <c r="TST2" s="109"/>
      <c r="TSU2" s="128"/>
      <c r="TSV2" s="292"/>
      <c r="TSW2" s="292"/>
      <c r="TSX2" s="293"/>
      <c r="TSY2" s="293"/>
      <c r="TSZ2" s="109"/>
      <c r="TTA2" s="128"/>
      <c r="TTB2" s="292"/>
      <c r="TTC2" s="292"/>
      <c r="TTD2" s="293"/>
      <c r="TTE2" s="293"/>
      <c r="TTF2" s="109"/>
      <c r="TTG2" s="128"/>
      <c r="TTH2" s="292"/>
      <c r="TTI2" s="292"/>
      <c r="TTJ2" s="293"/>
      <c r="TTK2" s="293"/>
      <c r="TTL2" s="109"/>
      <c r="TTM2" s="128"/>
      <c r="TTN2" s="292"/>
      <c r="TTO2" s="292"/>
      <c r="TTP2" s="293"/>
      <c r="TTQ2" s="293"/>
      <c r="TTR2" s="109"/>
      <c r="TTS2" s="128"/>
      <c r="TTT2" s="292"/>
      <c r="TTU2" s="292"/>
      <c r="TTV2" s="293"/>
      <c r="TTW2" s="293"/>
      <c r="TTX2" s="109"/>
      <c r="TTY2" s="128"/>
      <c r="TTZ2" s="292"/>
      <c r="TUA2" s="292"/>
      <c r="TUB2" s="293"/>
      <c r="TUC2" s="293"/>
      <c r="TUD2" s="109"/>
      <c r="TUE2" s="128"/>
      <c r="TUF2" s="292"/>
      <c r="TUG2" s="292"/>
      <c r="TUH2" s="293"/>
      <c r="TUI2" s="293"/>
      <c r="TUJ2" s="109"/>
      <c r="TUK2" s="128"/>
      <c r="TUL2" s="292"/>
      <c r="TUM2" s="292"/>
      <c r="TUN2" s="293"/>
      <c r="TUO2" s="293"/>
      <c r="TUP2" s="109"/>
      <c r="TUQ2" s="128"/>
      <c r="TUR2" s="292"/>
      <c r="TUS2" s="292"/>
      <c r="TUT2" s="293"/>
      <c r="TUU2" s="293"/>
      <c r="TUV2" s="109"/>
      <c r="TUW2" s="128"/>
      <c r="TUX2" s="292"/>
      <c r="TUY2" s="292"/>
      <c r="TUZ2" s="293"/>
      <c r="TVA2" s="293"/>
      <c r="TVB2" s="109"/>
      <c r="TVC2" s="128"/>
      <c r="TVD2" s="292"/>
      <c r="TVE2" s="292"/>
      <c r="TVF2" s="293"/>
      <c r="TVG2" s="293"/>
      <c r="TVH2" s="109"/>
      <c r="TVI2" s="128"/>
      <c r="TVJ2" s="292"/>
      <c r="TVK2" s="292"/>
      <c r="TVL2" s="293"/>
      <c r="TVM2" s="293"/>
      <c r="TVN2" s="109"/>
      <c r="TVO2" s="128"/>
      <c r="TVP2" s="292"/>
      <c r="TVQ2" s="292"/>
      <c r="TVR2" s="293"/>
      <c r="TVS2" s="293"/>
      <c r="TVT2" s="109"/>
      <c r="TVU2" s="128"/>
      <c r="TVV2" s="292"/>
      <c r="TVW2" s="292"/>
      <c r="TVX2" s="293"/>
      <c r="TVY2" s="293"/>
      <c r="TVZ2" s="109"/>
      <c r="TWA2" s="128"/>
      <c r="TWB2" s="292"/>
      <c r="TWC2" s="292"/>
      <c r="TWD2" s="293"/>
      <c r="TWE2" s="293"/>
      <c r="TWF2" s="109"/>
      <c r="TWG2" s="128"/>
      <c r="TWH2" s="292"/>
      <c r="TWI2" s="292"/>
      <c r="TWJ2" s="293"/>
      <c r="TWK2" s="293"/>
      <c r="TWL2" s="109"/>
      <c r="TWM2" s="128"/>
      <c r="TWN2" s="292"/>
      <c r="TWO2" s="292"/>
      <c r="TWP2" s="293"/>
      <c r="TWQ2" s="293"/>
      <c r="TWR2" s="109"/>
      <c r="TWS2" s="128"/>
      <c r="TWT2" s="292"/>
      <c r="TWU2" s="292"/>
      <c r="TWV2" s="293"/>
      <c r="TWW2" s="293"/>
      <c r="TWX2" s="109"/>
      <c r="TWY2" s="128"/>
      <c r="TWZ2" s="292"/>
      <c r="TXA2" s="292"/>
      <c r="TXB2" s="293"/>
      <c r="TXC2" s="293"/>
      <c r="TXD2" s="109"/>
      <c r="TXE2" s="128"/>
      <c r="TXF2" s="292"/>
      <c r="TXG2" s="292"/>
      <c r="TXH2" s="293"/>
      <c r="TXI2" s="293"/>
      <c r="TXJ2" s="109"/>
      <c r="TXK2" s="128"/>
      <c r="TXL2" s="292"/>
      <c r="TXM2" s="292"/>
      <c r="TXN2" s="293"/>
      <c r="TXO2" s="293"/>
      <c r="TXP2" s="109"/>
      <c r="TXQ2" s="128"/>
      <c r="TXR2" s="292"/>
      <c r="TXS2" s="292"/>
      <c r="TXT2" s="293"/>
      <c r="TXU2" s="293"/>
      <c r="TXV2" s="109"/>
      <c r="TXW2" s="128"/>
      <c r="TXX2" s="292"/>
      <c r="TXY2" s="292"/>
      <c r="TXZ2" s="293"/>
      <c r="TYA2" s="293"/>
      <c r="TYB2" s="109"/>
      <c r="TYC2" s="128"/>
      <c r="TYD2" s="292"/>
      <c r="TYE2" s="292"/>
      <c r="TYF2" s="293"/>
      <c r="TYG2" s="293"/>
      <c r="TYH2" s="109"/>
      <c r="TYI2" s="128"/>
      <c r="TYJ2" s="292"/>
      <c r="TYK2" s="292"/>
      <c r="TYL2" s="293"/>
      <c r="TYM2" s="293"/>
      <c r="TYN2" s="109"/>
      <c r="TYO2" s="128"/>
      <c r="TYP2" s="292"/>
      <c r="TYQ2" s="292"/>
      <c r="TYR2" s="293"/>
      <c r="TYS2" s="293"/>
      <c r="TYT2" s="109"/>
      <c r="TYU2" s="128"/>
      <c r="TYV2" s="292"/>
      <c r="TYW2" s="292"/>
      <c r="TYX2" s="293"/>
      <c r="TYY2" s="293"/>
      <c r="TYZ2" s="109"/>
      <c r="TZA2" s="128"/>
      <c r="TZB2" s="292"/>
      <c r="TZC2" s="292"/>
      <c r="TZD2" s="293"/>
      <c r="TZE2" s="293"/>
      <c r="TZF2" s="109"/>
      <c r="TZG2" s="128"/>
      <c r="TZH2" s="292"/>
      <c r="TZI2" s="292"/>
      <c r="TZJ2" s="293"/>
      <c r="TZK2" s="293"/>
      <c r="TZL2" s="109"/>
      <c r="TZM2" s="128"/>
      <c r="TZN2" s="292"/>
      <c r="TZO2" s="292"/>
      <c r="TZP2" s="293"/>
      <c r="TZQ2" s="293"/>
      <c r="TZR2" s="109"/>
      <c r="TZS2" s="128"/>
      <c r="TZT2" s="292"/>
      <c r="TZU2" s="292"/>
      <c r="TZV2" s="293"/>
      <c r="TZW2" s="293"/>
      <c r="TZX2" s="109"/>
      <c r="TZY2" s="128"/>
      <c r="TZZ2" s="292"/>
      <c r="UAA2" s="292"/>
      <c r="UAB2" s="293"/>
      <c r="UAC2" s="293"/>
      <c r="UAD2" s="109"/>
      <c r="UAE2" s="128"/>
      <c r="UAF2" s="292"/>
      <c r="UAG2" s="292"/>
      <c r="UAH2" s="293"/>
      <c r="UAI2" s="293"/>
      <c r="UAJ2" s="109"/>
      <c r="UAK2" s="128"/>
      <c r="UAL2" s="292"/>
      <c r="UAM2" s="292"/>
      <c r="UAN2" s="293"/>
      <c r="UAO2" s="293"/>
      <c r="UAP2" s="109"/>
      <c r="UAQ2" s="128"/>
      <c r="UAR2" s="292"/>
      <c r="UAS2" s="292"/>
      <c r="UAT2" s="293"/>
      <c r="UAU2" s="293"/>
      <c r="UAV2" s="109"/>
      <c r="UAW2" s="128"/>
      <c r="UAX2" s="292"/>
      <c r="UAY2" s="292"/>
      <c r="UAZ2" s="293"/>
      <c r="UBA2" s="293"/>
      <c r="UBB2" s="109"/>
      <c r="UBC2" s="128"/>
      <c r="UBD2" s="292"/>
      <c r="UBE2" s="292"/>
      <c r="UBF2" s="293"/>
      <c r="UBG2" s="293"/>
      <c r="UBH2" s="109"/>
      <c r="UBI2" s="128"/>
      <c r="UBJ2" s="292"/>
      <c r="UBK2" s="292"/>
      <c r="UBL2" s="293"/>
      <c r="UBM2" s="293"/>
      <c r="UBN2" s="109"/>
      <c r="UBO2" s="128"/>
      <c r="UBP2" s="292"/>
      <c r="UBQ2" s="292"/>
      <c r="UBR2" s="293"/>
      <c r="UBS2" s="293"/>
      <c r="UBT2" s="109"/>
      <c r="UBU2" s="128"/>
      <c r="UBV2" s="292"/>
      <c r="UBW2" s="292"/>
      <c r="UBX2" s="293"/>
      <c r="UBY2" s="293"/>
      <c r="UBZ2" s="109"/>
      <c r="UCA2" s="128"/>
      <c r="UCB2" s="292"/>
      <c r="UCC2" s="292"/>
      <c r="UCD2" s="293"/>
      <c r="UCE2" s="293"/>
      <c r="UCF2" s="109"/>
      <c r="UCG2" s="128"/>
      <c r="UCH2" s="292"/>
      <c r="UCI2" s="292"/>
      <c r="UCJ2" s="293"/>
      <c r="UCK2" s="293"/>
      <c r="UCL2" s="109"/>
      <c r="UCM2" s="128"/>
      <c r="UCN2" s="292"/>
      <c r="UCO2" s="292"/>
      <c r="UCP2" s="293"/>
      <c r="UCQ2" s="293"/>
      <c r="UCR2" s="109"/>
      <c r="UCS2" s="128"/>
      <c r="UCT2" s="292"/>
      <c r="UCU2" s="292"/>
      <c r="UCV2" s="293"/>
      <c r="UCW2" s="293"/>
      <c r="UCX2" s="109"/>
      <c r="UCY2" s="128"/>
      <c r="UCZ2" s="292"/>
      <c r="UDA2" s="292"/>
      <c r="UDB2" s="293"/>
      <c r="UDC2" s="293"/>
      <c r="UDD2" s="109"/>
      <c r="UDE2" s="128"/>
      <c r="UDF2" s="292"/>
      <c r="UDG2" s="292"/>
      <c r="UDH2" s="293"/>
      <c r="UDI2" s="293"/>
      <c r="UDJ2" s="109"/>
      <c r="UDK2" s="128"/>
      <c r="UDL2" s="292"/>
      <c r="UDM2" s="292"/>
      <c r="UDN2" s="293"/>
      <c r="UDO2" s="293"/>
      <c r="UDP2" s="109"/>
      <c r="UDQ2" s="128"/>
      <c r="UDR2" s="292"/>
      <c r="UDS2" s="292"/>
      <c r="UDT2" s="293"/>
      <c r="UDU2" s="293"/>
      <c r="UDV2" s="109"/>
      <c r="UDW2" s="128"/>
      <c r="UDX2" s="292"/>
      <c r="UDY2" s="292"/>
      <c r="UDZ2" s="293"/>
      <c r="UEA2" s="293"/>
      <c r="UEB2" s="109"/>
      <c r="UEC2" s="128"/>
      <c r="UED2" s="292"/>
      <c r="UEE2" s="292"/>
      <c r="UEF2" s="293"/>
      <c r="UEG2" s="293"/>
      <c r="UEH2" s="109"/>
      <c r="UEI2" s="128"/>
      <c r="UEJ2" s="292"/>
      <c r="UEK2" s="292"/>
      <c r="UEL2" s="293"/>
      <c r="UEM2" s="293"/>
      <c r="UEN2" s="109"/>
      <c r="UEO2" s="128"/>
      <c r="UEP2" s="292"/>
      <c r="UEQ2" s="292"/>
      <c r="UER2" s="293"/>
      <c r="UES2" s="293"/>
      <c r="UET2" s="109"/>
      <c r="UEU2" s="128"/>
      <c r="UEV2" s="292"/>
      <c r="UEW2" s="292"/>
      <c r="UEX2" s="293"/>
      <c r="UEY2" s="293"/>
      <c r="UEZ2" s="109"/>
      <c r="UFA2" s="128"/>
      <c r="UFB2" s="292"/>
      <c r="UFC2" s="292"/>
      <c r="UFD2" s="293"/>
      <c r="UFE2" s="293"/>
      <c r="UFF2" s="109"/>
      <c r="UFG2" s="128"/>
      <c r="UFH2" s="292"/>
      <c r="UFI2" s="292"/>
      <c r="UFJ2" s="293"/>
      <c r="UFK2" s="293"/>
      <c r="UFL2" s="109"/>
      <c r="UFM2" s="128"/>
      <c r="UFN2" s="292"/>
      <c r="UFO2" s="292"/>
      <c r="UFP2" s="293"/>
      <c r="UFQ2" s="293"/>
      <c r="UFR2" s="109"/>
      <c r="UFS2" s="128"/>
      <c r="UFT2" s="292"/>
      <c r="UFU2" s="292"/>
      <c r="UFV2" s="293"/>
      <c r="UFW2" s="293"/>
      <c r="UFX2" s="109"/>
      <c r="UFY2" s="128"/>
      <c r="UFZ2" s="292"/>
      <c r="UGA2" s="292"/>
      <c r="UGB2" s="293"/>
      <c r="UGC2" s="293"/>
      <c r="UGD2" s="109"/>
      <c r="UGE2" s="128"/>
      <c r="UGF2" s="292"/>
      <c r="UGG2" s="292"/>
      <c r="UGH2" s="293"/>
      <c r="UGI2" s="293"/>
      <c r="UGJ2" s="109"/>
      <c r="UGK2" s="128"/>
      <c r="UGL2" s="292"/>
      <c r="UGM2" s="292"/>
      <c r="UGN2" s="293"/>
      <c r="UGO2" s="293"/>
      <c r="UGP2" s="109"/>
      <c r="UGQ2" s="128"/>
      <c r="UGR2" s="292"/>
      <c r="UGS2" s="292"/>
      <c r="UGT2" s="293"/>
      <c r="UGU2" s="293"/>
      <c r="UGV2" s="109"/>
      <c r="UGW2" s="128"/>
      <c r="UGX2" s="292"/>
      <c r="UGY2" s="292"/>
      <c r="UGZ2" s="293"/>
      <c r="UHA2" s="293"/>
      <c r="UHB2" s="109"/>
      <c r="UHC2" s="128"/>
      <c r="UHD2" s="292"/>
      <c r="UHE2" s="292"/>
      <c r="UHF2" s="293"/>
      <c r="UHG2" s="293"/>
      <c r="UHH2" s="109"/>
      <c r="UHI2" s="128"/>
      <c r="UHJ2" s="292"/>
      <c r="UHK2" s="292"/>
      <c r="UHL2" s="293"/>
      <c r="UHM2" s="293"/>
      <c r="UHN2" s="109"/>
      <c r="UHO2" s="128"/>
      <c r="UHP2" s="292"/>
      <c r="UHQ2" s="292"/>
      <c r="UHR2" s="293"/>
      <c r="UHS2" s="293"/>
      <c r="UHT2" s="109"/>
      <c r="UHU2" s="128"/>
      <c r="UHV2" s="292"/>
      <c r="UHW2" s="292"/>
      <c r="UHX2" s="293"/>
      <c r="UHY2" s="293"/>
      <c r="UHZ2" s="109"/>
      <c r="UIA2" s="128"/>
      <c r="UIB2" s="292"/>
      <c r="UIC2" s="292"/>
      <c r="UID2" s="293"/>
      <c r="UIE2" s="293"/>
      <c r="UIF2" s="109"/>
      <c r="UIG2" s="128"/>
      <c r="UIH2" s="292"/>
      <c r="UII2" s="292"/>
      <c r="UIJ2" s="293"/>
      <c r="UIK2" s="293"/>
      <c r="UIL2" s="109"/>
      <c r="UIM2" s="128"/>
      <c r="UIN2" s="292"/>
      <c r="UIO2" s="292"/>
      <c r="UIP2" s="293"/>
      <c r="UIQ2" s="293"/>
      <c r="UIR2" s="109"/>
      <c r="UIS2" s="128"/>
      <c r="UIT2" s="292"/>
      <c r="UIU2" s="292"/>
      <c r="UIV2" s="293"/>
      <c r="UIW2" s="293"/>
      <c r="UIX2" s="109"/>
      <c r="UIY2" s="128"/>
      <c r="UIZ2" s="292"/>
      <c r="UJA2" s="292"/>
      <c r="UJB2" s="293"/>
      <c r="UJC2" s="293"/>
      <c r="UJD2" s="109"/>
      <c r="UJE2" s="128"/>
      <c r="UJF2" s="292"/>
      <c r="UJG2" s="292"/>
      <c r="UJH2" s="293"/>
      <c r="UJI2" s="293"/>
      <c r="UJJ2" s="109"/>
      <c r="UJK2" s="128"/>
      <c r="UJL2" s="292"/>
      <c r="UJM2" s="292"/>
      <c r="UJN2" s="293"/>
      <c r="UJO2" s="293"/>
      <c r="UJP2" s="109"/>
      <c r="UJQ2" s="128"/>
      <c r="UJR2" s="292"/>
      <c r="UJS2" s="292"/>
      <c r="UJT2" s="293"/>
      <c r="UJU2" s="293"/>
      <c r="UJV2" s="109"/>
      <c r="UJW2" s="128"/>
      <c r="UJX2" s="292"/>
      <c r="UJY2" s="292"/>
      <c r="UJZ2" s="293"/>
      <c r="UKA2" s="293"/>
      <c r="UKB2" s="109"/>
      <c r="UKC2" s="128"/>
      <c r="UKD2" s="292"/>
      <c r="UKE2" s="292"/>
      <c r="UKF2" s="293"/>
      <c r="UKG2" s="293"/>
      <c r="UKH2" s="109"/>
      <c r="UKI2" s="128"/>
      <c r="UKJ2" s="292"/>
      <c r="UKK2" s="292"/>
      <c r="UKL2" s="293"/>
      <c r="UKM2" s="293"/>
      <c r="UKN2" s="109"/>
      <c r="UKO2" s="128"/>
      <c r="UKP2" s="292"/>
      <c r="UKQ2" s="292"/>
      <c r="UKR2" s="293"/>
      <c r="UKS2" s="293"/>
      <c r="UKT2" s="109"/>
      <c r="UKU2" s="128"/>
      <c r="UKV2" s="292"/>
      <c r="UKW2" s="292"/>
      <c r="UKX2" s="293"/>
      <c r="UKY2" s="293"/>
      <c r="UKZ2" s="109"/>
      <c r="ULA2" s="128"/>
      <c r="ULB2" s="292"/>
      <c r="ULC2" s="292"/>
      <c r="ULD2" s="293"/>
      <c r="ULE2" s="293"/>
      <c r="ULF2" s="109"/>
      <c r="ULG2" s="128"/>
      <c r="ULH2" s="292"/>
      <c r="ULI2" s="292"/>
      <c r="ULJ2" s="293"/>
      <c r="ULK2" s="293"/>
      <c r="ULL2" s="109"/>
      <c r="ULM2" s="128"/>
      <c r="ULN2" s="292"/>
      <c r="ULO2" s="292"/>
      <c r="ULP2" s="293"/>
      <c r="ULQ2" s="293"/>
      <c r="ULR2" s="109"/>
      <c r="ULS2" s="128"/>
      <c r="ULT2" s="292"/>
      <c r="ULU2" s="292"/>
      <c r="ULV2" s="293"/>
      <c r="ULW2" s="293"/>
      <c r="ULX2" s="109"/>
      <c r="ULY2" s="128"/>
      <c r="ULZ2" s="292"/>
      <c r="UMA2" s="292"/>
      <c r="UMB2" s="293"/>
      <c r="UMC2" s="293"/>
      <c r="UMD2" s="109"/>
      <c r="UME2" s="128"/>
      <c r="UMF2" s="292"/>
      <c r="UMG2" s="292"/>
      <c r="UMH2" s="293"/>
      <c r="UMI2" s="293"/>
      <c r="UMJ2" s="109"/>
      <c r="UMK2" s="128"/>
      <c r="UML2" s="292"/>
      <c r="UMM2" s="292"/>
      <c r="UMN2" s="293"/>
      <c r="UMO2" s="293"/>
      <c r="UMP2" s="109"/>
      <c r="UMQ2" s="128"/>
      <c r="UMR2" s="292"/>
      <c r="UMS2" s="292"/>
      <c r="UMT2" s="293"/>
      <c r="UMU2" s="293"/>
      <c r="UMV2" s="109"/>
      <c r="UMW2" s="128"/>
      <c r="UMX2" s="292"/>
      <c r="UMY2" s="292"/>
      <c r="UMZ2" s="293"/>
      <c r="UNA2" s="293"/>
      <c r="UNB2" s="109"/>
      <c r="UNC2" s="128"/>
      <c r="UND2" s="292"/>
      <c r="UNE2" s="292"/>
      <c r="UNF2" s="293"/>
      <c r="UNG2" s="293"/>
      <c r="UNH2" s="109"/>
      <c r="UNI2" s="128"/>
      <c r="UNJ2" s="292"/>
      <c r="UNK2" s="292"/>
      <c r="UNL2" s="293"/>
      <c r="UNM2" s="293"/>
      <c r="UNN2" s="109"/>
      <c r="UNO2" s="128"/>
      <c r="UNP2" s="292"/>
      <c r="UNQ2" s="292"/>
      <c r="UNR2" s="293"/>
      <c r="UNS2" s="293"/>
      <c r="UNT2" s="109"/>
      <c r="UNU2" s="128"/>
      <c r="UNV2" s="292"/>
      <c r="UNW2" s="292"/>
      <c r="UNX2" s="293"/>
      <c r="UNY2" s="293"/>
      <c r="UNZ2" s="109"/>
      <c r="UOA2" s="128"/>
      <c r="UOB2" s="292"/>
      <c r="UOC2" s="292"/>
      <c r="UOD2" s="293"/>
      <c r="UOE2" s="293"/>
      <c r="UOF2" s="109"/>
      <c r="UOG2" s="128"/>
      <c r="UOH2" s="292"/>
      <c r="UOI2" s="292"/>
      <c r="UOJ2" s="293"/>
      <c r="UOK2" s="293"/>
      <c r="UOL2" s="109"/>
      <c r="UOM2" s="128"/>
      <c r="UON2" s="292"/>
      <c r="UOO2" s="292"/>
      <c r="UOP2" s="293"/>
      <c r="UOQ2" s="293"/>
      <c r="UOR2" s="109"/>
      <c r="UOS2" s="128"/>
      <c r="UOT2" s="292"/>
      <c r="UOU2" s="292"/>
      <c r="UOV2" s="293"/>
      <c r="UOW2" s="293"/>
      <c r="UOX2" s="109"/>
      <c r="UOY2" s="128"/>
      <c r="UOZ2" s="292"/>
      <c r="UPA2" s="292"/>
      <c r="UPB2" s="293"/>
      <c r="UPC2" s="293"/>
      <c r="UPD2" s="109"/>
      <c r="UPE2" s="128"/>
      <c r="UPF2" s="292"/>
      <c r="UPG2" s="292"/>
      <c r="UPH2" s="293"/>
      <c r="UPI2" s="293"/>
      <c r="UPJ2" s="109"/>
      <c r="UPK2" s="128"/>
      <c r="UPL2" s="292"/>
      <c r="UPM2" s="292"/>
      <c r="UPN2" s="293"/>
      <c r="UPO2" s="293"/>
      <c r="UPP2" s="109"/>
      <c r="UPQ2" s="128"/>
      <c r="UPR2" s="292"/>
      <c r="UPS2" s="292"/>
      <c r="UPT2" s="293"/>
      <c r="UPU2" s="293"/>
      <c r="UPV2" s="109"/>
      <c r="UPW2" s="128"/>
      <c r="UPX2" s="292"/>
      <c r="UPY2" s="292"/>
      <c r="UPZ2" s="293"/>
      <c r="UQA2" s="293"/>
      <c r="UQB2" s="109"/>
      <c r="UQC2" s="128"/>
      <c r="UQD2" s="292"/>
      <c r="UQE2" s="292"/>
      <c r="UQF2" s="293"/>
      <c r="UQG2" s="293"/>
      <c r="UQH2" s="109"/>
      <c r="UQI2" s="128"/>
      <c r="UQJ2" s="292"/>
      <c r="UQK2" s="292"/>
      <c r="UQL2" s="293"/>
      <c r="UQM2" s="293"/>
      <c r="UQN2" s="109"/>
      <c r="UQO2" s="128"/>
      <c r="UQP2" s="292"/>
      <c r="UQQ2" s="292"/>
      <c r="UQR2" s="293"/>
      <c r="UQS2" s="293"/>
      <c r="UQT2" s="109"/>
      <c r="UQU2" s="128"/>
      <c r="UQV2" s="292"/>
      <c r="UQW2" s="292"/>
      <c r="UQX2" s="293"/>
      <c r="UQY2" s="293"/>
      <c r="UQZ2" s="109"/>
      <c r="URA2" s="128"/>
      <c r="URB2" s="292"/>
      <c r="URC2" s="292"/>
      <c r="URD2" s="293"/>
      <c r="URE2" s="293"/>
      <c r="URF2" s="109"/>
      <c r="URG2" s="128"/>
      <c r="URH2" s="292"/>
      <c r="URI2" s="292"/>
      <c r="URJ2" s="293"/>
      <c r="URK2" s="293"/>
      <c r="URL2" s="109"/>
      <c r="URM2" s="128"/>
      <c r="URN2" s="292"/>
      <c r="URO2" s="292"/>
      <c r="URP2" s="293"/>
      <c r="URQ2" s="293"/>
      <c r="URR2" s="109"/>
      <c r="URS2" s="128"/>
      <c r="URT2" s="292"/>
      <c r="URU2" s="292"/>
      <c r="URV2" s="293"/>
      <c r="URW2" s="293"/>
      <c r="URX2" s="109"/>
      <c r="URY2" s="128"/>
      <c r="URZ2" s="292"/>
      <c r="USA2" s="292"/>
      <c r="USB2" s="293"/>
      <c r="USC2" s="293"/>
      <c r="USD2" s="109"/>
      <c r="USE2" s="128"/>
      <c r="USF2" s="292"/>
      <c r="USG2" s="292"/>
      <c r="USH2" s="293"/>
      <c r="USI2" s="293"/>
      <c r="USJ2" s="109"/>
      <c r="USK2" s="128"/>
      <c r="USL2" s="292"/>
      <c r="USM2" s="292"/>
      <c r="USN2" s="293"/>
      <c r="USO2" s="293"/>
      <c r="USP2" s="109"/>
      <c r="USQ2" s="128"/>
      <c r="USR2" s="292"/>
      <c r="USS2" s="292"/>
      <c r="UST2" s="293"/>
      <c r="USU2" s="293"/>
      <c r="USV2" s="109"/>
      <c r="USW2" s="128"/>
      <c r="USX2" s="292"/>
      <c r="USY2" s="292"/>
      <c r="USZ2" s="293"/>
      <c r="UTA2" s="293"/>
      <c r="UTB2" s="109"/>
      <c r="UTC2" s="128"/>
      <c r="UTD2" s="292"/>
      <c r="UTE2" s="292"/>
      <c r="UTF2" s="293"/>
      <c r="UTG2" s="293"/>
      <c r="UTH2" s="109"/>
      <c r="UTI2" s="128"/>
      <c r="UTJ2" s="292"/>
      <c r="UTK2" s="292"/>
      <c r="UTL2" s="293"/>
      <c r="UTM2" s="293"/>
      <c r="UTN2" s="109"/>
      <c r="UTO2" s="128"/>
      <c r="UTP2" s="292"/>
      <c r="UTQ2" s="292"/>
      <c r="UTR2" s="293"/>
      <c r="UTS2" s="293"/>
      <c r="UTT2" s="109"/>
      <c r="UTU2" s="128"/>
      <c r="UTV2" s="292"/>
      <c r="UTW2" s="292"/>
      <c r="UTX2" s="293"/>
      <c r="UTY2" s="293"/>
      <c r="UTZ2" s="109"/>
      <c r="UUA2" s="128"/>
      <c r="UUB2" s="292"/>
      <c r="UUC2" s="292"/>
      <c r="UUD2" s="293"/>
      <c r="UUE2" s="293"/>
      <c r="UUF2" s="109"/>
      <c r="UUG2" s="128"/>
      <c r="UUH2" s="292"/>
      <c r="UUI2" s="292"/>
      <c r="UUJ2" s="293"/>
      <c r="UUK2" s="293"/>
      <c r="UUL2" s="109"/>
      <c r="UUM2" s="128"/>
      <c r="UUN2" s="292"/>
      <c r="UUO2" s="292"/>
      <c r="UUP2" s="293"/>
      <c r="UUQ2" s="293"/>
      <c r="UUR2" s="109"/>
      <c r="UUS2" s="128"/>
      <c r="UUT2" s="292"/>
      <c r="UUU2" s="292"/>
      <c r="UUV2" s="293"/>
      <c r="UUW2" s="293"/>
      <c r="UUX2" s="109"/>
      <c r="UUY2" s="128"/>
      <c r="UUZ2" s="292"/>
      <c r="UVA2" s="292"/>
      <c r="UVB2" s="293"/>
      <c r="UVC2" s="293"/>
      <c r="UVD2" s="109"/>
      <c r="UVE2" s="128"/>
      <c r="UVF2" s="292"/>
      <c r="UVG2" s="292"/>
      <c r="UVH2" s="293"/>
      <c r="UVI2" s="293"/>
      <c r="UVJ2" s="109"/>
      <c r="UVK2" s="128"/>
      <c r="UVL2" s="292"/>
      <c r="UVM2" s="292"/>
      <c r="UVN2" s="293"/>
      <c r="UVO2" s="293"/>
      <c r="UVP2" s="109"/>
      <c r="UVQ2" s="128"/>
      <c r="UVR2" s="292"/>
      <c r="UVS2" s="292"/>
      <c r="UVT2" s="293"/>
      <c r="UVU2" s="293"/>
      <c r="UVV2" s="109"/>
      <c r="UVW2" s="128"/>
      <c r="UVX2" s="292"/>
      <c r="UVY2" s="292"/>
      <c r="UVZ2" s="293"/>
      <c r="UWA2" s="293"/>
      <c r="UWB2" s="109"/>
      <c r="UWC2" s="128"/>
      <c r="UWD2" s="292"/>
      <c r="UWE2" s="292"/>
      <c r="UWF2" s="293"/>
      <c r="UWG2" s="293"/>
      <c r="UWH2" s="109"/>
      <c r="UWI2" s="128"/>
      <c r="UWJ2" s="292"/>
      <c r="UWK2" s="292"/>
      <c r="UWL2" s="293"/>
      <c r="UWM2" s="293"/>
      <c r="UWN2" s="109"/>
      <c r="UWO2" s="128"/>
      <c r="UWP2" s="292"/>
      <c r="UWQ2" s="292"/>
      <c r="UWR2" s="293"/>
      <c r="UWS2" s="293"/>
      <c r="UWT2" s="109"/>
      <c r="UWU2" s="128"/>
      <c r="UWV2" s="292"/>
      <c r="UWW2" s="292"/>
      <c r="UWX2" s="293"/>
      <c r="UWY2" s="293"/>
      <c r="UWZ2" s="109"/>
      <c r="UXA2" s="128"/>
      <c r="UXB2" s="292"/>
      <c r="UXC2" s="292"/>
      <c r="UXD2" s="293"/>
      <c r="UXE2" s="293"/>
      <c r="UXF2" s="109"/>
      <c r="UXG2" s="128"/>
      <c r="UXH2" s="292"/>
      <c r="UXI2" s="292"/>
      <c r="UXJ2" s="293"/>
      <c r="UXK2" s="293"/>
      <c r="UXL2" s="109"/>
      <c r="UXM2" s="128"/>
      <c r="UXN2" s="292"/>
      <c r="UXO2" s="292"/>
      <c r="UXP2" s="293"/>
      <c r="UXQ2" s="293"/>
      <c r="UXR2" s="109"/>
      <c r="UXS2" s="128"/>
      <c r="UXT2" s="292"/>
      <c r="UXU2" s="292"/>
      <c r="UXV2" s="293"/>
      <c r="UXW2" s="293"/>
      <c r="UXX2" s="109"/>
      <c r="UXY2" s="128"/>
      <c r="UXZ2" s="292"/>
      <c r="UYA2" s="292"/>
      <c r="UYB2" s="293"/>
      <c r="UYC2" s="293"/>
      <c r="UYD2" s="109"/>
      <c r="UYE2" s="128"/>
      <c r="UYF2" s="292"/>
      <c r="UYG2" s="292"/>
      <c r="UYH2" s="293"/>
      <c r="UYI2" s="293"/>
      <c r="UYJ2" s="109"/>
      <c r="UYK2" s="128"/>
      <c r="UYL2" s="292"/>
      <c r="UYM2" s="292"/>
      <c r="UYN2" s="293"/>
      <c r="UYO2" s="293"/>
      <c r="UYP2" s="109"/>
      <c r="UYQ2" s="128"/>
      <c r="UYR2" s="292"/>
      <c r="UYS2" s="292"/>
      <c r="UYT2" s="293"/>
      <c r="UYU2" s="293"/>
      <c r="UYV2" s="109"/>
      <c r="UYW2" s="128"/>
      <c r="UYX2" s="292"/>
      <c r="UYY2" s="292"/>
      <c r="UYZ2" s="293"/>
      <c r="UZA2" s="293"/>
      <c r="UZB2" s="109"/>
      <c r="UZC2" s="128"/>
      <c r="UZD2" s="292"/>
      <c r="UZE2" s="292"/>
      <c r="UZF2" s="293"/>
      <c r="UZG2" s="293"/>
      <c r="UZH2" s="109"/>
      <c r="UZI2" s="128"/>
      <c r="UZJ2" s="292"/>
      <c r="UZK2" s="292"/>
      <c r="UZL2" s="293"/>
      <c r="UZM2" s="293"/>
      <c r="UZN2" s="109"/>
      <c r="UZO2" s="128"/>
      <c r="UZP2" s="292"/>
      <c r="UZQ2" s="292"/>
      <c r="UZR2" s="293"/>
      <c r="UZS2" s="293"/>
      <c r="UZT2" s="109"/>
      <c r="UZU2" s="128"/>
      <c r="UZV2" s="292"/>
      <c r="UZW2" s="292"/>
      <c r="UZX2" s="293"/>
      <c r="UZY2" s="293"/>
      <c r="UZZ2" s="109"/>
      <c r="VAA2" s="128"/>
      <c r="VAB2" s="292"/>
      <c r="VAC2" s="292"/>
      <c r="VAD2" s="293"/>
      <c r="VAE2" s="293"/>
      <c r="VAF2" s="109"/>
      <c r="VAG2" s="128"/>
      <c r="VAH2" s="292"/>
      <c r="VAI2" s="292"/>
      <c r="VAJ2" s="293"/>
      <c r="VAK2" s="293"/>
      <c r="VAL2" s="109"/>
      <c r="VAM2" s="128"/>
      <c r="VAN2" s="292"/>
      <c r="VAO2" s="292"/>
      <c r="VAP2" s="293"/>
      <c r="VAQ2" s="293"/>
      <c r="VAR2" s="109"/>
      <c r="VAS2" s="128"/>
      <c r="VAT2" s="292"/>
      <c r="VAU2" s="292"/>
      <c r="VAV2" s="293"/>
      <c r="VAW2" s="293"/>
      <c r="VAX2" s="109"/>
      <c r="VAY2" s="128"/>
      <c r="VAZ2" s="292"/>
      <c r="VBA2" s="292"/>
      <c r="VBB2" s="293"/>
      <c r="VBC2" s="293"/>
      <c r="VBD2" s="109"/>
      <c r="VBE2" s="128"/>
      <c r="VBF2" s="292"/>
      <c r="VBG2" s="292"/>
      <c r="VBH2" s="293"/>
      <c r="VBI2" s="293"/>
      <c r="VBJ2" s="109"/>
      <c r="VBK2" s="128"/>
      <c r="VBL2" s="292"/>
      <c r="VBM2" s="292"/>
      <c r="VBN2" s="293"/>
      <c r="VBO2" s="293"/>
      <c r="VBP2" s="109"/>
      <c r="VBQ2" s="128"/>
      <c r="VBR2" s="292"/>
      <c r="VBS2" s="292"/>
      <c r="VBT2" s="293"/>
      <c r="VBU2" s="293"/>
      <c r="VBV2" s="109"/>
      <c r="VBW2" s="128"/>
      <c r="VBX2" s="292"/>
      <c r="VBY2" s="292"/>
      <c r="VBZ2" s="293"/>
      <c r="VCA2" s="293"/>
      <c r="VCB2" s="109"/>
      <c r="VCC2" s="128"/>
      <c r="VCD2" s="292"/>
      <c r="VCE2" s="292"/>
      <c r="VCF2" s="293"/>
      <c r="VCG2" s="293"/>
      <c r="VCH2" s="109"/>
      <c r="VCI2" s="128"/>
      <c r="VCJ2" s="292"/>
      <c r="VCK2" s="292"/>
      <c r="VCL2" s="293"/>
      <c r="VCM2" s="293"/>
      <c r="VCN2" s="109"/>
      <c r="VCO2" s="128"/>
      <c r="VCP2" s="292"/>
      <c r="VCQ2" s="292"/>
      <c r="VCR2" s="293"/>
      <c r="VCS2" s="293"/>
      <c r="VCT2" s="109"/>
      <c r="VCU2" s="128"/>
      <c r="VCV2" s="292"/>
      <c r="VCW2" s="292"/>
      <c r="VCX2" s="293"/>
      <c r="VCY2" s="293"/>
      <c r="VCZ2" s="109"/>
      <c r="VDA2" s="128"/>
      <c r="VDB2" s="292"/>
      <c r="VDC2" s="292"/>
      <c r="VDD2" s="293"/>
      <c r="VDE2" s="293"/>
      <c r="VDF2" s="109"/>
      <c r="VDG2" s="128"/>
      <c r="VDH2" s="292"/>
      <c r="VDI2" s="292"/>
      <c r="VDJ2" s="293"/>
      <c r="VDK2" s="293"/>
      <c r="VDL2" s="109"/>
      <c r="VDM2" s="128"/>
      <c r="VDN2" s="292"/>
      <c r="VDO2" s="292"/>
      <c r="VDP2" s="293"/>
      <c r="VDQ2" s="293"/>
      <c r="VDR2" s="109"/>
      <c r="VDS2" s="128"/>
      <c r="VDT2" s="292"/>
      <c r="VDU2" s="292"/>
      <c r="VDV2" s="293"/>
      <c r="VDW2" s="293"/>
      <c r="VDX2" s="109"/>
      <c r="VDY2" s="128"/>
      <c r="VDZ2" s="292"/>
      <c r="VEA2" s="292"/>
      <c r="VEB2" s="293"/>
      <c r="VEC2" s="293"/>
      <c r="VED2" s="109"/>
      <c r="VEE2" s="128"/>
      <c r="VEF2" s="292"/>
      <c r="VEG2" s="292"/>
      <c r="VEH2" s="293"/>
      <c r="VEI2" s="293"/>
      <c r="VEJ2" s="109"/>
      <c r="VEK2" s="128"/>
      <c r="VEL2" s="292"/>
      <c r="VEM2" s="292"/>
      <c r="VEN2" s="293"/>
      <c r="VEO2" s="293"/>
      <c r="VEP2" s="109"/>
      <c r="VEQ2" s="128"/>
      <c r="VER2" s="292"/>
      <c r="VES2" s="292"/>
      <c r="VET2" s="293"/>
      <c r="VEU2" s="293"/>
      <c r="VEV2" s="109"/>
      <c r="VEW2" s="128"/>
      <c r="VEX2" s="292"/>
      <c r="VEY2" s="292"/>
      <c r="VEZ2" s="293"/>
      <c r="VFA2" s="293"/>
      <c r="VFB2" s="109"/>
      <c r="VFC2" s="128"/>
      <c r="VFD2" s="292"/>
      <c r="VFE2" s="292"/>
      <c r="VFF2" s="293"/>
      <c r="VFG2" s="293"/>
      <c r="VFH2" s="109"/>
      <c r="VFI2" s="128"/>
      <c r="VFJ2" s="292"/>
      <c r="VFK2" s="292"/>
      <c r="VFL2" s="293"/>
      <c r="VFM2" s="293"/>
      <c r="VFN2" s="109"/>
      <c r="VFO2" s="128"/>
      <c r="VFP2" s="292"/>
      <c r="VFQ2" s="292"/>
      <c r="VFR2" s="293"/>
      <c r="VFS2" s="293"/>
      <c r="VFT2" s="109"/>
      <c r="VFU2" s="128"/>
      <c r="VFV2" s="292"/>
      <c r="VFW2" s="292"/>
      <c r="VFX2" s="293"/>
      <c r="VFY2" s="293"/>
      <c r="VFZ2" s="109"/>
      <c r="VGA2" s="128"/>
      <c r="VGB2" s="292"/>
      <c r="VGC2" s="292"/>
      <c r="VGD2" s="293"/>
      <c r="VGE2" s="293"/>
      <c r="VGF2" s="109"/>
      <c r="VGG2" s="128"/>
      <c r="VGH2" s="292"/>
      <c r="VGI2" s="292"/>
      <c r="VGJ2" s="293"/>
      <c r="VGK2" s="293"/>
      <c r="VGL2" s="109"/>
      <c r="VGM2" s="128"/>
      <c r="VGN2" s="292"/>
      <c r="VGO2" s="292"/>
      <c r="VGP2" s="293"/>
      <c r="VGQ2" s="293"/>
      <c r="VGR2" s="109"/>
      <c r="VGS2" s="128"/>
      <c r="VGT2" s="292"/>
      <c r="VGU2" s="292"/>
      <c r="VGV2" s="293"/>
      <c r="VGW2" s="293"/>
      <c r="VGX2" s="109"/>
      <c r="VGY2" s="128"/>
      <c r="VGZ2" s="292"/>
      <c r="VHA2" s="292"/>
      <c r="VHB2" s="293"/>
      <c r="VHC2" s="293"/>
      <c r="VHD2" s="109"/>
      <c r="VHE2" s="128"/>
      <c r="VHF2" s="292"/>
      <c r="VHG2" s="292"/>
      <c r="VHH2" s="293"/>
      <c r="VHI2" s="293"/>
      <c r="VHJ2" s="109"/>
      <c r="VHK2" s="128"/>
      <c r="VHL2" s="292"/>
      <c r="VHM2" s="292"/>
      <c r="VHN2" s="293"/>
      <c r="VHO2" s="293"/>
      <c r="VHP2" s="109"/>
      <c r="VHQ2" s="128"/>
      <c r="VHR2" s="292"/>
      <c r="VHS2" s="292"/>
      <c r="VHT2" s="293"/>
      <c r="VHU2" s="293"/>
      <c r="VHV2" s="109"/>
      <c r="VHW2" s="128"/>
      <c r="VHX2" s="292"/>
      <c r="VHY2" s="292"/>
      <c r="VHZ2" s="293"/>
      <c r="VIA2" s="293"/>
      <c r="VIB2" s="109"/>
      <c r="VIC2" s="128"/>
      <c r="VID2" s="292"/>
      <c r="VIE2" s="292"/>
      <c r="VIF2" s="293"/>
      <c r="VIG2" s="293"/>
      <c r="VIH2" s="109"/>
      <c r="VII2" s="128"/>
      <c r="VIJ2" s="292"/>
      <c r="VIK2" s="292"/>
      <c r="VIL2" s="293"/>
      <c r="VIM2" s="293"/>
      <c r="VIN2" s="109"/>
      <c r="VIO2" s="128"/>
      <c r="VIP2" s="292"/>
      <c r="VIQ2" s="292"/>
      <c r="VIR2" s="293"/>
      <c r="VIS2" s="293"/>
      <c r="VIT2" s="109"/>
      <c r="VIU2" s="128"/>
      <c r="VIV2" s="292"/>
      <c r="VIW2" s="292"/>
      <c r="VIX2" s="293"/>
      <c r="VIY2" s="293"/>
      <c r="VIZ2" s="109"/>
      <c r="VJA2" s="128"/>
      <c r="VJB2" s="292"/>
      <c r="VJC2" s="292"/>
      <c r="VJD2" s="293"/>
      <c r="VJE2" s="293"/>
      <c r="VJF2" s="109"/>
      <c r="VJG2" s="128"/>
      <c r="VJH2" s="292"/>
      <c r="VJI2" s="292"/>
      <c r="VJJ2" s="293"/>
      <c r="VJK2" s="293"/>
      <c r="VJL2" s="109"/>
      <c r="VJM2" s="128"/>
      <c r="VJN2" s="292"/>
      <c r="VJO2" s="292"/>
      <c r="VJP2" s="293"/>
      <c r="VJQ2" s="293"/>
      <c r="VJR2" s="109"/>
      <c r="VJS2" s="128"/>
      <c r="VJT2" s="292"/>
      <c r="VJU2" s="292"/>
      <c r="VJV2" s="293"/>
      <c r="VJW2" s="293"/>
      <c r="VJX2" s="109"/>
      <c r="VJY2" s="128"/>
      <c r="VJZ2" s="292"/>
      <c r="VKA2" s="292"/>
      <c r="VKB2" s="293"/>
      <c r="VKC2" s="293"/>
      <c r="VKD2" s="109"/>
      <c r="VKE2" s="128"/>
      <c r="VKF2" s="292"/>
      <c r="VKG2" s="292"/>
      <c r="VKH2" s="293"/>
      <c r="VKI2" s="293"/>
      <c r="VKJ2" s="109"/>
      <c r="VKK2" s="128"/>
      <c r="VKL2" s="292"/>
      <c r="VKM2" s="292"/>
      <c r="VKN2" s="293"/>
      <c r="VKO2" s="293"/>
      <c r="VKP2" s="109"/>
      <c r="VKQ2" s="128"/>
      <c r="VKR2" s="292"/>
      <c r="VKS2" s="292"/>
      <c r="VKT2" s="293"/>
      <c r="VKU2" s="293"/>
      <c r="VKV2" s="109"/>
      <c r="VKW2" s="128"/>
      <c r="VKX2" s="292"/>
      <c r="VKY2" s="292"/>
      <c r="VKZ2" s="293"/>
      <c r="VLA2" s="293"/>
      <c r="VLB2" s="109"/>
      <c r="VLC2" s="128"/>
      <c r="VLD2" s="292"/>
      <c r="VLE2" s="292"/>
      <c r="VLF2" s="293"/>
      <c r="VLG2" s="293"/>
      <c r="VLH2" s="109"/>
      <c r="VLI2" s="128"/>
      <c r="VLJ2" s="292"/>
      <c r="VLK2" s="292"/>
      <c r="VLL2" s="293"/>
      <c r="VLM2" s="293"/>
      <c r="VLN2" s="109"/>
      <c r="VLO2" s="128"/>
      <c r="VLP2" s="292"/>
      <c r="VLQ2" s="292"/>
      <c r="VLR2" s="293"/>
      <c r="VLS2" s="293"/>
      <c r="VLT2" s="109"/>
      <c r="VLU2" s="128"/>
      <c r="VLV2" s="292"/>
      <c r="VLW2" s="292"/>
      <c r="VLX2" s="293"/>
      <c r="VLY2" s="293"/>
      <c r="VLZ2" s="109"/>
      <c r="VMA2" s="128"/>
      <c r="VMB2" s="292"/>
      <c r="VMC2" s="292"/>
      <c r="VMD2" s="293"/>
      <c r="VME2" s="293"/>
      <c r="VMF2" s="109"/>
      <c r="VMG2" s="128"/>
      <c r="VMH2" s="292"/>
      <c r="VMI2" s="292"/>
      <c r="VMJ2" s="293"/>
      <c r="VMK2" s="293"/>
      <c r="VML2" s="109"/>
      <c r="VMM2" s="128"/>
      <c r="VMN2" s="292"/>
      <c r="VMO2" s="292"/>
      <c r="VMP2" s="293"/>
      <c r="VMQ2" s="293"/>
      <c r="VMR2" s="109"/>
      <c r="VMS2" s="128"/>
      <c r="VMT2" s="292"/>
      <c r="VMU2" s="292"/>
      <c r="VMV2" s="293"/>
      <c r="VMW2" s="293"/>
      <c r="VMX2" s="109"/>
      <c r="VMY2" s="128"/>
      <c r="VMZ2" s="292"/>
      <c r="VNA2" s="292"/>
      <c r="VNB2" s="293"/>
      <c r="VNC2" s="293"/>
      <c r="VND2" s="109"/>
      <c r="VNE2" s="128"/>
      <c r="VNF2" s="292"/>
      <c r="VNG2" s="292"/>
      <c r="VNH2" s="293"/>
      <c r="VNI2" s="293"/>
      <c r="VNJ2" s="109"/>
      <c r="VNK2" s="128"/>
      <c r="VNL2" s="292"/>
      <c r="VNM2" s="292"/>
      <c r="VNN2" s="293"/>
      <c r="VNO2" s="293"/>
      <c r="VNP2" s="109"/>
      <c r="VNQ2" s="128"/>
      <c r="VNR2" s="292"/>
      <c r="VNS2" s="292"/>
      <c r="VNT2" s="293"/>
      <c r="VNU2" s="293"/>
      <c r="VNV2" s="109"/>
      <c r="VNW2" s="128"/>
      <c r="VNX2" s="292"/>
      <c r="VNY2" s="292"/>
      <c r="VNZ2" s="293"/>
      <c r="VOA2" s="293"/>
      <c r="VOB2" s="109"/>
      <c r="VOC2" s="128"/>
      <c r="VOD2" s="292"/>
      <c r="VOE2" s="292"/>
      <c r="VOF2" s="293"/>
      <c r="VOG2" s="293"/>
      <c r="VOH2" s="109"/>
      <c r="VOI2" s="128"/>
      <c r="VOJ2" s="292"/>
      <c r="VOK2" s="292"/>
      <c r="VOL2" s="293"/>
      <c r="VOM2" s="293"/>
      <c r="VON2" s="109"/>
      <c r="VOO2" s="128"/>
      <c r="VOP2" s="292"/>
      <c r="VOQ2" s="292"/>
      <c r="VOR2" s="293"/>
      <c r="VOS2" s="293"/>
      <c r="VOT2" s="109"/>
      <c r="VOU2" s="128"/>
      <c r="VOV2" s="292"/>
      <c r="VOW2" s="292"/>
      <c r="VOX2" s="293"/>
      <c r="VOY2" s="293"/>
      <c r="VOZ2" s="109"/>
      <c r="VPA2" s="128"/>
      <c r="VPB2" s="292"/>
      <c r="VPC2" s="292"/>
      <c r="VPD2" s="293"/>
      <c r="VPE2" s="293"/>
      <c r="VPF2" s="109"/>
      <c r="VPG2" s="128"/>
      <c r="VPH2" s="292"/>
      <c r="VPI2" s="292"/>
      <c r="VPJ2" s="293"/>
      <c r="VPK2" s="293"/>
      <c r="VPL2" s="109"/>
      <c r="VPM2" s="128"/>
      <c r="VPN2" s="292"/>
      <c r="VPO2" s="292"/>
      <c r="VPP2" s="293"/>
      <c r="VPQ2" s="293"/>
      <c r="VPR2" s="109"/>
      <c r="VPS2" s="128"/>
      <c r="VPT2" s="292"/>
      <c r="VPU2" s="292"/>
      <c r="VPV2" s="293"/>
      <c r="VPW2" s="293"/>
      <c r="VPX2" s="109"/>
      <c r="VPY2" s="128"/>
      <c r="VPZ2" s="292"/>
      <c r="VQA2" s="292"/>
      <c r="VQB2" s="293"/>
      <c r="VQC2" s="293"/>
      <c r="VQD2" s="109"/>
      <c r="VQE2" s="128"/>
      <c r="VQF2" s="292"/>
      <c r="VQG2" s="292"/>
      <c r="VQH2" s="293"/>
      <c r="VQI2" s="293"/>
      <c r="VQJ2" s="109"/>
      <c r="VQK2" s="128"/>
      <c r="VQL2" s="292"/>
      <c r="VQM2" s="292"/>
      <c r="VQN2" s="293"/>
      <c r="VQO2" s="293"/>
      <c r="VQP2" s="109"/>
      <c r="VQQ2" s="128"/>
      <c r="VQR2" s="292"/>
      <c r="VQS2" s="292"/>
      <c r="VQT2" s="293"/>
      <c r="VQU2" s="293"/>
      <c r="VQV2" s="109"/>
      <c r="VQW2" s="128"/>
      <c r="VQX2" s="292"/>
      <c r="VQY2" s="292"/>
      <c r="VQZ2" s="293"/>
      <c r="VRA2" s="293"/>
      <c r="VRB2" s="109"/>
      <c r="VRC2" s="128"/>
      <c r="VRD2" s="292"/>
      <c r="VRE2" s="292"/>
      <c r="VRF2" s="293"/>
      <c r="VRG2" s="293"/>
      <c r="VRH2" s="109"/>
      <c r="VRI2" s="128"/>
      <c r="VRJ2" s="292"/>
      <c r="VRK2" s="292"/>
      <c r="VRL2" s="293"/>
      <c r="VRM2" s="293"/>
      <c r="VRN2" s="109"/>
      <c r="VRO2" s="128"/>
      <c r="VRP2" s="292"/>
      <c r="VRQ2" s="292"/>
      <c r="VRR2" s="293"/>
      <c r="VRS2" s="293"/>
      <c r="VRT2" s="109"/>
      <c r="VRU2" s="128"/>
      <c r="VRV2" s="292"/>
      <c r="VRW2" s="292"/>
      <c r="VRX2" s="293"/>
      <c r="VRY2" s="293"/>
      <c r="VRZ2" s="109"/>
      <c r="VSA2" s="128"/>
      <c r="VSB2" s="292"/>
      <c r="VSC2" s="292"/>
      <c r="VSD2" s="293"/>
      <c r="VSE2" s="293"/>
      <c r="VSF2" s="109"/>
      <c r="VSG2" s="128"/>
      <c r="VSH2" s="292"/>
      <c r="VSI2" s="292"/>
      <c r="VSJ2" s="293"/>
      <c r="VSK2" s="293"/>
      <c r="VSL2" s="109"/>
      <c r="VSM2" s="128"/>
      <c r="VSN2" s="292"/>
      <c r="VSO2" s="292"/>
      <c r="VSP2" s="293"/>
      <c r="VSQ2" s="293"/>
      <c r="VSR2" s="109"/>
      <c r="VSS2" s="128"/>
      <c r="VST2" s="292"/>
      <c r="VSU2" s="292"/>
      <c r="VSV2" s="293"/>
      <c r="VSW2" s="293"/>
      <c r="VSX2" s="109"/>
      <c r="VSY2" s="128"/>
      <c r="VSZ2" s="292"/>
      <c r="VTA2" s="292"/>
      <c r="VTB2" s="293"/>
      <c r="VTC2" s="293"/>
      <c r="VTD2" s="109"/>
      <c r="VTE2" s="128"/>
      <c r="VTF2" s="292"/>
      <c r="VTG2" s="292"/>
      <c r="VTH2" s="293"/>
      <c r="VTI2" s="293"/>
      <c r="VTJ2" s="109"/>
      <c r="VTK2" s="128"/>
      <c r="VTL2" s="292"/>
      <c r="VTM2" s="292"/>
      <c r="VTN2" s="293"/>
      <c r="VTO2" s="293"/>
      <c r="VTP2" s="109"/>
      <c r="VTQ2" s="128"/>
      <c r="VTR2" s="292"/>
      <c r="VTS2" s="292"/>
      <c r="VTT2" s="293"/>
      <c r="VTU2" s="293"/>
      <c r="VTV2" s="109"/>
      <c r="VTW2" s="128"/>
      <c r="VTX2" s="292"/>
      <c r="VTY2" s="292"/>
      <c r="VTZ2" s="293"/>
      <c r="VUA2" s="293"/>
      <c r="VUB2" s="109"/>
      <c r="VUC2" s="128"/>
      <c r="VUD2" s="292"/>
      <c r="VUE2" s="292"/>
      <c r="VUF2" s="293"/>
      <c r="VUG2" s="293"/>
      <c r="VUH2" s="109"/>
      <c r="VUI2" s="128"/>
      <c r="VUJ2" s="292"/>
      <c r="VUK2" s="292"/>
      <c r="VUL2" s="293"/>
      <c r="VUM2" s="293"/>
      <c r="VUN2" s="109"/>
      <c r="VUO2" s="128"/>
      <c r="VUP2" s="292"/>
      <c r="VUQ2" s="292"/>
      <c r="VUR2" s="293"/>
      <c r="VUS2" s="293"/>
      <c r="VUT2" s="109"/>
      <c r="VUU2" s="128"/>
      <c r="VUV2" s="292"/>
      <c r="VUW2" s="292"/>
      <c r="VUX2" s="293"/>
      <c r="VUY2" s="293"/>
      <c r="VUZ2" s="109"/>
      <c r="VVA2" s="128"/>
      <c r="VVB2" s="292"/>
      <c r="VVC2" s="292"/>
      <c r="VVD2" s="293"/>
      <c r="VVE2" s="293"/>
      <c r="VVF2" s="109"/>
      <c r="VVG2" s="128"/>
      <c r="VVH2" s="292"/>
      <c r="VVI2" s="292"/>
      <c r="VVJ2" s="293"/>
      <c r="VVK2" s="293"/>
      <c r="VVL2" s="109"/>
      <c r="VVM2" s="128"/>
      <c r="VVN2" s="292"/>
      <c r="VVO2" s="292"/>
      <c r="VVP2" s="293"/>
      <c r="VVQ2" s="293"/>
      <c r="VVR2" s="109"/>
      <c r="VVS2" s="128"/>
      <c r="VVT2" s="292"/>
      <c r="VVU2" s="292"/>
      <c r="VVV2" s="293"/>
      <c r="VVW2" s="293"/>
      <c r="VVX2" s="109"/>
      <c r="VVY2" s="128"/>
      <c r="VVZ2" s="292"/>
      <c r="VWA2" s="292"/>
      <c r="VWB2" s="293"/>
      <c r="VWC2" s="293"/>
      <c r="VWD2" s="109"/>
      <c r="VWE2" s="128"/>
      <c r="VWF2" s="292"/>
      <c r="VWG2" s="292"/>
      <c r="VWH2" s="293"/>
      <c r="VWI2" s="293"/>
      <c r="VWJ2" s="109"/>
      <c r="VWK2" s="128"/>
      <c r="VWL2" s="292"/>
      <c r="VWM2" s="292"/>
      <c r="VWN2" s="293"/>
      <c r="VWO2" s="293"/>
      <c r="VWP2" s="109"/>
      <c r="VWQ2" s="128"/>
      <c r="VWR2" s="292"/>
      <c r="VWS2" s="292"/>
      <c r="VWT2" s="293"/>
      <c r="VWU2" s="293"/>
      <c r="VWV2" s="109"/>
      <c r="VWW2" s="128"/>
      <c r="VWX2" s="292"/>
      <c r="VWY2" s="292"/>
      <c r="VWZ2" s="293"/>
      <c r="VXA2" s="293"/>
      <c r="VXB2" s="109"/>
      <c r="VXC2" s="128"/>
      <c r="VXD2" s="292"/>
      <c r="VXE2" s="292"/>
      <c r="VXF2" s="293"/>
      <c r="VXG2" s="293"/>
      <c r="VXH2" s="109"/>
      <c r="VXI2" s="128"/>
      <c r="VXJ2" s="292"/>
      <c r="VXK2" s="292"/>
      <c r="VXL2" s="293"/>
      <c r="VXM2" s="293"/>
      <c r="VXN2" s="109"/>
      <c r="VXO2" s="128"/>
      <c r="VXP2" s="292"/>
      <c r="VXQ2" s="292"/>
      <c r="VXR2" s="293"/>
      <c r="VXS2" s="293"/>
      <c r="VXT2" s="109"/>
      <c r="VXU2" s="128"/>
      <c r="VXV2" s="292"/>
      <c r="VXW2" s="292"/>
      <c r="VXX2" s="293"/>
      <c r="VXY2" s="293"/>
      <c r="VXZ2" s="109"/>
      <c r="VYA2" s="128"/>
      <c r="VYB2" s="292"/>
      <c r="VYC2" s="292"/>
      <c r="VYD2" s="293"/>
      <c r="VYE2" s="293"/>
      <c r="VYF2" s="109"/>
      <c r="VYG2" s="128"/>
      <c r="VYH2" s="292"/>
      <c r="VYI2" s="292"/>
      <c r="VYJ2" s="293"/>
      <c r="VYK2" s="293"/>
      <c r="VYL2" s="109"/>
      <c r="VYM2" s="128"/>
      <c r="VYN2" s="292"/>
      <c r="VYO2" s="292"/>
      <c r="VYP2" s="293"/>
      <c r="VYQ2" s="293"/>
      <c r="VYR2" s="109"/>
      <c r="VYS2" s="128"/>
      <c r="VYT2" s="292"/>
      <c r="VYU2" s="292"/>
      <c r="VYV2" s="293"/>
      <c r="VYW2" s="293"/>
      <c r="VYX2" s="109"/>
      <c r="VYY2" s="128"/>
      <c r="VYZ2" s="292"/>
      <c r="VZA2" s="292"/>
      <c r="VZB2" s="293"/>
      <c r="VZC2" s="293"/>
      <c r="VZD2" s="109"/>
      <c r="VZE2" s="128"/>
      <c r="VZF2" s="292"/>
      <c r="VZG2" s="292"/>
      <c r="VZH2" s="293"/>
      <c r="VZI2" s="293"/>
      <c r="VZJ2" s="109"/>
      <c r="VZK2" s="128"/>
      <c r="VZL2" s="292"/>
      <c r="VZM2" s="292"/>
      <c r="VZN2" s="293"/>
      <c r="VZO2" s="293"/>
      <c r="VZP2" s="109"/>
      <c r="VZQ2" s="128"/>
      <c r="VZR2" s="292"/>
      <c r="VZS2" s="292"/>
      <c r="VZT2" s="293"/>
      <c r="VZU2" s="293"/>
      <c r="VZV2" s="109"/>
      <c r="VZW2" s="128"/>
      <c r="VZX2" s="292"/>
      <c r="VZY2" s="292"/>
      <c r="VZZ2" s="293"/>
      <c r="WAA2" s="293"/>
      <c r="WAB2" s="109"/>
      <c r="WAC2" s="128"/>
      <c r="WAD2" s="292"/>
      <c r="WAE2" s="292"/>
      <c r="WAF2" s="293"/>
      <c r="WAG2" s="293"/>
      <c r="WAH2" s="109"/>
      <c r="WAI2" s="128"/>
      <c r="WAJ2" s="292"/>
      <c r="WAK2" s="292"/>
      <c r="WAL2" s="293"/>
      <c r="WAM2" s="293"/>
      <c r="WAN2" s="109"/>
      <c r="WAO2" s="128"/>
      <c r="WAP2" s="292"/>
      <c r="WAQ2" s="292"/>
      <c r="WAR2" s="293"/>
      <c r="WAS2" s="293"/>
      <c r="WAT2" s="109"/>
      <c r="WAU2" s="128"/>
      <c r="WAV2" s="292"/>
      <c r="WAW2" s="292"/>
      <c r="WAX2" s="293"/>
      <c r="WAY2" s="293"/>
      <c r="WAZ2" s="109"/>
      <c r="WBA2" s="128"/>
      <c r="WBB2" s="292"/>
      <c r="WBC2" s="292"/>
      <c r="WBD2" s="293"/>
      <c r="WBE2" s="293"/>
      <c r="WBF2" s="109"/>
      <c r="WBG2" s="128"/>
      <c r="WBH2" s="292"/>
      <c r="WBI2" s="292"/>
      <c r="WBJ2" s="293"/>
      <c r="WBK2" s="293"/>
      <c r="WBL2" s="109"/>
      <c r="WBM2" s="128"/>
      <c r="WBN2" s="292"/>
      <c r="WBO2" s="292"/>
      <c r="WBP2" s="293"/>
      <c r="WBQ2" s="293"/>
      <c r="WBR2" s="109"/>
      <c r="WBS2" s="128"/>
      <c r="WBT2" s="292"/>
      <c r="WBU2" s="292"/>
      <c r="WBV2" s="293"/>
      <c r="WBW2" s="293"/>
      <c r="WBX2" s="109"/>
      <c r="WBY2" s="128"/>
      <c r="WBZ2" s="292"/>
      <c r="WCA2" s="292"/>
      <c r="WCB2" s="293"/>
      <c r="WCC2" s="293"/>
      <c r="WCD2" s="109"/>
      <c r="WCE2" s="128"/>
      <c r="WCF2" s="292"/>
      <c r="WCG2" s="292"/>
      <c r="WCH2" s="293"/>
      <c r="WCI2" s="293"/>
      <c r="WCJ2" s="109"/>
      <c r="WCK2" s="128"/>
      <c r="WCL2" s="292"/>
      <c r="WCM2" s="292"/>
      <c r="WCN2" s="293"/>
      <c r="WCO2" s="293"/>
      <c r="WCP2" s="109"/>
      <c r="WCQ2" s="128"/>
      <c r="WCR2" s="292"/>
      <c r="WCS2" s="292"/>
      <c r="WCT2" s="293"/>
      <c r="WCU2" s="293"/>
      <c r="WCV2" s="109"/>
      <c r="WCW2" s="128"/>
      <c r="WCX2" s="292"/>
      <c r="WCY2" s="292"/>
      <c r="WCZ2" s="293"/>
      <c r="WDA2" s="293"/>
      <c r="WDB2" s="109"/>
      <c r="WDC2" s="128"/>
      <c r="WDD2" s="292"/>
      <c r="WDE2" s="292"/>
      <c r="WDF2" s="293"/>
      <c r="WDG2" s="293"/>
      <c r="WDH2" s="109"/>
      <c r="WDI2" s="128"/>
      <c r="WDJ2" s="292"/>
      <c r="WDK2" s="292"/>
      <c r="WDL2" s="293"/>
      <c r="WDM2" s="293"/>
      <c r="WDN2" s="109"/>
      <c r="WDO2" s="128"/>
      <c r="WDP2" s="292"/>
      <c r="WDQ2" s="292"/>
      <c r="WDR2" s="293"/>
      <c r="WDS2" s="293"/>
      <c r="WDT2" s="109"/>
      <c r="WDU2" s="128"/>
      <c r="WDV2" s="292"/>
      <c r="WDW2" s="292"/>
      <c r="WDX2" s="293"/>
      <c r="WDY2" s="293"/>
      <c r="WDZ2" s="109"/>
      <c r="WEA2" s="128"/>
      <c r="WEB2" s="292"/>
      <c r="WEC2" s="292"/>
      <c r="WED2" s="293"/>
      <c r="WEE2" s="293"/>
      <c r="WEF2" s="109"/>
      <c r="WEG2" s="128"/>
      <c r="WEH2" s="292"/>
      <c r="WEI2" s="292"/>
      <c r="WEJ2" s="293"/>
      <c r="WEK2" s="293"/>
      <c r="WEL2" s="109"/>
      <c r="WEM2" s="128"/>
      <c r="WEN2" s="292"/>
      <c r="WEO2" s="292"/>
      <c r="WEP2" s="293"/>
      <c r="WEQ2" s="293"/>
      <c r="WER2" s="109"/>
      <c r="WES2" s="128"/>
      <c r="WET2" s="292"/>
      <c r="WEU2" s="292"/>
      <c r="WEV2" s="293"/>
      <c r="WEW2" s="293"/>
      <c r="WEX2" s="109"/>
      <c r="WEY2" s="128"/>
      <c r="WEZ2" s="292"/>
      <c r="WFA2" s="292"/>
      <c r="WFB2" s="293"/>
      <c r="WFC2" s="293"/>
      <c r="WFD2" s="109"/>
      <c r="WFE2" s="128"/>
      <c r="WFF2" s="292"/>
      <c r="WFG2" s="292"/>
      <c r="WFH2" s="293"/>
      <c r="WFI2" s="293"/>
      <c r="WFJ2" s="109"/>
      <c r="WFK2" s="128"/>
      <c r="WFL2" s="292"/>
      <c r="WFM2" s="292"/>
      <c r="WFN2" s="293"/>
      <c r="WFO2" s="293"/>
      <c r="WFP2" s="109"/>
      <c r="WFQ2" s="128"/>
      <c r="WFR2" s="292"/>
      <c r="WFS2" s="292"/>
      <c r="WFT2" s="293"/>
      <c r="WFU2" s="293"/>
      <c r="WFV2" s="109"/>
      <c r="WFW2" s="128"/>
      <c r="WFX2" s="292"/>
      <c r="WFY2" s="292"/>
      <c r="WFZ2" s="293"/>
      <c r="WGA2" s="293"/>
      <c r="WGB2" s="109"/>
      <c r="WGC2" s="128"/>
      <c r="WGD2" s="292"/>
      <c r="WGE2" s="292"/>
      <c r="WGF2" s="293"/>
      <c r="WGG2" s="293"/>
      <c r="WGH2" s="109"/>
      <c r="WGI2" s="128"/>
      <c r="WGJ2" s="292"/>
      <c r="WGK2" s="292"/>
      <c r="WGL2" s="293"/>
      <c r="WGM2" s="293"/>
      <c r="WGN2" s="109"/>
      <c r="WGO2" s="128"/>
      <c r="WGP2" s="292"/>
      <c r="WGQ2" s="292"/>
      <c r="WGR2" s="293"/>
      <c r="WGS2" s="293"/>
      <c r="WGT2" s="109"/>
      <c r="WGU2" s="128"/>
      <c r="WGV2" s="292"/>
      <c r="WGW2" s="292"/>
      <c r="WGX2" s="293"/>
      <c r="WGY2" s="293"/>
      <c r="WGZ2" s="109"/>
      <c r="WHA2" s="128"/>
      <c r="WHB2" s="292"/>
      <c r="WHC2" s="292"/>
      <c r="WHD2" s="293"/>
      <c r="WHE2" s="293"/>
      <c r="WHF2" s="109"/>
      <c r="WHG2" s="128"/>
      <c r="WHH2" s="292"/>
      <c r="WHI2" s="292"/>
      <c r="WHJ2" s="293"/>
      <c r="WHK2" s="293"/>
      <c r="WHL2" s="109"/>
      <c r="WHM2" s="128"/>
      <c r="WHN2" s="292"/>
      <c r="WHO2" s="292"/>
      <c r="WHP2" s="293"/>
      <c r="WHQ2" s="293"/>
      <c r="WHR2" s="109"/>
      <c r="WHS2" s="128"/>
      <c r="WHT2" s="292"/>
      <c r="WHU2" s="292"/>
      <c r="WHV2" s="293"/>
      <c r="WHW2" s="293"/>
      <c r="WHX2" s="109"/>
      <c r="WHY2" s="128"/>
      <c r="WHZ2" s="292"/>
      <c r="WIA2" s="292"/>
      <c r="WIB2" s="293"/>
      <c r="WIC2" s="293"/>
      <c r="WID2" s="109"/>
      <c r="WIE2" s="128"/>
      <c r="WIF2" s="292"/>
      <c r="WIG2" s="292"/>
      <c r="WIH2" s="293"/>
      <c r="WII2" s="293"/>
      <c r="WIJ2" s="109"/>
      <c r="WIK2" s="128"/>
      <c r="WIL2" s="292"/>
      <c r="WIM2" s="292"/>
      <c r="WIN2" s="293"/>
      <c r="WIO2" s="293"/>
      <c r="WIP2" s="109"/>
      <c r="WIQ2" s="128"/>
      <c r="WIR2" s="292"/>
      <c r="WIS2" s="292"/>
      <c r="WIT2" s="293"/>
      <c r="WIU2" s="293"/>
      <c r="WIV2" s="109"/>
      <c r="WIW2" s="128"/>
      <c r="WIX2" s="292"/>
      <c r="WIY2" s="292"/>
      <c r="WIZ2" s="293"/>
      <c r="WJA2" s="293"/>
      <c r="WJB2" s="109"/>
      <c r="WJC2" s="128"/>
      <c r="WJD2" s="292"/>
      <c r="WJE2" s="292"/>
      <c r="WJF2" s="293"/>
      <c r="WJG2" s="293"/>
      <c r="WJH2" s="109"/>
      <c r="WJI2" s="128"/>
      <c r="WJJ2" s="292"/>
      <c r="WJK2" s="292"/>
      <c r="WJL2" s="293"/>
      <c r="WJM2" s="293"/>
      <c r="WJN2" s="109"/>
      <c r="WJO2" s="128"/>
      <c r="WJP2" s="292"/>
      <c r="WJQ2" s="292"/>
      <c r="WJR2" s="293"/>
      <c r="WJS2" s="293"/>
      <c r="WJT2" s="109"/>
      <c r="WJU2" s="128"/>
      <c r="WJV2" s="292"/>
      <c r="WJW2" s="292"/>
      <c r="WJX2" s="293"/>
      <c r="WJY2" s="293"/>
      <c r="WJZ2" s="109"/>
      <c r="WKA2" s="128"/>
      <c r="WKB2" s="292"/>
      <c r="WKC2" s="292"/>
      <c r="WKD2" s="293"/>
      <c r="WKE2" s="293"/>
      <c r="WKF2" s="109"/>
      <c r="WKG2" s="128"/>
      <c r="WKH2" s="292"/>
      <c r="WKI2" s="292"/>
      <c r="WKJ2" s="293"/>
      <c r="WKK2" s="293"/>
      <c r="WKL2" s="109"/>
      <c r="WKM2" s="128"/>
      <c r="WKN2" s="292"/>
      <c r="WKO2" s="292"/>
      <c r="WKP2" s="293"/>
      <c r="WKQ2" s="293"/>
      <c r="WKR2" s="109"/>
      <c r="WKS2" s="128"/>
      <c r="WKT2" s="292"/>
      <c r="WKU2" s="292"/>
      <c r="WKV2" s="293"/>
      <c r="WKW2" s="293"/>
      <c r="WKX2" s="109"/>
      <c r="WKY2" s="128"/>
      <c r="WKZ2" s="292"/>
      <c r="WLA2" s="292"/>
      <c r="WLB2" s="293"/>
      <c r="WLC2" s="293"/>
      <c r="WLD2" s="109"/>
      <c r="WLE2" s="128"/>
      <c r="WLF2" s="292"/>
      <c r="WLG2" s="292"/>
      <c r="WLH2" s="293"/>
      <c r="WLI2" s="293"/>
      <c r="WLJ2" s="109"/>
      <c r="WLK2" s="128"/>
      <c r="WLL2" s="292"/>
      <c r="WLM2" s="292"/>
      <c r="WLN2" s="293"/>
      <c r="WLO2" s="293"/>
      <c r="WLP2" s="109"/>
      <c r="WLQ2" s="128"/>
      <c r="WLR2" s="292"/>
      <c r="WLS2" s="292"/>
      <c r="WLT2" s="293"/>
      <c r="WLU2" s="293"/>
      <c r="WLV2" s="109"/>
      <c r="WLW2" s="128"/>
      <c r="WLX2" s="292"/>
      <c r="WLY2" s="292"/>
      <c r="WLZ2" s="293"/>
      <c r="WMA2" s="293"/>
      <c r="WMB2" s="109"/>
      <c r="WMC2" s="128"/>
      <c r="WMD2" s="292"/>
      <c r="WME2" s="292"/>
      <c r="WMF2" s="293"/>
      <c r="WMG2" s="293"/>
      <c r="WMH2" s="109"/>
      <c r="WMI2" s="128"/>
      <c r="WMJ2" s="292"/>
      <c r="WMK2" s="292"/>
      <c r="WML2" s="293"/>
      <c r="WMM2" s="293"/>
      <c r="WMN2" s="109"/>
      <c r="WMO2" s="128"/>
      <c r="WMP2" s="292"/>
      <c r="WMQ2" s="292"/>
      <c r="WMR2" s="293"/>
      <c r="WMS2" s="293"/>
      <c r="WMT2" s="109"/>
      <c r="WMU2" s="128"/>
      <c r="WMV2" s="292"/>
      <c r="WMW2" s="292"/>
      <c r="WMX2" s="293"/>
      <c r="WMY2" s="293"/>
      <c r="WMZ2" s="109"/>
      <c r="WNA2" s="128"/>
      <c r="WNB2" s="292"/>
      <c r="WNC2" s="292"/>
      <c r="WND2" s="293"/>
      <c r="WNE2" s="293"/>
      <c r="WNF2" s="109"/>
      <c r="WNG2" s="128"/>
      <c r="WNH2" s="292"/>
      <c r="WNI2" s="292"/>
      <c r="WNJ2" s="293"/>
      <c r="WNK2" s="293"/>
      <c r="WNL2" s="109"/>
      <c r="WNM2" s="128"/>
      <c r="WNN2" s="292"/>
      <c r="WNO2" s="292"/>
      <c r="WNP2" s="293"/>
      <c r="WNQ2" s="293"/>
      <c r="WNR2" s="109"/>
      <c r="WNS2" s="128"/>
      <c r="WNT2" s="292"/>
      <c r="WNU2" s="292"/>
      <c r="WNV2" s="293"/>
      <c r="WNW2" s="293"/>
      <c r="WNX2" s="109"/>
      <c r="WNY2" s="128"/>
      <c r="WNZ2" s="292"/>
      <c r="WOA2" s="292"/>
      <c r="WOB2" s="293"/>
      <c r="WOC2" s="293"/>
      <c r="WOD2" s="109"/>
      <c r="WOE2" s="128"/>
      <c r="WOF2" s="292"/>
      <c r="WOG2" s="292"/>
      <c r="WOH2" s="293"/>
      <c r="WOI2" s="293"/>
      <c r="WOJ2" s="109"/>
      <c r="WOK2" s="128"/>
      <c r="WOL2" s="292"/>
      <c r="WOM2" s="292"/>
      <c r="WON2" s="293"/>
      <c r="WOO2" s="293"/>
      <c r="WOP2" s="109"/>
      <c r="WOQ2" s="128"/>
      <c r="WOR2" s="292"/>
      <c r="WOS2" s="292"/>
      <c r="WOT2" s="293"/>
      <c r="WOU2" s="293"/>
      <c r="WOV2" s="109"/>
      <c r="WOW2" s="128"/>
      <c r="WOX2" s="292"/>
      <c r="WOY2" s="292"/>
      <c r="WOZ2" s="293"/>
      <c r="WPA2" s="293"/>
      <c r="WPB2" s="109"/>
      <c r="WPC2" s="128"/>
      <c r="WPD2" s="292"/>
      <c r="WPE2" s="292"/>
      <c r="WPF2" s="293"/>
      <c r="WPG2" s="293"/>
      <c r="WPH2" s="109"/>
      <c r="WPI2" s="128"/>
      <c r="WPJ2" s="292"/>
      <c r="WPK2" s="292"/>
      <c r="WPL2" s="293"/>
      <c r="WPM2" s="293"/>
      <c r="WPN2" s="109"/>
      <c r="WPO2" s="128"/>
      <c r="WPP2" s="292"/>
      <c r="WPQ2" s="292"/>
      <c r="WPR2" s="293"/>
      <c r="WPS2" s="293"/>
      <c r="WPT2" s="109"/>
      <c r="WPU2" s="128"/>
      <c r="WPV2" s="292"/>
      <c r="WPW2" s="292"/>
      <c r="WPX2" s="293"/>
      <c r="WPY2" s="293"/>
      <c r="WPZ2" s="109"/>
      <c r="WQA2" s="128"/>
      <c r="WQB2" s="292"/>
      <c r="WQC2" s="292"/>
      <c r="WQD2" s="293"/>
      <c r="WQE2" s="293"/>
      <c r="WQF2" s="109"/>
      <c r="WQG2" s="128"/>
      <c r="WQH2" s="292"/>
      <c r="WQI2" s="292"/>
      <c r="WQJ2" s="293"/>
      <c r="WQK2" s="293"/>
      <c r="WQL2" s="109"/>
      <c r="WQM2" s="128"/>
      <c r="WQN2" s="292"/>
      <c r="WQO2" s="292"/>
      <c r="WQP2" s="293"/>
      <c r="WQQ2" s="293"/>
      <c r="WQR2" s="109"/>
      <c r="WQS2" s="128"/>
      <c r="WQT2" s="292"/>
      <c r="WQU2" s="292"/>
      <c r="WQV2" s="293"/>
      <c r="WQW2" s="293"/>
      <c r="WQX2" s="109"/>
      <c r="WQY2" s="128"/>
      <c r="WQZ2" s="292"/>
      <c r="WRA2" s="292"/>
      <c r="WRB2" s="293"/>
      <c r="WRC2" s="293"/>
      <c r="WRD2" s="109"/>
      <c r="WRE2" s="128"/>
      <c r="WRF2" s="292"/>
      <c r="WRG2" s="292"/>
      <c r="WRH2" s="293"/>
      <c r="WRI2" s="293"/>
      <c r="WRJ2" s="109"/>
      <c r="WRK2" s="128"/>
      <c r="WRL2" s="292"/>
      <c r="WRM2" s="292"/>
      <c r="WRN2" s="293"/>
      <c r="WRO2" s="293"/>
      <c r="WRP2" s="109"/>
      <c r="WRQ2" s="128"/>
      <c r="WRR2" s="292"/>
      <c r="WRS2" s="292"/>
      <c r="WRT2" s="293"/>
      <c r="WRU2" s="293"/>
      <c r="WRV2" s="109"/>
      <c r="WRW2" s="128"/>
      <c r="WRX2" s="292"/>
      <c r="WRY2" s="292"/>
      <c r="WRZ2" s="293"/>
      <c r="WSA2" s="293"/>
      <c r="WSB2" s="109"/>
      <c r="WSC2" s="128"/>
      <c r="WSD2" s="292"/>
      <c r="WSE2" s="292"/>
      <c r="WSF2" s="293"/>
      <c r="WSG2" s="293"/>
      <c r="WSH2" s="109"/>
      <c r="WSI2" s="128"/>
      <c r="WSJ2" s="292"/>
      <c r="WSK2" s="292"/>
      <c r="WSL2" s="293"/>
      <c r="WSM2" s="293"/>
      <c r="WSN2" s="109"/>
      <c r="WSO2" s="128"/>
      <c r="WSP2" s="292"/>
      <c r="WSQ2" s="292"/>
      <c r="WSR2" s="293"/>
      <c r="WSS2" s="293"/>
      <c r="WST2" s="109"/>
      <c r="WSU2" s="128"/>
      <c r="WSV2" s="292"/>
      <c r="WSW2" s="292"/>
      <c r="WSX2" s="293"/>
      <c r="WSY2" s="293"/>
      <c r="WSZ2" s="109"/>
      <c r="WTA2" s="128"/>
      <c r="WTB2" s="292"/>
      <c r="WTC2" s="292"/>
      <c r="WTD2" s="293"/>
      <c r="WTE2" s="293"/>
      <c r="WTF2" s="109"/>
      <c r="WTG2" s="128"/>
      <c r="WTH2" s="292"/>
      <c r="WTI2" s="292"/>
      <c r="WTJ2" s="293"/>
      <c r="WTK2" s="293"/>
      <c r="WTL2" s="109"/>
      <c r="WTM2" s="128"/>
      <c r="WTN2" s="292"/>
      <c r="WTO2" s="292"/>
      <c r="WTP2" s="293"/>
      <c r="WTQ2" s="293"/>
      <c r="WTR2" s="109"/>
      <c r="WTS2" s="128"/>
      <c r="WTT2" s="292"/>
      <c r="WTU2" s="292"/>
      <c r="WTV2" s="293"/>
      <c r="WTW2" s="293"/>
      <c r="WTX2" s="109"/>
      <c r="WTY2" s="128"/>
      <c r="WTZ2" s="292"/>
      <c r="WUA2" s="292"/>
      <c r="WUB2" s="293"/>
      <c r="WUC2" s="293"/>
      <c r="WUD2" s="109"/>
      <c r="WUE2" s="128"/>
      <c r="WUF2" s="292"/>
      <c r="WUG2" s="292"/>
      <c r="WUH2" s="293"/>
      <c r="WUI2" s="293"/>
      <c r="WUJ2" s="109"/>
      <c r="WUK2" s="128"/>
      <c r="WUL2" s="292"/>
      <c r="WUM2" s="292"/>
      <c r="WUN2" s="293"/>
      <c r="WUO2" s="293"/>
      <c r="WUP2" s="109"/>
      <c r="WUQ2" s="128"/>
      <c r="WUR2" s="292"/>
      <c r="WUS2" s="292"/>
      <c r="WUT2" s="293"/>
      <c r="WUU2" s="293"/>
      <c r="WUV2" s="109"/>
      <c r="WUW2" s="128"/>
      <c r="WUX2" s="292"/>
      <c r="WUY2" s="292"/>
      <c r="WUZ2" s="293"/>
      <c r="WVA2" s="293"/>
      <c r="WVB2" s="109"/>
      <c r="WVC2" s="128"/>
      <c r="WVD2" s="292"/>
      <c r="WVE2" s="292"/>
      <c r="WVF2" s="293"/>
      <c r="WVG2" s="293"/>
      <c r="WVH2" s="109"/>
      <c r="WVI2" s="128"/>
      <c r="WVJ2" s="292"/>
      <c r="WVK2" s="292"/>
      <c r="WVL2" s="293"/>
      <c r="WVM2" s="293"/>
      <c r="WVN2" s="109"/>
      <c r="WVO2" s="128"/>
      <c r="WVP2" s="292"/>
      <c r="WVQ2" s="292"/>
      <c r="WVR2" s="293"/>
      <c r="WVS2" s="293"/>
      <c r="WVT2" s="109"/>
      <c r="WVU2" s="128"/>
      <c r="WVV2" s="292"/>
      <c r="WVW2" s="292"/>
      <c r="WVX2" s="293"/>
      <c r="WVY2" s="293"/>
      <c r="WVZ2" s="109"/>
      <c r="WWA2" s="128"/>
      <c r="WWB2" s="292"/>
      <c r="WWC2" s="292"/>
      <c r="WWD2" s="293"/>
      <c r="WWE2" s="293"/>
      <c r="WWF2" s="109"/>
      <c r="WWG2" s="128"/>
      <c r="WWH2" s="292"/>
      <c r="WWI2" s="292"/>
      <c r="WWJ2" s="293"/>
      <c r="WWK2" s="293"/>
      <c r="WWL2" s="109"/>
      <c r="WWM2" s="128"/>
      <c r="WWN2" s="292"/>
      <c r="WWO2" s="292"/>
      <c r="WWP2" s="293"/>
      <c r="WWQ2" s="293"/>
      <c r="WWR2" s="109"/>
      <c r="WWS2" s="128"/>
      <c r="WWT2" s="292"/>
      <c r="WWU2" s="292"/>
      <c r="WWV2" s="293"/>
      <c r="WWW2" s="293"/>
      <c r="WWX2" s="109"/>
      <c r="WWY2" s="128"/>
      <c r="WWZ2" s="292"/>
      <c r="WXA2" s="292"/>
      <c r="WXB2" s="293"/>
      <c r="WXC2" s="293"/>
      <c r="WXD2" s="109"/>
      <c r="WXE2" s="128"/>
      <c r="WXF2" s="292"/>
      <c r="WXG2" s="292"/>
      <c r="WXH2" s="293"/>
      <c r="WXI2" s="293"/>
      <c r="WXJ2" s="109"/>
      <c r="WXK2" s="128"/>
      <c r="WXL2" s="292"/>
      <c r="WXM2" s="292"/>
      <c r="WXN2" s="293"/>
      <c r="WXO2" s="293"/>
      <c r="WXP2" s="109"/>
      <c r="WXQ2" s="128"/>
      <c r="WXR2" s="292"/>
      <c r="WXS2" s="292"/>
      <c r="WXT2" s="293"/>
      <c r="WXU2" s="293"/>
      <c r="WXV2" s="109"/>
      <c r="WXW2" s="128"/>
      <c r="WXX2" s="292"/>
      <c r="WXY2" s="292"/>
      <c r="WXZ2" s="293"/>
      <c r="WYA2" s="293"/>
      <c r="WYB2" s="109"/>
      <c r="WYC2" s="128"/>
      <c r="WYD2" s="292"/>
      <c r="WYE2" s="292"/>
      <c r="WYF2" s="293"/>
      <c r="WYG2" s="293"/>
      <c r="WYH2" s="109"/>
      <c r="WYI2" s="128"/>
      <c r="WYJ2" s="292"/>
      <c r="WYK2" s="292"/>
      <c r="WYL2" s="293"/>
      <c r="WYM2" s="293"/>
      <c r="WYN2" s="109"/>
      <c r="WYO2" s="128"/>
      <c r="WYP2" s="292"/>
      <c r="WYQ2" s="292"/>
      <c r="WYR2" s="293"/>
      <c r="WYS2" s="293"/>
      <c r="WYT2" s="109"/>
      <c r="WYU2" s="128"/>
      <c r="WYV2" s="292"/>
      <c r="WYW2" s="292"/>
      <c r="WYX2" s="293"/>
      <c r="WYY2" s="293"/>
      <c r="WYZ2" s="109"/>
      <c r="WZA2" s="128"/>
      <c r="WZB2" s="292"/>
      <c r="WZC2" s="292"/>
      <c r="WZD2" s="293"/>
      <c r="WZE2" s="293"/>
      <c r="WZF2" s="109"/>
      <c r="WZG2" s="128"/>
      <c r="WZH2" s="292"/>
      <c r="WZI2" s="292"/>
      <c r="WZJ2" s="293"/>
      <c r="WZK2" s="293"/>
      <c r="WZL2" s="109"/>
      <c r="WZM2" s="128"/>
      <c r="WZN2" s="292"/>
      <c r="WZO2" s="292"/>
      <c r="WZP2" s="293"/>
      <c r="WZQ2" s="293"/>
      <c r="WZR2" s="109"/>
      <c r="WZS2" s="128"/>
      <c r="WZT2" s="292"/>
      <c r="WZU2" s="292"/>
      <c r="WZV2" s="293"/>
      <c r="WZW2" s="293"/>
      <c r="WZX2" s="109"/>
      <c r="WZY2" s="128"/>
      <c r="WZZ2" s="292"/>
      <c r="XAA2" s="292"/>
      <c r="XAB2" s="293"/>
      <c r="XAC2" s="293"/>
      <c r="XAD2" s="109"/>
      <c r="XAE2" s="128"/>
      <c r="XAF2" s="292"/>
      <c r="XAG2" s="292"/>
      <c r="XAH2" s="293"/>
      <c r="XAI2" s="293"/>
      <c r="XAJ2" s="109"/>
      <c r="XAK2" s="128"/>
      <c r="XAL2" s="292"/>
      <c r="XAM2" s="292"/>
      <c r="XAN2" s="293"/>
      <c r="XAO2" s="293"/>
      <c r="XAP2" s="109"/>
      <c r="XAQ2" s="128"/>
      <c r="XAR2" s="292"/>
      <c r="XAS2" s="292"/>
      <c r="XAT2" s="293"/>
      <c r="XAU2" s="293"/>
      <c r="XAV2" s="109"/>
      <c r="XAW2" s="128"/>
      <c r="XAX2" s="292"/>
      <c r="XAY2" s="292"/>
      <c r="XAZ2" s="293"/>
      <c r="XBA2" s="293"/>
      <c r="XBB2" s="109"/>
      <c r="XBC2" s="128"/>
      <c r="XBD2" s="292"/>
      <c r="XBE2" s="292"/>
      <c r="XBF2" s="293"/>
      <c r="XBG2" s="293"/>
      <c r="XBH2" s="109"/>
      <c r="XBI2" s="128"/>
      <c r="XBJ2" s="292"/>
      <c r="XBK2" s="292"/>
      <c r="XBL2" s="293"/>
      <c r="XBM2" s="293"/>
      <c r="XBN2" s="109"/>
      <c r="XBO2" s="128"/>
      <c r="XBP2" s="292"/>
      <c r="XBQ2" s="292"/>
      <c r="XBR2" s="293"/>
      <c r="XBS2" s="293"/>
      <c r="XBT2" s="109"/>
      <c r="XBU2" s="128"/>
      <c r="XBV2" s="292"/>
      <c r="XBW2" s="292"/>
      <c r="XBX2" s="293"/>
      <c r="XBY2" s="293"/>
      <c r="XBZ2" s="109"/>
      <c r="XCA2" s="128"/>
      <c r="XCB2" s="292"/>
      <c r="XCC2" s="292"/>
      <c r="XCD2" s="293"/>
      <c r="XCE2" s="293"/>
      <c r="XCF2" s="109"/>
      <c r="XCG2" s="128"/>
      <c r="XCH2" s="292"/>
      <c r="XCI2" s="292"/>
      <c r="XCJ2" s="293"/>
      <c r="XCK2" s="293"/>
      <c r="XCL2" s="109"/>
      <c r="XCM2" s="128"/>
      <c r="XCN2" s="292"/>
      <c r="XCO2" s="292"/>
      <c r="XCP2" s="293"/>
      <c r="XCQ2" s="293"/>
      <c r="XCR2" s="109"/>
      <c r="XCS2" s="128"/>
      <c r="XCT2" s="292"/>
      <c r="XCU2" s="292"/>
      <c r="XCV2" s="293"/>
      <c r="XCW2" s="293"/>
      <c r="XCX2" s="109"/>
      <c r="XCY2" s="128"/>
      <c r="XCZ2" s="292"/>
      <c r="XDA2" s="292"/>
      <c r="XDB2" s="293"/>
      <c r="XDC2" s="293"/>
      <c r="XDD2" s="109"/>
      <c r="XDE2" s="128"/>
      <c r="XDF2" s="292"/>
      <c r="XDG2" s="292"/>
      <c r="XDH2" s="293"/>
      <c r="XDI2" s="293"/>
      <c r="XDJ2" s="109"/>
      <c r="XDK2" s="128"/>
      <c r="XDL2" s="292"/>
      <c r="XDM2" s="292"/>
      <c r="XDN2" s="293"/>
      <c r="XDO2" s="293"/>
      <c r="XDP2" s="109"/>
      <c r="XDQ2" s="128"/>
      <c r="XDR2" s="292"/>
      <c r="XDS2" s="292"/>
      <c r="XDT2" s="293"/>
      <c r="XDU2" s="293"/>
      <c r="XDV2" s="109"/>
      <c r="XDW2" s="128"/>
      <c r="XDX2" s="292"/>
      <c r="XDY2" s="292"/>
      <c r="XDZ2" s="293"/>
      <c r="XEA2" s="293"/>
      <c r="XEB2" s="109"/>
      <c r="XEC2" s="128"/>
      <c r="XED2" s="292"/>
      <c r="XEE2" s="292"/>
      <c r="XEF2" s="293"/>
      <c r="XEG2" s="293"/>
      <c r="XEH2" s="109"/>
      <c r="XEI2" s="128"/>
      <c r="XEJ2" s="292"/>
      <c r="XEK2" s="292"/>
      <c r="XEL2" s="293"/>
      <c r="XEM2" s="293"/>
      <c r="XEN2" s="109"/>
      <c r="XEO2" s="128"/>
      <c r="XEP2" s="292"/>
      <c r="XEQ2" s="292"/>
      <c r="XER2" s="293"/>
      <c r="XES2" s="293"/>
      <c r="XET2" s="109"/>
      <c r="XEU2" s="128"/>
      <c r="XEV2" s="292"/>
      <c r="XEW2" s="292"/>
      <c r="XEX2" s="293"/>
      <c r="XEY2" s="293"/>
      <c r="XEZ2" s="109"/>
      <c r="XFA2" s="128"/>
      <c r="XFB2" s="292"/>
      <c r="XFC2" s="292"/>
      <c r="XFD2" s="293"/>
    </row>
    <row r="3" spans="1:16384">
      <c r="A3" s="140">
        <v>2001</v>
      </c>
      <c r="B3" s="108">
        <v>2166.8789827000001</v>
      </c>
      <c r="C3" s="108">
        <v>2102.1691780000001</v>
      </c>
      <c r="D3" s="119">
        <v>10.415141156000001</v>
      </c>
      <c r="E3" s="119">
        <v>11.805782081</v>
      </c>
      <c r="F3" s="82">
        <v>2674833</v>
      </c>
    </row>
    <row r="4" spans="1:16384">
      <c r="A4" s="140">
        <v>2002</v>
      </c>
      <c r="B4" s="108">
        <v>2195.3170085000002</v>
      </c>
      <c r="C4" s="108">
        <v>2129.6814813999999</v>
      </c>
      <c r="D4" s="119">
        <v>10.54542022</v>
      </c>
      <c r="E4" s="119">
        <v>11.941009654</v>
      </c>
      <c r="F4" s="82">
        <v>2773386</v>
      </c>
    </row>
    <row r="5" spans="1:16384">
      <c r="A5" s="140">
        <v>2003</v>
      </c>
      <c r="B5" s="108">
        <v>2227.2939296999998</v>
      </c>
      <c r="C5" s="108">
        <v>2159.8861148000001</v>
      </c>
      <c r="D5" s="119">
        <v>10.623400440999999</v>
      </c>
      <c r="E5" s="119">
        <v>12.028032734</v>
      </c>
      <c r="F5" s="82">
        <v>2897006</v>
      </c>
    </row>
    <row r="6" spans="1:16384">
      <c r="A6" s="140">
        <v>2004</v>
      </c>
      <c r="B6" s="108">
        <v>2263.7626452999998</v>
      </c>
      <c r="C6" s="108">
        <v>2190.3154724000001</v>
      </c>
      <c r="D6" s="119">
        <v>10.644847452</v>
      </c>
      <c r="E6" s="119">
        <v>12.132772964999999</v>
      </c>
      <c r="F6" s="82">
        <v>3019440</v>
      </c>
    </row>
    <row r="7" spans="1:16384">
      <c r="A7" s="140">
        <v>2005</v>
      </c>
      <c r="B7" s="108">
        <v>2293.3243745</v>
      </c>
      <c r="C7" s="108">
        <v>2214.8876102999998</v>
      </c>
      <c r="D7" s="119">
        <v>10.689399497</v>
      </c>
      <c r="E7" s="119">
        <v>12.247489696000001</v>
      </c>
      <c r="F7" s="82">
        <v>3135278</v>
      </c>
    </row>
    <row r="8" spans="1:16384">
      <c r="A8" s="140">
        <v>2006</v>
      </c>
      <c r="B8" s="108">
        <v>2313.5822284999999</v>
      </c>
      <c r="C8" s="108">
        <v>2233.7216982999998</v>
      </c>
      <c r="D8" s="119">
        <v>10.741095226000001</v>
      </c>
      <c r="E8" s="119">
        <v>12.428075589000001</v>
      </c>
      <c r="F8" s="82">
        <v>3208410</v>
      </c>
    </row>
    <row r="9" spans="1:16384">
      <c r="A9" s="140">
        <v>2007</v>
      </c>
      <c r="B9" s="108">
        <v>2333.0063239999999</v>
      </c>
      <c r="C9" s="108">
        <v>2252.1953612000002</v>
      </c>
      <c r="D9" s="119">
        <v>10.873834381</v>
      </c>
      <c r="E9" s="119">
        <v>12.604462813</v>
      </c>
      <c r="F9" s="82">
        <v>3273787</v>
      </c>
    </row>
    <row r="10" spans="1:16384">
      <c r="A10" s="140">
        <v>2008</v>
      </c>
      <c r="B10" s="108">
        <v>2342.4441074000001</v>
      </c>
      <c r="C10" s="108">
        <v>2265.9663193000001</v>
      </c>
      <c r="D10" s="119">
        <v>10.970892880999999</v>
      </c>
      <c r="E10" s="119">
        <v>12.838434274000001</v>
      </c>
      <c r="F10" s="82">
        <v>3298150</v>
      </c>
    </row>
    <row r="11" spans="1:16384">
      <c r="A11" s="140">
        <v>2009</v>
      </c>
      <c r="B11" s="108">
        <v>2347.9432609</v>
      </c>
      <c r="C11" s="108">
        <v>2274.6030483999998</v>
      </c>
      <c r="D11" s="119">
        <v>11.242267212</v>
      </c>
      <c r="E11" s="119">
        <v>13.187344921999999</v>
      </c>
      <c r="F11" s="82">
        <v>3270940</v>
      </c>
    </row>
    <row r="12" spans="1:16384">
      <c r="A12" s="140">
        <v>2010</v>
      </c>
      <c r="B12" s="108">
        <v>2344.9412394999999</v>
      </c>
      <c r="C12" s="108">
        <v>2280.4538069999999</v>
      </c>
      <c r="D12" s="119">
        <v>11.551759322000001</v>
      </c>
      <c r="E12" s="119">
        <v>13.485296515</v>
      </c>
      <c r="F12" s="82">
        <v>3294253</v>
      </c>
    </row>
    <row r="13" spans="1:16384">
      <c r="A13" s="140">
        <v>2011</v>
      </c>
      <c r="B13" s="108">
        <v>2340.0706467999998</v>
      </c>
      <c r="C13" s="108">
        <v>2284.973129</v>
      </c>
      <c r="D13" s="119">
        <v>11.735557409</v>
      </c>
      <c r="E13" s="119">
        <v>13.787909998</v>
      </c>
      <c r="F13" s="82">
        <v>3317700</v>
      </c>
    </row>
    <row r="14" spans="1:16384">
      <c r="A14" s="140">
        <v>2012</v>
      </c>
      <c r="B14" s="108">
        <v>2336.8535648000002</v>
      </c>
      <c r="C14" s="108">
        <v>2287.4387173</v>
      </c>
      <c r="D14" s="119">
        <v>11.902253519</v>
      </c>
      <c r="E14" s="119">
        <v>13.962255361</v>
      </c>
      <c r="F14" s="82">
        <v>3331546</v>
      </c>
    </row>
    <row r="15" spans="1:16384">
      <c r="A15" s="140">
        <v>2013</v>
      </c>
      <c r="B15" s="108">
        <v>2330.2632804999998</v>
      </c>
      <c r="C15" s="108">
        <v>2287.0622901000002</v>
      </c>
      <c r="D15" s="119">
        <v>11.961461561</v>
      </c>
      <c r="E15" s="119">
        <v>14.080430448</v>
      </c>
      <c r="F15" s="82">
        <v>3407702</v>
      </c>
    </row>
    <row r="16" spans="1:16384">
      <c r="A16" s="140">
        <v>2014</v>
      </c>
      <c r="B16" s="108">
        <v>2324.5511065999999</v>
      </c>
      <c r="C16" s="108">
        <v>2285.6851394999999</v>
      </c>
      <c r="D16" s="119">
        <v>11.933699237000001</v>
      </c>
      <c r="E16" s="119">
        <v>14.110371135999999</v>
      </c>
      <c r="F16" s="82">
        <v>3526171</v>
      </c>
    </row>
    <row r="17" spans="1:6">
      <c r="A17" s="140">
        <v>2015</v>
      </c>
      <c r="B17" s="108">
        <v>2320.6957464000002</v>
      </c>
      <c r="C17" s="108">
        <v>2284.5246845000001</v>
      </c>
      <c r="D17" s="119">
        <v>11.867056657999999</v>
      </c>
      <c r="E17" s="119">
        <v>14.123293137999999</v>
      </c>
      <c r="F17" s="82">
        <v>3660005</v>
      </c>
    </row>
    <row r="18" spans="1:6">
      <c r="A18" s="140">
        <v>2016</v>
      </c>
      <c r="B18" s="108">
        <v>2316.5810669000002</v>
      </c>
      <c r="C18" s="108">
        <v>2283.5791506999999</v>
      </c>
      <c r="D18" s="119">
        <v>11.807044923999999</v>
      </c>
      <c r="E18" s="119">
        <v>14.113435599000001</v>
      </c>
      <c r="F18" s="82">
        <v>3804207</v>
      </c>
    </row>
    <row r="19" spans="1:6">
      <c r="A19" s="140">
        <v>2017</v>
      </c>
      <c r="B19" s="108">
        <v>2310.3058980999999</v>
      </c>
      <c r="C19" s="108">
        <v>2281.3704882000002</v>
      </c>
      <c r="D19" s="119">
        <v>11.708586863000001</v>
      </c>
      <c r="E19" s="119">
        <v>14.089474815999999</v>
      </c>
      <c r="F19" s="82">
        <v>3981517</v>
      </c>
    </row>
    <row r="20" spans="1:6">
      <c r="A20" s="140">
        <v>2018</v>
      </c>
      <c r="B20" s="108">
        <v>2301.0834137000002</v>
      </c>
      <c r="C20" s="108">
        <v>2277.3627904999998</v>
      </c>
      <c r="D20" s="119">
        <v>11.595064281000001</v>
      </c>
      <c r="E20" s="119">
        <v>14.098114755999999</v>
      </c>
      <c r="F20" s="82">
        <v>4114799</v>
      </c>
    </row>
    <row r="21" spans="1:6">
      <c r="A21" s="140">
        <v>2019</v>
      </c>
      <c r="B21" s="108">
        <v>2292.2599036000001</v>
      </c>
      <c r="C21" s="108">
        <v>2270.3401073999999</v>
      </c>
      <c r="D21" s="119">
        <v>11.536910792</v>
      </c>
      <c r="E21" s="119">
        <v>14.124521442000001</v>
      </c>
      <c r="F21" s="82">
        <v>4214483</v>
      </c>
    </row>
    <row r="22" spans="1:6">
      <c r="A22" s="140">
        <v>2020</v>
      </c>
      <c r="B22" s="108">
        <v>2289.0726009999998</v>
      </c>
      <c r="C22" s="108">
        <v>2266.5996018999999</v>
      </c>
      <c r="D22" s="119">
        <v>11.612443592</v>
      </c>
      <c r="E22" s="119">
        <v>14.294931679999999</v>
      </c>
      <c r="F22" s="321">
        <v>4246614</v>
      </c>
    </row>
    <row r="24" spans="1:6">
      <c r="A24" s="65" t="s">
        <v>237</v>
      </c>
    </row>
    <row r="25" spans="1:6">
      <c r="A25" s="65" t="s">
        <v>293</v>
      </c>
    </row>
    <row r="54" spans="14:14" ht="13.8">
      <c r="N54" s="46"/>
    </row>
  </sheetData>
  <mergeCells count="1">
    <mergeCell ref="H1:I1"/>
  </mergeCells>
  <phoneticPr fontId="0" type="noConversion"/>
  <hyperlinks>
    <hyperlink ref="H1:I1" location="Contents!A1" display="Back to Contents"/>
  </hyperlinks>
  <pageMargins left="0.75" right="0.75" top="1" bottom="1" header="0.5" footer="0.5"/>
  <pageSetup paperSize="9" scale="60"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42"/>
  <sheetViews>
    <sheetView zoomScaleNormal="100" workbookViewId="0">
      <selection activeCell="N8" sqref="N8"/>
    </sheetView>
  </sheetViews>
  <sheetFormatPr defaultColWidth="8.88671875" defaultRowHeight="13.2"/>
  <cols>
    <col min="1" max="1" width="6.88671875" customWidth="1"/>
    <col min="2" max="2" width="11.44140625" customWidth="1"/>
    <col min="3" max="5" width="10.5546875" bestFit="1" customWidth="1"/>
    <col min="7" max="7" width="8.88671875" style="1"/>
  </cols>
  <sheetData>
    <row r="1" spans="1:20" ht="22.5" customHeight="1">
      <c r="A1" s="20" t="s">
        <v>425</v>
      </c>
      <c r="B1" s="21"/>
      <c r="C1" s="21"/>
      <c r="D1" s="21"/>
      <c r="E1" s="21"/>
      <c r="F1" s="21"/>
      <c r="G1" s="22"/>
      <c r="H1" s="21"/>
      <c r="I1" s="21"/>
      <c r="J1" s="21"/>
      <c r="K1" s="21"/>
      <c r="L1" s="86"/>
      <c r="M1" s="21"/>
      <c r="N1" s="352" t="s">
        <v>255</v>
      </c>
      <c r="O1" s="352"/>
      <c r="P1" s="21"/>
      <c r="Q1" s="21"/>
      <c r="R1" s="21"/>
      <c r="S1" s="21"/>
      <c r="T1" s="21"/>
    </row>
    <row r="2" spans="1:20" ht="30.6">
      <c r="A2" s="300" t="s">
        <v>220</v>
      </c>
      <c r="B2" s="375" t="s">
        <v>426</v>
      </c>
      <c r="C2" s="375"/>
      <c r="D2" s="375"/>
      <c r="E2" s="375"/>
      <c r="F2" s="375"/>
      <c r="G2" s="300" t="s">
        <v>89</v>
      </c>
      <c r="H2" s="300" t="s">
        <v>90</v>
      </c>
      <c r="I2" s="300" t="s">
        <v>429</v>
      </c>
      <c r="J2" s="300" t="s">
        <v>430</v>
      </c>
      <c r="K2" s="124"/>
    </row>
    <row r="3" spans="1:20" ht="30.6">
      <c r="A3" s="218"/>
      <c r="B3" s="301" t="s">
        <v>538</v>
      </c>
      <c r="C3" s="301" t="s">
        <v>539</v>
      </c>
      <c r="D3" s="301" t="s">
        <v>427</v>
      </c>
      <c r="E3" s="301" t="s">
        <v>428</v>
      </c>
      <c r="F3" s="301" t="s">
        <v>540</v>
      </c>
      <c r="G3" s="305"/>
      <c r="H3" s="218"/>
      <c r="I3" s="302"/>
      <c r="J3" s="218"/>
      <c r="K3" s="124"/>
    </row>
    <row r="4" spans="1:20">
      <c r="A4" s="295">
        <v>2001</v>
      </c>
      <c r="B4" s="296">
        <v>17748.22</v>
      </c>
      <c r="C4" s="295"/>
      <c r="D4" s="296">
        <v>2229.23</v>
      </c>
      <c r="E4" s="296">
        <v>988.49</v>
      </c>
      <c r="F4" s="297">
        <f>B4/D4</f>
        <v>7.9615921192519394</v>
      </c>
      <c r="G4" s="306">
        <v>152532</v>
      </c>
      <c r="H4" s="133"/>
      <c r="I4" s="256">
        <f>B4/B$4</f>
        <v>1</v>
      </c>
      <c r="J4" s="256">
        <f t="shared" ref="J4:J17" si="0">D4/D$4</f>
        <v>1</v>
      </c>
      <c r="K4" s="124"/>
      <c r="L4" s="9"/>
    </row>
    <row r="5" spans="1:20">
      <c r="A5" s="295">
        <v>2002</v>
      </c>
      <c r="B5" s="296">
        <v>17940.439999999999</v>
      </c>
      <c r="C5" s="298">
        <f>B5/B4-1</f>
        <v>1.0830381863645933E-2</v>
      </c>
      <c r="D5" s="299">
        <v>2353.4</v>
      </c>
      <c r="E5" s="299">
        <v>1042.26</v>
      </c>
      <c r="F5" s="297">
        <f t="shared" ref="F5:F22" si="1">B5/D5</f>
        <v>7.623200475907197</v>
      </c>
      <c r="G5" s="306">
        <v>157817</v>
      </c>
      <c r="H5" s="133">
        <f t="shared" ref="H5:H20" si="2">(G5-G4)/G4</f>
        <v>3.4648467206881181E-2</v>
      </c>
      <c r="I5" s="256">
        <f t="shared" ref="I5:I18" si="3">B5/B$4</f>
        <v>1.0108303818636459</v>
      </c>
      <c r="J5" s="256">
        <f t="shared" si="0"/>
        <v>1.0557008473777942</v>
      </c>
      <c r="K5" s="124"/>
      <c r="L5" s="9"/>
    </row>
    <row r="6" spans="1:20">
      <c r="A6" s="295">
        <v>2003</v>
      </c>
      <c r="B6" s="296">
        <v>18407.259999999998</v>
      </c>
      <c r="C6" s="298">
        <f t="shared" ref="C6:C20" si="4">B6/B5-1</f>
        <v>2.6020543531819706E-2</v>
      </c>
      <c r="D6" s="299">
        <v>2436.0500000000002</v>
      </c>
      <c r="E6" s="299">
        <v>1077.51</v>
      </c>
      <c r="F6" s="297">
        <f t="shared" si="1"/>
        <v>7.5561913753822774</v>
      </c>
      <c r="G6" s="306">
        <v>165194</v>
      </c>
      <c r="H6" s="133">
        <f t="shared" si="2"/>
        <v>4.6744013636046813E-2</v>
      </c>
      <c r="I6" s="256">
        <f t="shared" si="3"/>
        <v>1.0371327378182149</v>
      </c>
      <c r="J6" s="256">
        <f t="shared" si="0"/>
        <v>1.0927764295294788</v>
      </c>
      <c r="K6" s="124"/>
      <c r="L6" s="9"/>
    </row>
    <row r="7" spans="1:20">
      <c r="A7" s="295">
        <v>2004</v>
      </c>
      <c r="B7" s="296">
        <v>20468.82</v>
      </c>
      <c r="C7" s="298">
        <f t="shared" si="4"/>
        <v>0.11199711418212166</v>
      </c>
      <c r="D7" s="299">
        <v>2600.88</v>
      </c>
      <c r="E7" s="299">
        <v>1148.23</v>
      </c>
      <c r="F7" s="297">
        <f t="shared" si="1"/>
        <v>7.8699593983574783</v>
      </c>
      <c r="G7" s="306">
        <v>172710</v>
      </c>
      <c r="H7" s="133">
        <f t="shared" si="2"/>
        <v>4.5498020509219465E-2</v>
      </c>
      <c r="I7" s="256">
        <f t="shared" si="3"/>
        <v>1.1532886114776579</v>
      </c>
      <c r="J7" s="256">
        <f t="shared" si="0"/>
        <v>1.1667167587014351</v>
      </c>
      <c r="K7" s="124"/>
      <c r="L7" s="9"/>
    </row>
    <row r="8" spans="1:20">
      <c r="A8" s="295">
        <v>2005</v>
      </c>
      <c r="B8" s="296">
        <v>20295.169999999998</v>
      </c>
      <c r="C8" s="298">
        <f t="shared" si="4"/>
        <v>-8.4836351094006446E-3</v>
      </c>
      <c r="D8" s="299">
        <v>2651.7</v>
      </c>
      <c r="E8" s="299">
        <v>1146.18</v>
      </c>
      <c r="F8" s="297">
        <f t="shared" si="1"/>
        <v>7.653644831617453</v>
      </c>
      <c r="G8" s="306">
        <v>179667</v>
      </c>
      <c r="H8" s="133">
        <f t="shared" si="2"/>
        <v>4.0281396560708706E-2</v>
      </c>
      <c r="I8" s="256">
        <f t="shared" si="3"/>
        <v>1.1435045317220542</v>
      </c>
      <c r="J8" s="256">
        <f t="shared" si="0"/>
        <v>1.1895138680172077</v>
      </c>
      <c r="K8" s="124"/>
      <c r="L8" s="9"/>
    </row>
    <row r="9" spans="1:20">
      <c r="A9" s="295">
        <v>2006</v>
      </c>
      <c r="B9" s="296">
        <v>20198.88</v>
      </c>
      <c r="C9" s="298">
        <f t="shared" si="4"/>
        <v>-4.7444786123987948E-3</v>
      </c>
      <c r="D9" s="299">
        <v>2652.08</v>
      </c>
      <c r="E9" s="299">
        <v>1148.6400000000001</v>
      </c>
      <c r="F9" s="297">
        <f t="shared" si="1"/>
        <v>7.616240837380472</v>
      </c>
      <c r="G9" s="306">
        <v>185633</v>
      </c>
      <c r="H9" s="133">
        <f t="shared" si="2"/>
        <v>3.3205875313774925E-2</v>
      </c>
      <c r="I9" s="256">
        <f t="shared" si="3"/>
        <v>1.1380791989281178</v>
      </c>
      <c r="J9" s="256">
        <f t="shared" si="0"/>
        <v>1.189684330463882</v>
      </c>
      <c r="K9" s="124"/>
      <c r="L9" s="9"/>
    </row>
    <row r="10" spans="1:20">
      <c r="A10" s="295">
        <v>2007</v>
      </c>
      <c r="B10" s="296">
        <v>20825.61</v>
      </c>
      <c r="C10" s="298">
        <f t="shared" si="4"/>
        <v>3.1027957985789278E-2</v>
      </c>
      <c r="D10" s="299">
        <v>2753.38</v>
      </c>
      <c r="E10" s="299">
        <v>1184.8900000000001</v>
      </c>
      <c r="F10" s="297">
        <f t="shared" si="1"/>
        <v>7.5636526741677503</v>
      </c>
      <c r="G10" s="306">
        <v>190982</v>
      </c>
      <c r="H10" s="133">
        <f t="shared" si="2"/>
        <v>2.8814919761033869E-2</v>
      </c>
      <c r="I10" s="256">
        <f t="shared" si="3"/>
        <v>1.1733914724969603</v>
      </c>
      <c r="J10" s="256">
        <f t="shared" si="0"/>
        <v>1.2351260300641926</v>
      </c>
      <c r="K10" s="124"/>
      <c r="L10" s="9"/>
      <c r="Q10" s="81"/>
    </row>
    <row r="11" spans="1:20">
      <c r="A11" s="295">
        <v>2008</v>
      </c>
      <c r="B11" s="296">
        <v>22211.15</v>
      </c>
      <c r="C11" s="298">
        <f t="shared" si="4"/>
        <v>6.6530584218181366E-2</v>
      </c>
      <c r="D11" s="299">
        <v>2733.59</v>
      </c>
      <c r="E11" s="299">
        <v>1193.9100000000001</v>
      </c>
      <c r="F11" s="297">
        <f t="shared" si="1"/>
        <v>8.1252675053683987</v>
      </c>
      <c r="G11" s="306">
        <v>196765</v>
      </c>
      <c r="H11" s="133">
        <f t="shared" si="2"/>
        <v>3.0280340555654459E-2</v>
      </c>
      <c r="I11" s="256">
        <f t="shared" si="3"/>
        <v>1.2514578926788151</v>
      </c>
      <c r="J11" s="256">
        <f t="shared" si="0"/>
        <v>1.2262485252755437</v>
      </c>
      <c r="K11" s="124"/>
      <c r="L11" s="9"/>
      <c r="Q11" s="81"/>
    </row>
    <row r="12" spans="1:20">
      <c r="A12" s="295">
        <v>2009</v>
      </c>
      <c r="B12" s="296">
        <v>18810.939999999999</v>
      </c>
      <c r="C12" s="298">
        <f t="shared" si="4"/>
        <v>-0.15308572496246264</v>
      </c>
      <c r="D12" s="299">
        <v>2591.27</v>
      </c>
      <c r="E12" s="299">
        <v>1098.1300000000001</v>
      </c>
      <c r="F12" s="297">
        <f t="shared" si="1"/>
        <v>7.259351592076472</v>
      </c>
      <c r="G12" s="306">
        <v>194570</v>
      </c>
      <c r="H12" s="133">
        <f t="shared" si="2"/>
        <v>-1.1155439229537774E-2</v>
      </c>
      <c r="I12" s="256">
        <f t="shared" si="3"/>
        <v>1.0598775539180829</v>
      </c>
      <c r="J12" s="256">
        <f t="shared" si="0"/>
        <v>1.1624058531421164</v>
      </c>
      <c r="K12" s="124"/>
      <c r="L12" s="9"/>
      <c r="Q12" s="81"/>
    </row>
    <row r="13" spans="1:20">
      <c r="A13" s="295">
        <v>2010</v>
      </c>
      <c r="B13" s="296">
        <v>21268.06</v>
      </c>
      <c r="C13" s="298">
        <f t="shared" si="4"/>
        <v>0.13062186153376709</v>
      </c>
      <c r="D13" s="299">
        <v>2653.39</v>
      </c>
      <c r="E13" s="299">
        <v>1174.8699999999999</v>
      </c>
      <c r="F13" s="297">
        <f t="shared" si="1"/>
        <v>8.0154293187205816</v>
      </c>
      <c r="G13" s="306">
        <v>194307</v>
      </c>
      <c r="H13" s="133">
        <f t="shared" si="2"/>
        <v>-1.3516986174641518E-3</v>
      </c>
      <c r="I13" s="256">
        <f t="shared" si="3"/>
        <v>1.1983207330087187</v>
      </c>
      <c r="J13" s="256">
        <f t="shared" si="0"/>
        <v>1.1902719773195227</v>
      </c>
      <c r="K13" s="124"/>
      <c r="L13" s="9"/>
      <c r="Q13" s="81"/>
    </row>
    <row r="14" spans="1:20">
      <c r="A14" s="295">
        <v>2011</v>
      </c>
      <c r="B14" s="296">
        <v>21573.61</v>
      </c>
      <c r="C14" s="298">
        <f t="shared" si="4"/>
        <v>1.4366613598043143E-2</v>
      </c>
      <c r="D14" s="299">
        <v>2674.86</v>
      </c>
      <c r="E14" s="299">
        <v>1222.1300000000001</v>
      </c>
      <c r="F14" s="297">
        <f t="shared" si="1"/>
        <v>8.0653230449444084</v>
      </c>
      <c r="G14" s="306">
        <v>197276</v>
      </c>
      <c r="H14" s="133">
        <f t="shared" si="2"/>
        <v>1.5279943594415023E-2</v>
      </c>
      <c r="I14" s="256">
        <f t="shared" si="3"/>
        <v>1.2155365439463788</v>
      </c>
      <c r="J14" s="256">
        <f t="shared" si="0"/>
        <v>1.1999031055566272</v>
      </c>
      <c r="K14" s="124"/>
      <c r="L14" s="9"/>
      <c r="Q14" s="81"/>
    </row>
    <row r="15" spans="1:20">
      <c r="A15" s="295">
        <v>2012</v>
      </c>
      <c r="B15" s="296">
        <v>21765.09</v>
      </c>
      <c r="C15" s="298">
        <f t="shared" si="4"/>
        <v>8.8756587330538483E-3</v>
      </c>
      <c r="D15" s="299">
        <v>2738.1</v>
      </c>
      <c r="E15" s="299">
        <v>1246.98</v>
      </c>
      <c r="F15" s="297">
        <f t="shared" si="1"/>
        <v>7.9489755669990139</v>
      </c>
      <c r="G15" s="306">
        <v>201727</v>
      </c>
      <c r="H15" s="133">
        <f t="shared" si="2"/>
        <v>2.2562298505646911E-2</v>
      </c>
      <c r="I15" s="256">
        <f t="shared" si="3"/>
        <v>1.2263252314880027</v>
      </c>
      <c r="J15" s="256">
        <f t="shared" si="0"/>
        <v>1.2282716453663372</v>
      </c>
      <c r="K15" s="124"/>
      <c r="L15" s="9"/>
      <c r="Q15" s="81"/>
    </row>
    <row r="16" spans="1:20">
      <c r="A16" s="295">
        <v>2013</v>
      </c>
      <c r="B16" s="296">
        <v>21826.720000000001</v>
      </c>
      <c r="C16" s="298">
        <f t="shared" si="4"/>
        <v>2.8315986747584621E-3</v>
      </c>
      <c r="D16" s="299">
        <v>2664.82</v>
      </c>
      <c r="E16" s="299">
        <v>1237.67</v>
      </c>
      <c r="F16" s="297">
        <f t="shared" si="1"/>
        <v>8.1906920542475667</v>
      </c>
      <c r="G16" s="306">
        <v>206248</v>
      </c>
      <c r="H16" s="133">
        <f t="shared" si="2"/>
        <v>2.2411476896994454E-2</v>
      </c>
      <c r="I16" s="256">
        <f t="shared" si="3"/>
        <v>1.2297976923883072</v>
      </c>
      <c r="J16" s="256">
        <f t="shared" si="0"/>
        <v>1.1953993082813348</v>
      </c>
      <c r="K16" s="124"/>
      <c r="L16" s="9"/>
      <c r="Q16" s="81"/>
    </row>
    <row r="17" spans="1:17">
      <c r="A17" s="295">
        <v>2014</v>
      </c>
      <c r="B17" s="296">
        <v>24068.19</v>
      </c>
      <c r="C17" s="298">
        <f t="shared" si="4"/>
        <v>0.1026938541384137</v>
      </c>
      <c r="D17" s="299">
        <v>2831.38</v>
      </c>
      <c r="E17" s="299">
        <v>1308.55</v>
      </c>
      <c r="F17" s="297">
        <f t="shared" si="1"/>
        <v>8.5005156496125558</v>
      </c>
      <c r="G17" s="306">
        <v>211808</v>
      </c>
      <c r="H17" s="133">
        <f t="shared" si="2"/>
        <v>2.6957837166905863E-2</v>
      </c>
      <c r="I17" s="256">
        <f t="shared" si="3"/>
        <v>1.3560903572301897</v>
      </c>
      <c r="J17" s="256">
        <f t="shared" si="0"/>
        <v>1.2701156901710458</v>
      </c>
      <c r="K17" s="124"/>
      <c r="L17" s="9"/>
      <c r="Q17" s="81"/>
    </row>
    <row r="18" spans="1:17">
      <c r="A18" s="295">
        <v>2015</v>
      </c>
      <c r="B18" s="296">
        <v>23842.75</v>
      </c>
      <c r="C18" s="298">
        <f t="shared" si="4"/>
        <v>-9.3667201397362732E-3</v>
      </c>
      <c r="D18" s="299">
        <v>2786.98</v>
      </c>
      <c r="E18" s="299">
        <v>1274.9100000000001</v>
      </c>
      <c r="F18" s="297">
        <f t="shared" si="1"/>
        <v>8.5550488342219886</v>
      </c>
      <c r="G18" s="306">
        <v>219886</v>
      </c>
      <c r="H18" s="133">
        <f t="shared" si="2"/>
        <v>3.8138313944704641E-2</v>
      </c>
      <c r="I18" s="256">
        <f t="shared" si="3"/>
        <v>1.3433882383698195</v>
      </c>
      <c r="J18" s="256">
        <f t="shared" ref="J18" si="5">D18/D$4</f>
        <v>1.2501984990332984</v>
      </c>
      <c r="K18" s="124"/>
      <c r="L18" s="9"/>
      <c r="Q18" s="81"/>
    </row>
    <row r="19" spans="1:17">
      <c r="A19" s="295">
        <v>2016</v>
      </c>
      <c r="B19" s="296">
        <v>24444.31</v>
      </c>
      <c r="C19" s="298">
        <f t="shared" si="4"/>
        <v>2.5230311100858716E-2</v>
      </c>
      <c r="D19" s="299">
        <v>2808.61</v>
      </c>
      <c r="E19" s="299">
        <v>1283.69</v>
      </c>
      <c r="F19" s="297">
        <f t="shared" si="1"/>
        <v>8.7033479194334564</v>
      </c>
      <c r="G19" s="306">
        <v>228038</v>
      </c>
      <c r="H19" s="133">
        <f t="shared" si="2"/>
        <v>3.7073756401044176E-2</v>
      </c>
      <c r="I19" s="256">
        <f t="shared" ref="I19" si="6">B19/B$4</f>
        <v>1.3772823415531248</v>
      </c>
      <c r="J19" s="256">
        <f t="shared" ref="J19" si="7">D19/D$4</f>
        <v>1.2599014009321605</v>
      </c>
      <c r="K19" s="124"/>
      <c r="L19" s="9"/>
      <c r="Q19" s="81"/>
    </row>
    <row r="20" spans="1:17">
      <c r="A20" s="295">
        <v>2017</v>
      </c>
      <c r="B20" s="296">
        <v>26379.88</v>
      </c>
      <c r="C20" s="298">
        <f t="shared" si="4"/>
        <v>7.9182844596554336E-2</v>
      </c>
      <c r="D20" s="299">
        <v>2981.97</v>
      </c>
      <c r="E20" s="299">
        <v>1382.76</v>
      </c>
      <c r="F20" s="297">
        <f t="shared" si="1"/>
        <v>8.8464605613067882</v>
      </c>
      <c r="G20" s="306">
        <v>236543</v>
      </c>
      <c r="H20" s="133">
        <f t="shared" si="2"/>
        <v>3.729641550969575E-2</v>
      </c>
      <c r="I20" s="256">
        <f t="shared" ref="I20" si="8">B20/B$4</f>
        <v>1.4863394751699044</v>
      </c>
      <c r="J20" s="256">
        <f t="shared" ref="J20" si="9">D20/D$4</f>
        <v>1.3376681634465712</v>
      </c>
      <c r="K20" s="124"/>
      <c r="L20" s="9"/>
      <c r="Q20" s="81"/>
    </row>
    <row r="21" spans="1:17">
      <c r="A21" s="295">
        <v>2018</v>
      </c>
      <c r="B21" s="296">
        <v>26961.25</v>
      </c>
      <c r="C21" s="298">
        <f t="shared" ref="C21:C22" si="10">B21/B20-1</f>
        <v>2.203838683117576E-2</v>
      </c>
      <c r="D21" s="299">
        <v>3080.23</v>
      </c>
      <c r="E21" s="299">
        <v>1384.48</v>
      </c>
      <c r="F21" s="297">
        <f t="shared" si="1"/>
        <v>8.7529989643630515</v>
      </c>
      <c r="G21" s="306">
        <v>245092</v>
      </c>
      <c r="H21" s="133">
        <f t="shared" ref="H21:H22" si="11">(G21-G20)/G20</f>
        <v>3.6141420375999288E-2</v>
      </c>
      <c r="I21" s="256">
        <f t="shared" ref="I21" si="12">B21/B$4</f>
        <v>1.5190959994861455</v>
      </c>
      <c r="J21" s="256">
        <f t="shared" ref="J21" si="13">D21/D$4</f>
        <v>1.3817461634734864</v>
      </c>
      <c r="K21" s="124"/>
      <c r="L21" s="9"/>
      <c r="Q21" s="81"/>
    </row>
    <row r="22" spans="1:17">
      <c r="A22" s="295">
        <v>2019</v>
      </c>
      <c r="B22" s="296">
        <v>27162.880000000001</v>
      </c>
      <c r="C22" s="298">
        <f t="shared" si="10"/>
        <v>7.4785108257220401E-3</v>
      </c>
      <c r="D22" s="299">
        <v>3057.18</v>
      </c>
      <c r="E22" s="299">
        <v>1386.23</v>
      </c>
      <c r="F22" s="297">
        <f t="shared" si="1"/>
        <v>8.8849462576622908</v>
      </c>
      <c r="G22" s="306">
        <v>253109</v>
      </c>
      <c r="H22" s="133">
        <f t="shared" si="11"/>
        <v>3.2710165978489712E-2</v>
      </c>
      <c r="I22" s="256">
        <f t="shared" ref="I22" si="14">B22/B$4</f>
        <v>1.5304565753636139</v>
      </c>
      <c r="J22" s="256">
        <f t="shared" ref="J22" si="15">D22/D$4</f>
        <v>1.3714062703265253</v>
      </c>
      <c r="K22" s="124"/>
      <c r="L22" s="9"/>
      <c r="Q22" s="81"/>
    </row>
    <row r="23" spans="1:17">
      <c r="A23" s="295">
        <v>2020</v>
      </c>
      <c r="B23" s="296">
        <v>27502.42</v>
      </c>
      <c r="C23" s="298">
        <f t="shared" ref="C23" si="16">B23/B22-1</f>
        <v>1.2500147259789651E-2</v>
      </c>
      <c r="D23" s="299">
        <v>2912.85</v>
      </c>
      <c r="E23" s="299">
        <v>1365.76</v>
      </c>
      <c r="F23" s="297">
        <f t="shared" ref="F23" si="17">B23/D23</f>
        <v>9.4417563554594288</v>
      </c>
      <c r="G23" s="306">
        <v>257485</v>
      </c>
      <c r="H23" s="133">
        <f t="shared" ref="H23" si="18">(G23-G22)/G22</f>
        <v>1.7288994069748605E-2</v>
      </c>
      <c r="I23" s="256">
        <f t="shared" ref="I23" si="19">B23/B$4</f>
        <v>1.5495875079303725</v>
      </c>
      <c r="J23" s="256">
        <f t="shared" ref="J23" si="20">D23/D$4</f>
        <v>1.3066619415672676</v>
      </c>
      <c r="K23" s="124"/>
      <c r="L23" s="9"/>
      <c r="Q23" s="81"/>
    </row>
    <row r="24" spans="1:17">
      <c r="A24" s="11"/>
      <c r="B24" s="11"/>
      <c r="C24" s="11"/>
      <c r="D24" s="11"/>
      <c r="E24" s="11"/>
      <c r="F24" s="11"/>
      <c r="G24" s="35"/>
      <c r="H24" s="11"/>
      <c r="I24" s="11"/>
      <c r="J24" s="11"/>
      <c r="K24" s="294"/>
      <c r="L24" s="9"/>
      <c r="Q24" s="81"/>
    </row>
    <row r="25" spans="1:17">
      <c r="A25" s="65" t="s">
        <v>541</v>
      </c>
      <c r="C25" s="3"/>
      <c r="D25" s="3"/>
      <c r="E25" s="3"/>
      <c r="F25" s="3"/>
      <c r="G25" s="51"/>
      <c r="H25" s="75"/>
      <c r="I25" s="44"/>
      <c r="J25" s="4"/>
      <c r="K25" s="51"/>
      <c r="Q25" s="81"/>
    </row>
    <row r="26" spans="1:17">
      <c r="A26" s="65" t="s">
        <v>466</v>
      </c>
      <c r="C26" s="3"/>
      <c r="D26" s="3"/>
      <c r="E26" s="3"/>
      <c r="F26" s="3"/>
      <c r="G26" s="61"/>
      <c r="H26" s="75"/>
      <c r="I26" s="44"/>
      <c r="J26" s="4"/>
      <c r="K26" s="51"/>
      <c r="Q26" s="81"/>
    </row>
    <row r="27" spans="1:17" s="34" customFormat="1" ht="12.75" customHeight="1">
      <c r="A27" s="64" t="s">
        <v>774</v>
      </c>
      <c r="G27" s="39"/>
      <c r="Q27" s="304"/>
    </row>
    <row r="28" spans="1:17" s="34" customFormat="1" ht="12.75" customHeight="1">
      <c r="A28" s="34" t="s">
        <v>775</v>
      </c>
      <c r="G28" s="39"/>
      <c r="Q28" s="304"/>
    </row>
    <row r="29" spans="1:17" s="34" customFormat="1" ht="12.75" customHeight="1">
      <c r="A29" s="34" t="s">
        <v>454</v>
      </c>
      <c r="G29" s="39"/>
      <c r="Q29" s="304"/>
    </row>
    <row r="30" spans="1:17" ht="12.75" customHeight="1">
      <c r="A30" s="1"/>
      <c r="Q30" s="81"/>
    </row>
    <row r="31" spans="1:17" ht="12.75" customHeight="1">
      <c r="A31" s="1"/>
      <c r="Q31" s="81"/>
    </row>
    <row r="32" spans="1:17" ht="12.75" customHeight="1">
      <c r="A32" s="1"/>
    </row>
    <row r="33" spans="1:6" ht="12.75" customHeight="1">
      <c r="A33" s="1"/>
    </row>
    <row r="34" spans="1:6" ht="38.25" customHeight="1">
      <c r="A34" s="1"/>
    </row>
    <row r="35" spans="1:6" ht="12.75" customHeight="1">
      <c r="A35" s="1"/>
      <c r="F35" s="52"/>
    </row>
    <row r="36" spans="1:6" ht="39" customHeight="1">
      <c r="A36" s="1"/>
    </row>
    <row r="37" spans="1:6" ht="12.75" customHeight="1">
      <c r="A37" s="1"/>
    </row>
    <row r="38" spans="1:6" ht="12.75" customHeight="1">
      <c r="A38" s="1"/>
    </row>
    <row r="39" spans="1:6" ht="12.75" customHeight="1">
      <c r="A39" s="1"/>
    </row>
    <row r="40" spans="1:6" ht="12.75" customHeight="1"/>
    <row r="41" spans="1:6" ht="12.75" customHeight="1"/>
    <row r="42" spans="1:6" ht="12.75" customHeight="1"/>
  </sheetData>
  <mergeCells count="2">
    <mergeCell ref="B2:F2"/>
    <mergeCell ref="N1:O1"/>
  </mergeCells>
  <phoneticPr fontId="6" type="noConversion"/>
  <hyperlinks>
    <hyperlink ref="L1" location="Contents!A1" display="Back to Contents"/>
    <hyperlink ref="N1:O1" location="Contents!A1" display="Back to Contents"/>
  </hyperlinks>
  <pageMargins left="0.7" right="0.7" top="0.75" bottom="0.75" header="0.3" footer="0.3"/>
  <pageSetup paperSize="8"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6"/>
  <sheetViews>
    <sheetView workbookViewId="0">
      <selection activeCell="G12" sqref="G12"/>
    </sheetView>
  </sheetViews>
  <sheetFormatPr defaultColWidth="8.88671875" defaultRowHeight="13.2"/>
  <cols>
    <col min="1" max="1" width="19.44140625" bestFit="1" customWidth="1"/>
    <col min="2" max="2" width="15.109375" style="1" customWidth="1"/>
    <col min="3" max="3" width="12.6640625" style="1" customWidth="1"/>
    <col min="4" max="4" width="11.109375" style="1" customWidth="1"/>
    <col min="5" max="5" width="13.33203125" style="1" customWidth="1"/>
    <col min="6" max="6" width="11.88671875" style="1" customWidth="1"/>
    <col min="7" max="7" width="10.44140625" style="1" bestFit="1" customWidth="1"/>
    <col min="8" max="8" width="10.44140625" style="1" customWidth="1"/>
    <col min="9" max="9" width="5.6640625" customWidth="1"/>
  </cols>
  <sheetData>
    <row r="1" spans="1:11" ht="26.25" customHeight="1">
      <c r="B1" s="180" t="s">
        <v>573</v>
      </c>
      <c r="C1" s="54"/>
      <c r="D1" s="54"/>
      <c r="E1" s="54"/>
      <c r="F1" s="54"/>
      <c r="G1" s="54"/>
      <c r="H1" s="54"/>
      <c r="J1" s="351" t="s">
        <v>255</v>
      </c>
      <c r="K1" s="351"/>
    </row>
    <row r="2" spans="1:11" ht="30.6">
      <c r="A2" s="70"/>
      <c r="B2" s="95" t="s">
        <v>731</v>
      </c>
      <c r="C2" s="95" t="s">
        <v>5</v>
      </c>
      <c r="D2" s="95" t="s">
        <v>732</v>
      </c>
      <c r="E2" s="95" t="s">
        <v>229</v>
      </c>
      <c r="F2" s="95" t="s">
        <v>367</v>
      </c>
      <c r="G2" s="259" t="s">
        <v>210</v>
      </c>
      <c r="H2" s="259" t="s">
        <v>227</v>
      </c>
    </row>
    <row r="3" spans="1:11">
      <c r="A3" s="70" t="s">
        <v>572</v>
      </c>
      <c r="B3" s="76">
        <v>17098.075184000001</v>
      </c>
      <c r="C3" s="76">
        <v>15942.021962000001</v>
      </c>
      <c r="D3" s="76">
        <v>8226.3093807000005</v>
      </c>
      <c r="E3" s="76">
        <v>1235.5217312</v>
      </c>
      <c r="F3" s="76">
        <v>3033.4366521000002</v>
      </c>
      <c r="G3" s="264">
        <v>698.14538514000003</v>
      </c>
      <c r="H3" s="264">
        <f>SUM(B3:G3)</f>
        <v>46233.510295139997</v>
      </c>
    </row>
    <row r="4" spans="1:11">
      <c r="A4" s="70" t="s">
        <v>571</v>
      </c>
      <c r="B4" s="120">
        <f>B3/$H3</f>
        <v>0.36981996553693064</v>
      </c>
      <c r="C4" s="120">
        <f t="shared" ref="C4:G4" si="0">C3/$H3</f>
        <v>0.34481530518083559</v>
      </c>
      <c r="D4" s="120">
        <f t="shared" si="0"/>
        <v>0.17792958674748818</v>
      </c>
      <c r="E4" s="120">
        <f t="shared" si="0"/>
        <v>2.6723511221899938E-2</v>
      </c>
      <c r="F4" s="120">
        <f t="shared" si="0"/>
        <v>6.5611212143216191E-2</v>
      </c>
      <c r="G4" s="120">
        <f t="shared" si="0"/>
        <v>1.5100419169629613E-2</v>
      </c>
      <c r="H4" s="265" t="s">
        <v>197</v>
      </c>
    </row>
    <row r="6" spans="1:11">
      <c r="B6" s="55"/>
    </row>
    <row r="7" spans="1:11">
      <c r="B7" s="69"/>
      <c r="C7" s="69"/>
      <c r="D7" s="69"/>
      <c r="E7" s="69"/>
      <c r="F7" s="69"/>
      <c r="G7" s="69"/>
      <c r="H7" s="69"/>
    </row>
    <row r="8" spans="1:11">
      <c r="B8"/>
      <c r="C8"/>
      <c r="D8"/>
      <c r="E8"/>
      <c r="F8"/>
    </row>
    <row r="25" spans="2:8">
      <c r="B25"/>
      <c r="C25"/>
      <c r="D25"/>
      <c r="E25"/>
      <c r="F25"/>
      <c r="G25"/>
      <c r="H25"/>
    </row>
    <row r="26" spans="2:8">
      <c r="B26"/>
      <c r="C26"/>
      <c r="D26"/>
      <c r="E26"/>
      <c r="F26"/>
      <c r="G26"/>
      <c r="H26"/>
    </row>
  </sheetData>
  <mergeCells count="1">
    <mergeCell ref="J1:K1"/>
  </mergeCells>
  <phoneticPr fontId="0" type="noConversion"/>
  <hyperlinks>
    <hyperlink ref="J1:K1" location="Contents!A1" display="Back to Contents"/>
  </hyperlinks>
  <pageMargins left="0.75" right="0.75" top="1" bottom="1" header="0.5" footer="0.5"/>
  <pageSetup paperSize="9"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D99"/>
  <sheetViews>
    <sheetView zoomScale="75" zoomScaleNormal="75" workbookViewId="0">
      <pane xSplit="1" ySplit="2" topLeftCell="B3" activePane="bottomRight" state="frozen"/>
      <selection pane="topRight" activeCell="B1" sqref="B1"/>
      <selection pane="bottomLeft" activeCell="A3" sqref="A3"/>
      <selection pane="bottomRight" activeCell="F27" sqref="F27"/>
    </sheetView>
  </sheetViews>
  <sheetFormatPr defaultColWidth="8.88671875" defaultRowHeight="13.2"/>
  <cols>
    <col min="1" max="1" width="11.44140625" customWidth="1"/>
    <col min="2" max="2" width="19.6640625" customWidth="1"/>
    <col min="3" max="5" width="13.33203125" customWidth="1"/>
    <col min="6" max="6" width="15.109375" customWidth="1"/>
    <col min="7" max="8" width="19.6640625" customWidth="1"/>
    <col min="9" max="9" width="13.33203125" customWidth="1"/>
    <col min="10" max="10" width="13.33203125" style="1" customWidth="1"/>
    <col min="11" max="13" width="13.33203125" customWidth="1"/>
    <col min="14" max="14" width="5.6640625" style="30" customWidth="1"/>
    <col min="15" max="16" width="16.88671875" style="30" customWidth="1"/>
    <col min="17" max="21" width="13.33203125" style="30" customWidth="1"/>
    <col min="22" max="22" width="15.88671875" style="30" customWidth="1"/>
    <col min="23" max="24" width="16.6640625" style="30" customWidth="1"/>
  </cols>
  <sheetData>
    <row r="1" spans="1:25" ht="30" customHeight="1">
      <c r="B1" s="20" t="s">
        <v>242</v>
      </c>
      <c r="C1" s="21"/>
      <c r="D1" s="21"/>
      <c r="E1" s="21"/>
      <c r="F1" s="21"/>
      <c r="G1" s="21"/>
      <c r="H1" s="21"/>
      <c r="I1" s="21"/>
      <c r="J1" s="22"/>
      <c r="K1" s="329"/>
      <c r="L1" s="329"/>
      <c r="M1" s="21"/>
      <c r="N1" s="11"/>
      <c r="O1" s="20" t="s">
        <v>588</v>
      </c>
      <c r="P1" s="184"/>
      <c r="Q1" s="184"/>
      <c r="R1" s="184"/>
      <c r="S1" s="184"/>
      <c r="T1" s="184"/>
      <c r="U1" s="184"/>
      <c r="V1" s="351" t="s">
        <v>255</v>
      </c>
      <c r="W1" s="351"/>
      <c r="X1" s="184"/>
      <c r="Y1" s="46"/>
    </row>
    <row r="2" spans="1:25" ht="26.4">
      <c r="A2" s="10" t="s">
        <v>220</v>
      </c>
      <c r="B2" s="2" t="s">
        <v>91</v>
      </c>
      <c r="C2" s="2" t="s">
        <v>125</v>
      </c>
      <c r="D2" s="2" t="s">
        <v>202</v>
      </c>
      <c r="E2" s="2" t="s">
        <v>797</v>
      </c>
      <c r="F2" s="2" t="s">
        <v>658</v>
      </c>
      <c r="G2" s="2" t="s">
        <v>376</v>
      </c>
      <c r="H2" s="2" t="s">
        <v>377</v>
      </c>
      <c r="I2" s="2" t="s">
        <v>203</v>
      </c>
      <c r="J2" s="2" t="s">
        <v>204</v>
      </c>
      <c r="K2" s="63" t="s">
        <v>574</v>
      </c>
      <c r="L2" s="63" t="s">
        <v>431</v>
      </c>
      <c r="M2" s="2" t="s">
        <v>423</v>
      </c>
      <c r="N2" s="11"/>
      <c r="O2" s="36" t="s">
        <v>6</v>
      </c>
      <c r="P2" s="36" t="s">
        <v>7</v>
      </c>
      <c r="Q2" s="36" t="s">
        <v>8</v>
      </c>
      <c r="R2" s="36" t="s">
        <v>9</v>
      </c>
      <c r="S2" s="36" t="s">
        <v>10</v>
      </c>
      <c r="T2" s="36" t="s">
        <v>210</v>
      </c>
      <c r="U2" s="36" t="s">
        <v>11</v>
      </c>
      <c r="V2" s="36" t="s">
        <v>12</v>
      </c>
      <c r="W2" s="36" t="s">
        <v>462</v>
      </c>
      <c r="X2" s="36" t="s">
        <v>463</v>
      </c>
      <c r="Y2" s="45"/>
    </row>
    <row r="3" spans="1:25">
      <c r="A3" s="10">
        <v>2000</v>
      </c>
      <c r="B3" s="179">
        <f>'1.1, 1.2'!I3</f>
        <v>2495273</v>
      </c>
      <c r="C3" s="2"/>
      <c r="D3" s="2"/>
      <c r="E3" s="179">
        <v>3857.7</v>
      </c>
      <c r="F3" s="179">
        <f t="shared" ref="F3:F11" si="0">B3/E3</f>
        <v>646.8291987453664</v>
      </c>
      <c r="G3" s="179">
        <f>'1.1, 1.2'!B3/E3</f>
        <v>556.79498146564015</v>
      </c>
      <c r="H3" s="179">
        <f>'1.1, 1.2'!C3/E3</f>
        <v>90.034217279726263</v>
      </c>
      <c r="I3" s="179"/>
      <c r="J3" s="179"/>
      <c r="K3" s="2"/>
      <c r="L3" s="63"/>
      <c r="M3" s="2"/>
      <c r="N3" s="11"/>
      <c r="O3" s="36"/>
      <c r="P3" s="36"/>
      <c r="Q3" s="36"/>
      <c r="R3" s="36"/>
      <c r="S3" s="36"/>
      <c r="T3" s="36"/>
      <c r="U3" s="36"/>
      <c r="V3" s="36"/>
      <c r="W3" s="36"/>
      <c r="X3" s="36"/>
      <c r="Y3" s="45"/>
    </row>
    <row r="4" spans="1:25">
      <c r="A4">
        <v>2001</v>
      </c>
      <c r="B4" s="179">
        <f>'1.1, 1.2'!I4</f>
        <v>2563902</v>
      </c>
      <c r="C4" s="4">
        <v>33.997116345000002</v>
      </c>
      <c r="D4" s="4">
        <v>2.5930877202999998</v>
      </c>
      <c r="E4" s="179">
        <v>3879.6</v>
      </c>
      <c r="F4" s="179">
        <f t="shared" si="0"/>
        <v>660.86761521806375</v>
      </c>
      <c r="G4" s="179">
        <f>'1.1, 1.2'!B4/E4</f>
        <v>570.67120321682648</v>
      </c>
      <c r="H4" s="179">
        <f>'1.1, 1.2'!C4/E4</f>
        <v>90.196412001237249</v>
      </c>
      <c r="I4" s="179">
        <f>C4*1000000/E4</f>
        <v>8763.0467947726574</v>
      </c>
      <c r="J4" s="179">
        <f t="shared" ref="J4:J15" si="1">C4/B4*1000000000</f>
        <v>13259.912564910828</v>
      </c>
      <c r="K4" s="4">
        <f t="shared" ref="K4:K16" si="2">C4+D4</f>
        <v>36.5902040653</v>
      </c>
      <c r="N4" s="11"/>
      <c r="O4" s="48">
        <v>28.809504463</v>
      </c>
      <c r="P4" s="48">
        <v>5.1876118823999997</v>
      </c>
      <c r="Q4" s="48">
        <v>2.1875643221000001</v>
      </c>
      <c r="R4" s="48">
        <v>0.14437029670000001</v>
      </c>
      <c r="S4" s="48">
        <v>0.23308407649999999</v>
      </c>
      <c r="T4" s="48">
        <v>2.80690249E-2</v>
      </c>
      <c r="U4" s="48">
        <f>SUM(O4:T4)</f>
        <v>36.590204065600005</v>
      </c>
      <c r="V4" s="316">
        <f t="shared" ref="V4:V23" si="3">U4/E4*1000000</f>
        <v>9431.437278482319</v>
      </c>
      <c r="W4" s="317">
        <f t="shared" ref="W4:W23" si="4">O4/E4*1000000</f>
        <v>7425.8955724816997</v>
      </c>
      <c r="X4" s="317">
        <f t="shared" ref="X4:X23" si="5">P4/E4*1000000</f>
        <v>1337.1512223940613</v>
      </c>
      <c r="Y4" s="34"/>
    </row>
    <row r="5" spans="1:25">
      <c r="A5">
        <v>2002</v>
      </c>
      <c r="B5" s="179">
        <f>'1.1, 1.2'!I5</f>
        <v>2648211</v>
      </c>
      <c r="C5" s="4">
        <v>35.090133762000001</v>
      </c>
      <c r="D5" s="4">
        <v>2.6996942104000001</v>
      </c>
      <c r="E5" s="179">
        <v>3947.6</v>
      </c>
      <c r="F5" s="179">
        <f t="shared" si="0"/>
        <v>670.84076400851154</v>
      </c>
      <c r="G5" s="179">
        <f>'1.1, 1.2'!B5/E5</f>
        <v>580.76780828858045</v>
      </c>
      <c r="H5" s="179">
        <f>'1.1, 1.2'!C5/E5</f>
        <v>90.072955719931102</v>
      </c>
      <c r="I5" s="179">
        <f t="shared" ref="I5:I15" si="6">C5*1000000/E5</f>
        <v>8888.9790662681135</v>
      </c>
      <c r="J5" s="179">
        <f t="shared" si="1"/>
        <v>13250.50525128096</v>
      </c>
      <c r="K5" s="4">
        <f t="shared" si="2"/>
        <v>37.789827972399998</v>
      </c>
      <c r="L5" s="44">
        <f t="shared" ref="L5:L23" si="7">E5/E4-1</f>
        <v>1.7527580162903345E-2</v>
      </c>
      <c r="M5" s="44">
        <f t="shared" ref="M5:M23" si="8">B5/B4-1</f>
        <v>3.2883082114683049E-2</v>
      </c>
      <c r="N5" s="11"/>
      <c r="O5" s="48">
        <v>29.804825389000001</v>
      </c>
      <c r="P5" s="48">
        <v>5.2853083728000003</v>
      </c>
      <c r="Q5" s="48">
        <v>2.2794600621000001</v>
      </c>
      <c r="R5" s="48">
        <v>0.15414006929999999</v>
      </c>
      <c r="S5" s="48">
        <v>0.23155755089999999</v>
      </c>
      <c r="T5" s="48">
        <v>3.4536528099999998E-2</v>
      </c>
      <c r="U5" s="48">
        <f t="shared" ref="U5:U19" si="9">SUM(O5:T5)</f>
        <v>37.789827972200001</v>
      </c>
      <c r="V5" s="316">
        <f t="shared" si="3"/>
        <v>9572.861478417266</v>
      </c>
      <c r="W5" s="317">
        <f t="shared" si="4"/>
        <v>7550.1128252609178</v>
      </c>
      <c r="X5" s="317">
        <f t="shared" si="5"/>
        <v>1338.8662409565306</v>
      </c>
      <c r="Y5" s="34"/>
    </row>
    <row r="6" spans="1:25">
      <c r="A6">
        <v>2003</v>
      </c>
      <c r="B6" s="179">
        <f>'1.1, 1.2'!I6</f>
        <v>2759683</v>
      </c>
      <c r="C6" s="4">
        <v>36.154790581999997</v>
      </c>
      <c r="D6" s="4">
        <v>2.8007600325999999</v>
      </c>
      <c r="E6" s="179">
        <v>4026.5</v>
      </c>
      <c r="F6" s="179">
        <f t="shared" si="0"/>
        <v>685.38010679249965</v>
      </c>
      <c r="G6" s="179">
        <f>'1.1, 1.2'!B6/E6</f>
        <v>594.91419346827274</v>
      </c>
      <c r="H6" s="179">
        <f>'1.1, 1.2'!C6/E6</f>
        <v>90.465913324227003</v>
      </c>
      <c r="I6" s="179">
        <f t="shared" si="6"/>
        <v>8979.2103767540029</v>
      </c>
      <c r="J6" s="179">
        <f t="shared" si="1"/>
        <v>13101.066529018006</v>
      </c>
      <c r="K6" s="4">
        <f t="shared" si="2"/>
        <v>38.9555506146</v>
      </c>
      <c r="L6" s="44">
        <f t="shared" si="7"/>
        <v>1.9986827439457011E-2</v>
      </c>
      <c r="M6" s="44">
        <f t="shared" si="8"/>
        <v>4.2093322624216833E-2</v>
      </c>
      <c r="N6" s="11"/>
      <c r="O6" s="48">
        <v>30.755464916000001</v>
      </c>
      <c r="P6" s="48">
        <v>5.3993256659000002</v>
      </c>
      <c r="Q6" s="48">
        <v>2.3597993348999999</v>
      </c>
      <c r="R6" s="48">
        <v>0.16421347010000001</v>
      </c>
      <c r="S6" s="48">
        <v>0.23383675170000001</v>
      </c>
      <c r="T6" s="48">
        <v>4.2910475900000002E-2</v>
      </c>
      <c r="U6" s="48">
        <f t="shared" si="9"/>
        <v>38.955550614500005</v>
      </c>
      <c r="V6" s="316">
        <f t="shared" si="3"/>
        <v>9674.7921555941903</v>
      </c>
      <c r="W6" s="317">
        <f t="shared" si="4"/>
        <v>7638.2627383583758</v>
      </c>
      <c r="X6" s="317">
        <f t="shared" si="5"/>
        <v>1340.9476383707936</v>
      </c>
      <c r="Y6" s="34"/>
    </row>
    <row r="7" spans="1:25">
      <c r="A7">
        <v>2004</v>
      </c>
      <c r="B7" s="179">
        <f>'1.1, 1.2'!I7</f>
        <v>2867240</v>
      </c>
      <c r="C7" s="4">
        <v>37.113429744000001</v>
      </c>
      <c r="D7" s="4">
        <v>2.9827239109999999</v>
      </c>
      <c r="E7" s="179">
        <v>4086.9</v>
      </c>
      <c r="F7" s="179">
        <f t="shared" si="0"/>
        <v>701.56842594631621</v>
      </c>
      <c r="G7" s="179">
        <f>'1.1, 1.2'!B7/E7</f>
        <v>609.55149379725458</v>
      </c>
      <c r="H7" s="179">
        <f>'1.1, 1.2'!C7/E7</f>
        <v>92.016932149061631</v>
      </c>
      <c r="I7" s="179">
        <f t="shared" si="6"/>
        <v>9081.0711649416426</v>
      </c>
      <c r="J7" s="179">
        <f t="shared" si="1"/>
        <v>12943.956468241237</v>
      </c>
      <c r="K7" s="4">
        <f t="shared" si="2"/>
        <v>40.096153655000002</v>
      </c>
      <c r="L7" s="44">
        <f t="shared" si="7"/>
        <v>1.5000620886626015E-2</v>
      </c>
      <c r="M7" s="44">
        <f t="shared" si="8"/>
        <v>3.8974403944221025E-2</v>
      </c>
      <c r="N7" s="11"/>
      <c r="O7" s="48">
        <v>31.54996577</v>
      </c>
      <c r="P7" s="48">
        <v>5.5634639747000003</v>
      </c>
      <c r="Q7" s="48">
        <v>2.5088576783000001</v>
      </c>
      <c r="R7" s="48">
        <v>0.1823006643</v>
      </c>
      <c r="S7" s="48">
        <v>0.24000767619999999</v>
      </c>
      <c r="T7" s="48">
        <v>5.1557892199999997E-2</v>
      </c>
      <c r="U7" s="48">
        <f t="shared" si="9"/>
        <v>40.096153655700007</v>
      </c>
      <c r="V7" s="316">
        <f t="shared" si="3"/>
        <v>9810.8966834764742</v>
      </c>
      <c r="W7" s="317">
        <f t="shared" si="4"/>
        <v>7719.779238542661</v>
      </c>
      <c r="X7" s="317">
        <f t="shared" si="5"/>
        <v>1361.2919265702612</v>
      </c>
      <c r="Y7" s="34"/>
    </row>
    <row r="8" spans="1:25">
      <c r="A8">
        <v>2005</v>
      </c>
      <c r="B8" s="179">
        <f>'1.1, 1.2'!I8</f>
        <v>2967436</v>
      </c>
      <c r="C8" s="4">
        <v>37.396314179000001</v>
      </c>
      <c r="D8" s="4">
        <v>3.1138151744</v>
      </c>
      <c r="E8" s="179">
        <v>4133.1000000000004</v>
      </c>
      <c r="F8" s="179">
        <f t="shared" si="0"/>
        <v>717.96859500133064</v>
      </c>
      <c r="G8" s="179">
        <f>'1.1, 1.2'!B8/E8</f>
        <v>623.95973966272288</v>
      </c>
      <c r="H8" s="179">
        <f>'1.1, 1.2'!C8/E8</f>
        <v>94.008855338607816</v>
      </c>
      <c r="I8" s="179">
        <f t="shared" si="6"/>
        <v>9048.0061404272801</v>
      </c>
      <c r="J8" s="179">
        <f t="shared" si="1"/>
        <v>12602.231077266704</v>
      </c>
      <c r="K8" s="4">
        <f t="shared" si="2"/>
        <v>40.510129353400004</v>
      </c>
      <c r="L8" s="44">
        <f t="shared" si="7"/>
        <v>1.1304411656757107E-2</v>
      </c>
      <c r="M8" s="44">
        <f t="shared" si="8"/>
        <v>3.4945104002455318E-2</v>
      </c>
      <c r="N8" s="11"/>
      <c r="O8" s="48">
        <v>31.731614304000001</v>
      </c>
      <c r="P8" s="48">
        <v>5.6646998747000001</v>
      </c>
      <c r="Q8" s="48">
        <v>2.5781622199999998</v>
      </c>
      <c r="R8" s="48">
        <v>0.19555369759999999</v>
      </c>
      <c r="S8" s="48">
        <v>0.27147714899999997</v>
      </c>
      <c r="T8" s="48">
        <v>6.8622107799999998E-2</v>
      </c>
      <c r="U8" s="48">
        <f t="shared" si="9"/>
        <v>40.510129353100005</v>
      </c>
      <c r="V8" s="316">
        <f t="shared" si="3"/>
        <v>9801.3910510512687</v>
      </c>
      <c r="W8" s="317">
        <f t="shared" si="4"/>
        <v>7677.4368643391153</v>
      </c>
      <c r="X8" s="317">
        <f t="shared" si="5"/>
        <v>1370.5692760155814</v>
      </c>
      <c r="Y8" s="34"/>
    </row>
    <row r="9" spans="1:25">
      <c r="A9">
        <v>2006</v>
      </c>
      <c r="B9" s="179">
        <f>'1.1, 1.2'!I9</f>
        <v>3029931</v>
      </c>
      <c r="C9" s="4">
        <v>37.299476951000003</v>
      </c>
      <c r="D9" s="4">
        <v>3.2306280346</v>
      </c>
      <c r="E9" s="179">
        <v>4184.1000000000004</v>
      </c>
      <c r="F9" s="179">
        <f t="shared" si="0"/>
        <v>724.15358141535808</v>
      </c>
      <c r="G9" s="179">
        <f>'1.1, 1.2'!B9/E9</f>
        <v>629.02416290241626</v>
      </c>
      <c r="H9" s="179">
        <f>'1.1, 1.2'!C9/E9</f>
        <v>95.129418512941839</v>
      </c>
      <c r="I9" s="179">
        <f t="shared" si="6"/>
        <v>8914.5758827465888</v>
      </c>
      <c r="J9" s="179">
        <f t="shared" si="1"/>
        <v>12310.338734116389</v>
      </c>
      <c r="K9" s="4">
        <f t="shared" si="2"/>
        <v>40.530104985600005</v>
      </c>
      <c r="L9" s="44">
        <f t="shared" si="7"/>
        <v>1.2339406256804741E-2</v>
      </c>
      <c r="M9" s="44">
        <f t="shared" si="8"/>
        <v>2.1060268865107812E-2</v>
      </c>
      <c r="N9" s="11"/>
      <c r="O9" s="48">
        <v>31.541481553000001</v>
      </c>
      <c r="P9" s="48">
        <v>5.7579953985000003</v>
      </c>
      <c r="Q9" s="48">
        <v>2.6121099898</v>
      </c>
      <c r="R9" s="48">
        <v>0.20375223440000001</v>
      </c>
      <c r="S9" s="48">
        <v>0.314629147</v>
      </c>
      <c r="T9" s="48">
        <v>0.10013666340000001</v>
      </c>
      <c r="U9" s="48">
        <f t="shared" si="9"/>
        <v>40.530104986099992</v>
      </c>
      <c r="V9" s="316">
        <f t="shared" si="3"/>
        <v>9686.6960603475036</v>
      </c>
      <c r="W9" s="317">
        <f t="shared" si="4"/>
        <v>7538.4148450084831</v>
      </c>
      <c r="X9" s="317">
        <f t="shared" si="5"/>
        <v>1376.1610378576036</v>
      </c>
      <c r="Y9" s="34"/>
    </row>
    <row r="10" spans="1:25">
      <c r="A10">
        <v>2007</v>
      </c>
      <c r="B10" s="179">
        <f>'1.1, 1.2'!I10</f>
        <v>3088966</v>
      </c>
      <c r="C10" s="4">
        <v>37.838573046999997</v>
      </c>
      <c r="D10" s="4">
        <v>3.3001696816999999</v>
      </c>
      <c r="E10" s="179">
        <v>4223.3</v>
      </c>
      <c r="F10" s="179">
        <f t="shared" si="0"/>
        <v>731.41050837023181</v>
      </c>
      <c r="G10" s="179">
        <f>'1.1, 1.2'!B10/E10</f>
        <v>634.4851182724409</v>
      </c>
      <c r="H10" s="179">
        <f>'1.1, 1.2'!C10/E10</f>
        <v>96.925390097790824</v>
      </c>
      <c r="I10" s="179">
        <f t="shared" si="6"/>
        <v>8959.4802753770746</v>
      </c>
      <c r="J10" s="179">
        <f t="shared" si="1"/>
        <v>12249.591949862832</v>
      </c>
      <c r="K10" s="4">
        <f t="shared" si="2"/>
        <v>41.138742728699995</v>
      </c>
      <c r="L10" s="44">
        <f t="shared" si="7"/>
        <v>9.368800936879973E-3</v>
      </c>
      <c r="M10" s="44">
        <f t="shared" si="8"/>
        <v>1.9483942043564628E-2</v>
      </c>
      <c r="N10" s="11"/>
      <c r="O10" s="48">
        <v>31.902991149000002</v>
      </c>
      <c r="P10" s="48">
        <v>5.9355818977999997</v>
      </c>
      <c r="Q10" s="48">
        <v>2.6831007974999999</v>
      </c>
      <c r="R10" s="48">
        <v>0.2117934836</v>
      </c>
      <c r="S10" s="48">
        <v>0.3407829476</v>
      </c>
      <c r="T10" s="48">
        <v>6.44924531E-2</v>
      </c>
      <c r="U10" s="48">
        <f t="shared" si="9"/>
        <v>41.138742728599993</v>
      </c>
      <c r="V10" s="316">
        <f t="shared" si="3"/>
        <v>9740.8999428409043</v>
      </c>
      <c r="W10" s="317">
        <f t="shared" si="4"/>
        <v>7554.0433189685791</v>
      </c>
      <c r="X10" s="317">
        <f t="shared" si="5"/>
        <v>1405.4369563611392</v>
      </c>
      <c r="Y10" s="34"/>
    </row>
    <row r="11" spans="1:25">
      <c r="A11">
        <v>2008</v>
      </c>
      <c r="B11" s="179">
        <f>'1.1, 1.2'!I11</f>
        <v>3108989</v>
      </c>
      <c r="C11" s="4">
        <v>37.232516201000003</v>
      </c>
      <c r="D11" s="4">
        <v>3.3383216586</v>
      </c>
      <c r="E11" s="179">
        <v>4259.3</v>
      </c>
      <c r="F11" s="179">
        <f t="shared" si="0"/>
        <v>729.92956589110884</v>
      </c>
      <c r="G11" s="179">
        <f>'1.1, 1.2'!B11/E11</f>
        <v>632.31047355199212</v>
      </c>
      <c r="H11" s="179">
        <f>'1.1, 1.2'!C11/E11</f>
        <v>97.619092339116747</v>
      </c>
      <c r="I11" s="179">
        <f t="shared" si="6"/>
        <v>8741.4636679736122</v>
      </c>
      <c r="J11" s="179">
        <f t="shared" si="1"/>
        <v>11975.763246830402</v>
      </c>
      <c r="K11" s="4">
        <f t="shared" si="2"/>
        <v>40.570837859600005</v>
      </c>
      <c r="L11" s="44">
        <f t="shared" si="7"/>
        <v>8.5241398906068522E-3</v>
      </c>
      <c r="M11" s="44">
        <f t="shared" si="8"/>
        <v>6.4821043676104306E-3</v>
      </c>
      <c r="N11" s="11"/>
      <c r="O11" s="48">
        <v>31.207872870999999</v>
      </c>
      <c r="P11" s="48">
        <v>6.02464333</v>
      </c>
      <c r="Q11" s="48">
        <v>2.6723903442000001</v>
      </c>
      <c r="R11" s="48">
        <v>0.21821615699999999</v>
      </c>
      <c r="S11" s="48">
        <v>0.3798474275</v>
      </c>
      <c r="T11" s="48">
        <v>6.7867729900000007E-2</v>
      </c>
      <c r="U11" s="48">
        <f t="shared" si="9"/>
        <v>40.570837859599997</v>
      </c>
      <c r="V11" s="316">
        <f t="shared" si="3"/>
        <v>9525.2360386918026</v>
      </c>
      <c r="W11" s="317">
        <f t="shared" si="4"/>
        <v>7326.9957201887628</v>
      </c>
      <c r="X11" s="317">
        <f t="shared" si="5"/>
        <v>1414.4679477848472</v>
      </c>
      <c r="Y11" s="34"/>
    </row>
    <row r="12" spans="1:25">
      <c r="A12">
        <v>2009</v>
      </c>
      <c r="B12" s="179">
        <f>'1.1, 1.2'!I12</f>
        <v>3100190</v>
      </c>
      <c r="C12" s="4">
        <v>37.313894105000003</v>
      </c>
      <c r="D12" s="4">
        <v>3.2218532762000001</v>
      </c>
      <c r="E12" s="179">
        <v>4301.8</v>
      </c>
      <c r="F12" s="179">
        <f t="shared" ref="F12:F18" si="10">B12/E12</f>
        <v>720.67274164303308</v>
      </c>
      <c r="G12" s="179">
        <f>'1.1, 1.2'!B12/E12</f>
        <v>624.16476823655216</v>
      </c>
      <c r="H12" s="179">
        <f>'1.1, 1.2'!C12/E12</f>
        <v>96.507973406481</v>
      </c>
      <c r="I12" s="179">
        <f t="shared" si="6"/>
        <v>8674.0188072434794</v>
      </c>
      <c r="J12" s="179">
        <f t="shared" si="1"/>
        <v>12036.00234340476</v>
      </c>
      <c r="K12" s="4">
        <f t="shared" si="2"/>
        <v>40.535747381200004</v>
      </c>
      <c r="L12" s="44">
        <f t="shared" si="7"/>
        <v>9.9781654262438568E-3</v>
      </c>
      <c r="M12" s="44">
        <f t="shared" si="8"/>
        <v>-2.8301804863253288E-3</v>
      </c>
      <c r="N12" s="11"/>
      <c r="O12" s="48">
        <v>31.295233658000001</v>
      </c>
      <c r="P12" s="48">
        <v>6.0186604468000002</v>
      </c>
      <c r="Q12" s="48">
        <v>2.5336323357000001</v>
      </c>
      <c r="R12" s="48">
        <v>0.2243241722</v>
      </c>
      <c r="S12" s="48">
        <v>0.39531852249999999</v>
      </c>
      <c r="T12" s="48">
        <v>6.8578245699999998E-2</v>
      </c>
      <c r="U12" s="48">
        <f t="shared" si="9"/>
        <v>40.535747380899998</v>
      </c>
      <c r="V12" s="316">
        <f t="shared" si="3"/>
        <v>9422.9734950253387</v>
      </c>
      <c r="W12" s="317">
        <f t="shared" si="4"/>
        <v>7274.9160021386397</v>
      </c>
      <c r="X12" s="317">
        <f t="shared" si="5"/>
        <v>1399.1028050583477</v>
      </c>
      <c r="Y12" s="34"/>
    </row>
    <row r="13" spans="1:25">
      <c r="A13">
        <v>2010</v>
      </c>
      <c r="B13" s="179">
        <f>'1.1, 1.2'!I13</f>
        <v>3122785</v>
      </c>
      <c r="C13" s="4">
        <v>37.282585978999997</v>
      </c>
      <c r="D13" s="4">
        <v>3.2203820849000002</v>
      </c>
      <c r="E13" s="179">
        <v>4350.1000000000004</v>
      </c>
      <c r="F13" s="179">
        <f t="shared" si="10"/>
        <v>717.86510654927463</v>
      </c>
      <c r="G13" s="179">
        <f>'1.1, 1.2'!B13/E13</f>
        <v>621.95489758856115</v>
      </c>
      <c r="H13" s="179">
        <f>'1.1, 1.2'!C13/E13</f>
        <v>95.910208960713533</v>
      </c>
      <c r="I13" s="179">
        <f t="shared" si="6"/>
        <v>8570.5123971862704</v>
      </c>
      <c r="J13" s="179">
        <f t="shared" si="1"/>
        <v>11938.889798369084</v>
      </c>
      <c r="K13" s="4">
        <f t="shared" si="2"/>
        <v>40.502968063899999</v>
      </c>
      <c r="L13" s="44">
        <f t="shared" si="7"/>
        <v>1.1227858105909094E-2</v>
      </c>
      <c r="M13" s="44">
        <f t="shared" si="8"/>
        <v>7.2882629774304597E-3</v>
      </c>
      <c r="N13" s="11"/>
      <c r="O13" s="48">
        <v>31.227470628999999</v>
      </c>
      <c r="P13" s="48">
        <v>6.0551153504000004</v>
      </c>
      <c r="Q13" s="48">
        <v>2.5325570853000001</v>
      </c>
      <c r="R13" s="48">
        <v>0.23191042810000001</v>
      </c>
      <c r="S13" s="48">
        <v>0.39187934889999998</v>
      </c>
      <c r="T13" s="48">
        <v>6.4035222599999997E-2</v>
      </c>
      <c r="U13" s="48">
        <f t="shared" si="9"/>
        <v>40.502968064299992</v>
      </c>
      <c r="V13" s="316">
        <f t="shared" si="3"/>
        <v>9310.8130995379397</v>
      </c>
      <c r="W13" s="317">
        <f t="shared" si="4"/>
        <v>7178.5638557734292</v>
      </c>
      <c r="X13" s="317">
        <f t="shared" si="5"/>
        <v>1391.948541504793</v>
      </c>
      <c r="Y13" s="34"/>
    </row>
    <row r="14" spans="1:25">
      <c r="A14">
        <v>2011</v>
      </c>
      <c r="B14" s="179">
        <f>'1.1, 1.2'!I14</f>
        <v>3117997</v>
      </c>
      <c r="C14" s="4">
        <v>36.827107773000002</v>
      </c>
      <c r="D14" s="4">
        <v>3.2118137290000002</v>
      </c>
      <c r="E14" s="179">
        <v>4383.3</v>
      </c>
      <c r="F14" s="179">
        <f t="shared" si="10"/>
        <v>711.33552346405668</v>
      </c>
      <c r="G14" s="179">
        <f>'1.1, 1.2'!B14/E14</f>
        <v>615.6564688704857</v>
      </c>
      <c r="H14" s="179">
        <f>'1.1, 1.2'!C14/E14</f>
        <v>95.679054593571053</v>
      </c>
      <c r="I14" s="179">
        <f t="shared" si="6"/>
        <v>8401.6854363151051</v>
      </c>
      <c r="J14" s="179">
        <f t="shared" si="1"/>
        <v>11811.142785897484</v>
      </c>
      <c r="K14" s="4">
        <f t="shared" si="2"/>
        <v>40.038921502000001</v>
      </c>
      <c r="L14" s="44">
        <f t="shared" si="7"/>
        <v>7.6320084595755677E-3</v>
      </c>
      <c r="M14" s="44">
        <f t="shared" si="8"/>
        <v>-1.5332467653071946E-3</v>
      </c>
      <c r="N14" s="11"/>
      <c r="O14" s="48">
        <v>30.747387237000002</v>
      </c>
      <c r="P14" s="48">
        <v>6.0797205353999999</v>
      </c>
      <c r="Q14" s="48">
        <v>2.5393101938</v>
      </c>
      <c r="R14" s="48">
        <v>0.22875737809999999</v>
      </c>
      <c r="S14" s="48">
        <v>0.3804796902</v>
      </c>
      <c r="T14" s="48">
        <v>6.3266466800000004E-2</v>
      </c>
      <c r="U14" s="48">
        <f t="shared" si="9"/>
        <v>40.038921501299995</v>
      </c>
      <c r="V14" s="316">
        <f t="shared" si="3"/>
        <v>9134.4241784272108</v>
      </c>
      <c r="W14" s="317">
        <f t="shared" si="4"/>
        <v>7014.6664013414547</v>
      </c>
      <c r="X14" s="317">
        <f t="shared" si="5"/>
        <v>1387.0190348367667</v>
      </c>
      <c r="Y14" s="34"/>
    </row>
    <row r="15" spans="1:25">
      <c r="A15">
        <v>2012</v>
      </c>
      <c r="B15" s="179">
        <f>'1.1, 1.2'!I15</f>
        <v>3166189</v>
      </c>
      <c r="C15" s="4">
        <v>36.902688320999999</v>
      </c>
      <c r="D15" s="4">
        <v>3.2068596021000002</v>
      </c>
      <c r="E15" s="179">
        <v>4407.6000000000004</v>
      </c>
      <c r="F15" s="179">
        <f t="shared" si="10"/>
        <v>718.34762682639075</v>
      </c>
      <c r="G15" s="179">
        <f>'1.1, 1.2'!B15/E15</f>
        <v>620.92317814683724</v>
      </c>
      <c r="H15" s="179">
        <f>'1.1, 1.2'!C15/E15</f>
        <v>97.424448679553493</v>
      </c>
      <c r="I15" s="179">
        <f t="shared" si="6"/>
        <v>8372.5130050367552</v>
      </c>
      <c r="J15" s="179">
        <f t="shared" si="1"/>
        <v>11655.238623152312</v>
      </c>
      <c r="K15" s="4">
        <f t="shared" si="2"/>
        <v>40.109547923100003</v>
      </c>
      <c r="L15" s="44">
        <f t="shared" si="7"/>
        <v>5.5437683936760962E-3</v>
      </c>
      <c r="M15" s="44">
        <f t="shared" si="8"/>
        <v>1.5456076449079426E-2</v>
      </c>
      <c r="N15" s="11"/>
      <c r="O15" s="48">
        <v>30.717530683</v>
      </c>
      <c r="P15" s="48">
        <v>6.1851576387999998</v>
      </c>
      <c r="Q15" s="48">
        <v>2.5277458919</v>
      </c>
      <c r="R15" s="48">
        <v>0.23531073529999999</v>
      </c>
      <c r="S15" s="48">
        <v>0.37930984800000001</v>
      </c>
      <c r="T15" s="48">
        <v>6.4493126900000003E-2</v>
      </c>
      <c r="U15" s="48">
        <f t="shared" si="9"/>
        <v>40.109547923899989</v>
      </c>
      <c r="V15" s="316">
        <f t="shared" si="3"/>
        <v>9100.0880125011317</v>
      </c>
      <c r="W15" s="317">
        <f t="shared" si="4"/>
        <v>6969.2192311008257</v>
      </c>
      <c r="X15" s="317">
        <f t="shared" si="5"/>
        <v>1403.2937741174335</v>
      </c>
      <c r="Y15" s="34"/>
    </row>
    <row r="16" spans="1:25">
      <c r="A16">
        <v>2013</v>
      </c>
      <c r="B16" s="179">
        <f>'1.1, 1.2'!I16</f>
        <v>3243957</v>
      </c>
      <c r="C16" s="4">
        <v>37.451297396000001</v>
      </c>
      <c r="D16" s="4">
        <v>3.2781405392999998</v>
      </c>
      <c r="E16" s="179">
        <v>4441.6000000000004</v>
      </c>
      <c r="F16" s="179">
        <f t="shared" si="10"/>
        <v>730.35775396253598</v>
      </c>
      <c r="G16" s="179">
        <f>'1.1, 1.2'!B16/E16</f>
        <v>629.28134005763684</v>
      </c>
      <c r="H16" s="179">
        <f>'1.1, 1.2'!C16/E16</f>
        <v>101.07641390489913</v>
      </c>
      <c r="I16" s="179">
        <f t="shared" ref="I16" si="11">C16*1000000/E16</f>
        <v>8431.9383546469726</v>
      </c>
      <c r="J16" s="179">
        <f t="shared" ref="J16" si="12">C16/B16*1000000000</f>
        <v>11544.942610521657</v>
      </c>
      <c r="K16" s="4">
        <f t="shared" si="2"/>
        <v>40.729437935299998</v>
      </c>
      <c r="L16" s="44">
        <f t="shared" si="7"/>
        <v>7.7139486341772923E-3</v>
      </c>
      <c r="M16" s="44">
        <f t="shared" si="8"/>
        <v>2.456202077639702E-2</v>
      </c>
      <c r="N16" s="11"/>
      <c r="O16" s="48">
        <v>31.005660614</v>
      </c>
      <c r="P16" s="48">
        <v>6.4456367819000002</v>
      </c>
      <c r="Q16" s="48">
        <v>2.5828077668999998</v>
      </c>
      <c r="R16" s="48">
        <v>0.2420270668</v>
      </c>
      <c r="S16" s="48">
        <v>0.38751302259999998</v>
      </c>
      <c r="T16" s="48">
        <v>6.5792682899999996E-2</v>
      </c>
      <c r="U16" s="48">
        <f t="shared" si="9"/>
        <v>40.729437935099995</v>
      </c>
      <c r="V16" s="316">
        <f t="shared" si="3"/>
        <v>9169.9923304890108</v>
      </c>
      <c r="W16" s="317">
        <f t="shared" si="4"/>
        <v>6980.7413125900566</v>
      </c>
      <c r="X16" s="317">
        <f t="shared" si="5"/>
        <v>1451.1970420344021</v>
      </c>
      <c r="Y16" s="34"/>
    </row>
    <row r="17" spans="1:30">
      <c r="A17">
        <v>2014</v>
      </c>
      <c r="B17" s="179">
        <f>'1.1, 1.2'!I17</f>
        <v>3359628</v>
      </c>
      <c r="C17" s="4">
        <v>38.373814221000003</v>
      </c>
      <c r="D17" s="4">
        <v>3.3844862180000002</v>
      </c>
      <c r="E17" s="179">
        <v>4515.8999999999996</v>
      </c>
      <c r="F17" s="179">
        <f t="shared" si="10"/>
        <v>743.95535773599954</v>
      </c>
      <c r="G17" s="179">
        <f>'1.1, 1.2'!B17/E17</f>
        <v>638.7140990721673</v>
      </c>
      <c r="H17" s="179">
        <f>'1.1, 1.2'!C17/E17</f>
        <v>105.24125866383224</v>
      </c>
      <c r="I17" s="179">
        <f t="shared" ref="I17:I18" si="13">C17*1000000/E17</f>
        <v>8497.4898073473742</v>
      </c>
      <c r="J17" s="179">
        <f t="shared" ref="J17:J18" si="14">C17/B17*1000000000</f>
        <v>11422.042625254939</v>
      </c>
      <c r="K17" s="4">
        <f t="shared" ref="K17:K18" si="15">C17+D17</f>
        <v>41.758300439000003</v>
      </c>
      <c r="L17" s="44">
        <f t="shared" si="7"/>
        <v>1.6728206051872974E-2</v>
      </c>
      <c r="M17" s="44">
        <f t="shared" si="8"/>
        <v>3.5657377702602133E-2</v>
      </c>
      <c r="N17" s="11"/>
      <c r="O17" s="48">
        <v>31.566298701000001</v>
      </c>
      <c r="P17" s="48">
        <v>6.8075155192999999</v>
      </c>
      <c r="Q17" s="48">
        <v>2.6752037911</v>
      </c>
      <c r="R17" s="48">
        <v>0.25144573999999997</v>
      </c>
      <c r="S17" s="48">
        <v>0.39249240949999997</v>
      </c>
      <c r="T17" s="48">
        <v>6.5344277399999998E-2</v>
      </c>
      <c r="U17" s="48">
        <f t="shared" si="9"/>
        <v>41.758300438300004</v>
      </c>
      <c r="V17" s="316">
        <f t="shared" si="3"/>
        <v>9246.9497637901659</v>
      </c>
      <c r="W17" s="317">
        <f t="shared" si="4"/>
        <v>6990.0349212781512</v>
      </c>
      <c r="X17" s="317">
        <f t="shared" si="5"/>
        <v>1507.4548859142142</v>
      </c>
      <c r="Y17" s="34"/>
    </row>
    <row r="18" spans="1:30">
      <c r="A18">
        <v>2015</v>
      </c>
      <c r="B18" s="179">
        <f>'1.1, 1.2'!I18</f>
        <v>3482999</v>
      </c>
      <c r="C18" s="4">
        <v>39.821499608000003</v>
      </c>
      <c r="D18" s="4">
        <v>3.4601668827999998</v>
      </c>
      <c r="E18" s="179">
        <v>4608.7</v>
      </c>
      <c r="F18" s="179">
        <f t="shared" si="10"/>
        <v>755.74435307136503</v>
      </c>
      <c r="G18" s="179">
        <f>'1.1, 1.2'!B18/E18</f>
        <v>646.44411656215425</v>
      </c>
      <c r="H18" s="179">
        <f>'1.1, 1.2'!C18/E18</f>
        <v>109.30023650921085</v>
      </c>
      <c r="I18" s="179">
        <f t="shared" si="13"/>
        <v>8640.5059144661191</v>
      </c>
      <c r="J18" s="179">
        <f t="shared" si="14"/>
        <v>11433.106816281028</v>
      </c>
      <c r="K18" s="4">
        <f t="shared" si="15"/>
        <v>43.281666490800006</v>
      </c>
      <c r="L18" s="44">
        <f t="shared" si="7"/>
        <v>2.0549613587546256E-2</v>
      </c>
      <c r="M18" s="44">
        <f t="shared" si="8"/>
        <v>3.6721625132306368E-2</v>
      </c>
      <c r="N18" s="11"/>
      <c r="O18" s="48">
        <v>32.578280855999999</v>
      </c>
      <c r="P18" s="48">
        <v>7.2432187523999998</v>
      </c>
      <c r="Q18" s="48">
        <v>2.7316068506</v>
      </c>
      <c r="R18" s="48">
        <v>0.25896820139999999</v>
      </c>
      <c r="S18" s="48">
        <v>0.40222294120000002</v>
      </c>
      <c r="T18" s="48">
        <v>6.7368889599999995E-2</v>
      </c>
      <c r="U18" s="48">
        <f t="shared" si="9"/>
        <v>43.281666491199999</v>
      </c>
      <c r="V18" s="316">
        <f t="shared" si="3"/>
        <v>9391.2961336602511</v>
      </c>
      <c r="W18" s="317">
        <f t="shared" si="4"/>
        <v>7068.8655924664217</v>
      </c>
      <c r="X18" s="317">
        <f t="shared" si="5"/>
        <v>1571.6403220864886</v>
      </c>
      <c r="Y18" s="34"/>
    </row>
    <row r="19" spans="1:30">
      <c r="A19">
        <v>2016</v>
      </c>
      <c r="B19" s="179">
        <f>'1.1, 1.2'!I19</f>
        <v>3631259</v>
      </c>
      <c r="C19" s="4">
        <v>41.721551753999996</v>
      </c>
      <c r="D19" s="4">
        <v>3.5670267495000001</v>
      </c>
      <c r="E19" s="179">
        <v>4713.8</v>
      </c>
      <c r="F19" s="179">
        <f t="shared" ref="F19" si="16">B19/E19</f>
        <v>770.3464296321439</v>
      </c>
      <c r="G19" s="179">
        <f>'1.1, 1.2'!B19/E19</f>
        <v>655.75501718358862</v>
      </c>
      <c r="H19" s="179">
        <f>'1.1, 1.2'!C19/E19</f>
        <v>114.5914124485553</v>
      </c>
      <c r="I19" s="179">
        <f t="shared" ref="I19" si="17">C19*1000000/E19</f>
        <v>8850.9380444651852</v>
      </c>
      <c r="J19" s="179">
        <f t="shared" ref="J19" si="18">C19/B19*1000000000</f>
        <v>11489.555483098286</v>
      </c>
      <c r="K19" s="4">
        <f t="shared" ref="K19" si="19">C19+D19</f>
        <v>45.288578503499998</v>
      </c>
      <c r="L19" s="44">
        <f t="shared" si="7"/>
        <v>2.2804695467268488E-2</v>
      </c>
      <c r="M19" s="44">
        <f t="shared" si="8"/>
        <v>4.2566765020604302E-2</v>
      </c>
      <c r="N19" s="11"/>
      <c r="O19" s="48">
        <v>33.910383948000003</v>
      </c>
      <c r="P19" s="48">
        <v>7.8111678063000003</v>
      </c>
      <c r="Q19" s="48">
        <v>2.8095430206000001</v>
      </c>
      <c r="R19" s="48">
        <v>0.271387131</v>
      </c>
      <c r="S19" s="48">
        <v>0.41600184540000001</v>
      </c>
      <c r="T19" s="48">
        <v>7.0094752499999996E-2</v>
      </c>
      <c r="U19" s="48">
        <f t="shared" si="9"/>
        <v>45.288578503799997</v>
      </c>
      <c r="V19" s="316">
        <f t="shared" si="3"/>
        <v>9607.6580473927606</v>
      </c>
      <c r="W19" s="317">
        <f t="shared" si="4"/>
        <v>7193.8529313929321</v>
      </c>
      <c r="X19" s="317">
        <f t="shared" si="5"/>
        <v>1657.0851131358988</v>
      </c>
      <c r="Y19" s="34"/>
    </row>
    <row r="20" spans="1:30">
      <c r="A20">
        <v>2017</v>
      </c>
      <c r="B20" s="179">
        <f>'1.1, 1.2'!I20</f>
        <v>3783715</v>
      </c>
      <c r="C20" s="4">
        <v>43.144052303999999</v>
      </c>
      <c r="D20" s="4">
        <v>3.7340236866000001</v>
      </c>
      <c r="E20" s="179">
        <v>4812.8999999999996</v>
      </c>
      <c r="F20" s="179">
        <f t="shared" ref="F20:F21" si="20">B20/E20</f>
        <v>786.16115024205783</v>
      </c>
      <c r="G20" s="179">
        <f>'1.1, 1.2'!B20/E20</f>
        <v>665.21016434997614</v>
      </c>
      <c r="H20" s="179">
        <f>'1.1, 1.2'!C20/E20</f>
        <v>120.9509858920817</v>
      </c>
      <c r="I20" s="179">
        <f t="shared" ref="I20:I21" si="21">C20*1000000/E20</f>
        <v>8964.2528005983913</v>
      </c>
      <c r="J20" s="179">
        <f t="shared" ref="J20" si="22">C20/B20*1000000000</f>
        <v>11402.563962666321</v>
      </c>
      <c r="K20" s="4">
        <f t="shared" ref="K20" si="23">C20+D20</f>
        <v>46.878075990599996</v>
      </c>
      <c r="L20" s="44">
        <f t="shared" si="7"/>
        <v>2.1023378166235229E-2</v>
      </c>
      <c r="M20" s="44">
        <f t="shared" si="8"/>
        <v>4.1984336562057356E-2</v>
      </c>
      <c r="N20" s="11"/>
      <c r="O20" s="48">
        <v>34.741292383999998</v>
      </c>
      <c r="P20" s="48">
        <v>8.4027599208999995</v>
      </c>
      <c r="Q20" s="48">
        <v>2.9504546569999999</v>
      </c>
      <c r="R20" s="48">
        <v>0.28949044499999999</v>
      </c>
      <c r="S20" s="48">
        <v>0.4211615963</v>
      </c>
      <c r="T20" s="48">
        <v>7.2916988299999999E-2</v>
      </c>
      <c r="U20" s="48">
        <f t="shared" ref="U20" si="24">SUM(O20:T20)</f>
        <v>46.878075991500005</v>
      </c>
      <c r="V20" s="316">
        <f t="shared" si="3"/>
        <v>9740.0893414573347</v>
      </c>
      <c r="W20" s="317">
        <f t="shared" si="4"/>
        <v>7218.369877620562</v>
      </c>
      <c r="X20" s="317">
        <f t="shared" si="5"/>
        <v>1745.8829231648278</v>
      </c>
      <c r="Y20" s="34"/>
    </row>
    <row r="21" spans="1:30">
      <c r="A21">
        <v>2018</v>
      </c>
      <c r="B21" s="179">
        <f>'1.1, 1.2'!I21</f>
        <v>3900990</v>
      </c>
      <c r="C21" s="4">
        <v>44.291996840000003</v>
      </c>
      <c r="D21" s="4">
        <v>3.8576151792000002</v>
      </c>
      <c r="E21" s="179">
        <v>4899.6000000000004</v>
      </c>
      <c r="F21" s="179">
        <f t="shared" si="20"/>
        <v>796.18540289003181</v>
      </c>
      <c r="G21" s="179">
        <f>'1.1, 1.2'!B21/E21</f>
        <v>669.10523308025142</v>
      </c>
      <c r="H21" s="179">
        <f>'1.1, 1.2'!C21/E21</f>
        <v>127.08016980978039</v>
      </c>
      <c r="I21" s="179">
        <f t="shared" si="21"/>
        <v>9039.9209813045964</v>
      </c>
      <c r="J21" s="179">
        <f t="shared" ref="J21" si="25">C21/B21*1000000000</f>
        <v>11354.040087259902</v>
      </c>
      <c r="K21" s="4">
        <f t="shared" ref="K21" si="26">C21+D21</f>
        <v>48.149612019200006</v>
      </c>
      <c r="L21" s="44">
        <f t="shared" si="7"/>
        <v>1.801408714080921E-2</v>
      </c>
      <c r="M21" s="44">
        <f t="shared" si="8"/>
        <v>3.0994670581690142E-2</v>
      </c>
      <c r="N21" s="11"/>
      <c r="O21" s="48">
        <v>35.297988963000002</v>
      </c>
      <c r="P21" s="48">
        <v>8.9940078769999996</v>
      </c>
      <c r="Q21" s="48">
        <v>3.0410441582000001</v>
      </c>
      <c r="R21" s="48">
        <v>0.3062473369</v>
      </c>
      <c r="S21" s="48">
        <v>0.43517225450000002</v>
      </c>
      <c r="T21" s="48">
        <v>7.51514296E-2</v>
      </c>
      <c r="U21" s="48">
        <f t="shared" ref="U21" si="27">SUM(O21:T21)</f>
        <v>48.149612019200006</v>
      </c>
      <c r="V21" s="316">
        <f t="shared" si="3"/>
        <v>9827.2536572781464</v>
      </c>
      <c r="W21" s="317">
        <f t="shared" si="4"/>
        <v>7204.2593197403876</v>
      </c>
      <c r="X21" s="317">
        <f t="shared" si="5"/>
        <v>1835.6616615642092</v>
      </c>
      <c r="Y21" s="34"/>
    </row>
    <row r="22" spans="1:30">
      <c r="A22">
        <v>2019</v>
      </c>
      <c r="B22" s="179">
        <f>'1.1, 1.2'!I22</f>
        <v>4005040</v>
      </c>
      <c r="C22" s="4">
        <v>44.091248133999997</v>
      </c>
      <c r="D22" s="4">
        <v>3.8861244496</v>
      </c>
      <c r="E22" s="179">
        <v>4978.5</v>
      </c>
      <c r="F22" s="179">
        <f t="shared" ref="F22" si="28">B22/E22</f>
        <v>804.46720899869433</v>
      </c>
      <c r="G22" s="179">
        <f>'1.1, 1.2'!B22/E22</f>
        <v>672.01526564226174</v>
      </c>
      <c r="H22" s="179">
        <f>'1.1, 1.2'!C22/E22</f>
        <v>132.45194335643265</v>
      </c>
      <c r="I22" s="179">
        <f t="shared" ref="I22" si="29">C22*1000000/E22</f>
        <v>8856.3318537712148</v>
      </c>
      <c r="J22" s="179">
        <f t="shared" ref="J22" si="30">C22/B22*1000000000</f>
        <v>11008.940768132154</v>
      </c>
      <c r="K22" s="4">
        <f t="shared" ref="K22" si="31">C22+D22</f>
        <v>47.977372583599994</v>
      </c>
      <c r="L22" s="44">
        <f t="shared" si="7"/>
        <v>1.6103355375949091E-2</v>
      </c>
      <c r="M22" s="44">
        <f t="shared" si="8"/>
        <v>2.6672716413013164E-2</v>
      </c>
      <c r="N22" s="11"/>
      <c r="O22" s="48">
        <v>34.738160084999997</v>
      </c>
      <c r="P22" s="48">
        <v>9.3530880498000002</v>
      </c>
      <c r="Q22" s="48">
        <v>3.0612918707999999</v>
      </c>
      <c r="R22" s="48">
        <v>0.3176656034</v>
      </c>
      <c r="S22" s="48">
        <v>0.43065196410000001</v>
      </c>
      <c r="T22" s="48">
        <v>7.6515011399999999E-2</v>
      </c>
      <c r="U22" s="48">
        <f t="shared" ref="U22" si="32">SUM(O22:T22)</f>
        <v>47.977372584499996</v>
      </c>
      <c r="V22" s="316">
        <f t="shared" si="3"/>
        <v>9636.9132438485485</v>
      </c>
      <c r="W22" s="317">
        <f t="shared" si="4"/>
        <v>6977.6358511599874</v>
      </c>
      <c r="X22" s="317">
        <f t="shared" si="5"/>
        <v>1878.6960027719192</v>
      </c>
      <c r="Y22" s="34"/>
    </row>
    <row r="23" spans="1:30">
      <c r="A23">
        <v>2020</v>
      </c>
      <c r="B23" s="179">
        <f>'1.1, 1.2'!I23</f>
        <v>4044804</v>
      </c>
      <c r="C23" s="4">
        <v>42.501967501000003</v>
      </c>
      <c r="D23" s="4">
        <v>3.8103310161000001</v>
      </c>
      <c r="E23" s="179">
        <v>5083.7</v>
      </c>
      <c r="F23" s="179">
        <f t="shared" ref="F23" si="33">B23/E23</f>
        <v>795.64175698802057</v>
      </c>
      <c r="G23" s="179">
        <f>'1.1, 1.2'!B23/E23</f>
        <v>662.15000885182053</v>
      </c>
      <c r="H23" s="179">
        <f>'1.1, 1.2'!C23/E23</f>
        <v>133.49174813620002</v>
      </c>
      <c r="I23" s="179">
        <f t="shared" ref="I23" si="34">C23*1000000/E23</f>
        <v>8360.4397389696496</v>
      </c>
      <c r="J23" s="179">
        <f t="shared" ref="J23" si="35">C23/B23*1000000000</f>
        <v>10507.794073829042</v>
      </c>
      <c r="K23" s="4">
        <f t="shared" ref="K23" si="36">C23+D23</f>
        <v>46.312298517100004</v>
      </c>
      <c r="L23" s="44">
        <f t="shared" si="7"/>
        <v>2.1130862709651366E-2</v>
      </c>
      <c r="M23" s="44">
        <f t="shared" si="8"/>
        <v>9.9284901024709882E-3</v>
      </c>
      <c r="N23" s="11"/>
      <c r="O23" s="48">
        <v>33.040136388999997</v>
      </c>
      <c r="P23" s="48">
        <v>9.4618311120000005</v>
      </c>
      <c r="Q23" s="48">
        <v>3.0334366520999998</v>
      </c>
      <c r="R23" s="48">
        <v>0.2822040495</v>
      </c>
      <c r="S23" s="48">
        <v>0.41594133560000002</v>
      </c>
      <c r="T23" s="48">
        <v>7.8748978799999994E-2</v>
      </c>
      <c r="U23" s="48">
        <f t="shared" ref="U23" si="37">SUM(O23:T23)</f>
        <v>46.312298517000002</v>
      </c>
      <c r="V23" s="316">
        <f t="shared" si="3"/>
        <v>9109.958989908926</v>
      </c>
      <c r="W23" s="317">
        <f t="shared" si="4"/>
        <v>6499.2301648405682</v>
      </c>
      <c r="X23" s="317">
        <f t="shared" si="5"/>
        <v>1861.2095741290793</v>
      </c>
      <c r="Y23" s="34"/>
    </row>
    <row r="24" spans="1:30">
      <c r="A24" s="8"/>
      <c r="N24" s="11"/>
      <c r="O24" s="11"/>
      <c r="P24" s="11"/>
      <c r="Q24" s="11"/>
      <c r="R24" s="11"/>
      <c r="S24" s="11"/>
      <c r="T24" s="11"/>
      <c r="U24" s="11"/>
      <c r="V24" s="11"/>
      <c r="W24" s="11"/>
      <c r="X24" s="11"/>
      <c r="Y24" s="34"/>
      <c r="Z24" s="34"/>
      <c r="AA24" s="34"/>
      <c r="AB24" s="34"/>
      <c r="AC24" s="34"/>
      <c r="AD24" s="34"/>
    </row>
    <row r="25" spans="1:30">
      <c r="N25" s="11"/>
      <c r="O25" s="11"/>
      <c r="P25" s="11"/>
      <c r="Q25" s="11"/>
      <c r="R25" s="11"/>
      <c r="S25" s="11"/>
      <c r="T25" s="11"/>
      <c r="U25" s="11"/>
      <c r="V25" s="11"/>
      <c r="W25" s="11"/>
      <c r="X25" s="11"/>
      <c r="Y25" s="34"/>
      <c r="Z25" s="34"/>
      <c r="AA25" s="34"/>
      <c r="AB25" s="34"/>
      <c r="AC25" s="34"/>
      <c r="AD25" s="34"/>
    </row>
    <row r="26" spans="1:30">
      <c r="A26" t="s">
        <v>92</v>
      </c>
      <c r="D26" s="62"/>
      <c r="E26" s="62"/>
      <c r="F26" s="62"/>
      <c r="G26" s="62"/>
      <c r="H26" s="62"/>
      <c r="I26" s="62"/>
      <c r="Y26" s="34"/>
      <c r="Z26" s="34"/>
      <c r="AA26" s="34"/>
      <c r="AB26" s="34"/>
      <c r="AC26" s="34"/>
      <c r="AD26" s="34"/>
    </row>
    <row r="27" spans="1:30">
      <c r="A27" t="s">
        <v>205</v>
      </c>
      <c r="Y27" s="34"/>
      <c r="Z27" s="34"/>
      <c r="AA27" s="34"/>
      <c r="AB27" s="34"/>
      <c r="AC27" s="34"/>
      <c r="AD27" s="34"/>
    </row>
    <row r="28" spans="1:30" ht="92.4">
      <c r="A28" s="87" t="s">
        <v>796</v>
      </c>
      <c r="J28" s="10"/>
      <c r="Y28" s="34"/>
      <c r="Z28" s="34"/>
      <c r="AA28" s="34"/>
      <c r="AB28" s="34"/>
      <c r="AC28" s="34"/>
      <c r="AD28" s="34"/>
    </row>
    <row r="29" spans="1:30">
      <c r="B29" s="29"/>
      <c r="C29" s="29"/>
      <c r="D29" s="29"/>
      <c r="J29"/>
      <c r="K29" s="81"/>
      <c r="Y29" s="34"/>
      <c r="Z29" s="34"/>
      <c r="AA29" s="34"/>
      <c r="AB29" s="34"/>
      <c r="AC29" s="34"/>
      <c r="AD29" s="34"/>
    </row>
    <row r="30" spans="1:30">
      <c r="J30"/>
      <c r="K30" s="81"/>
    </row>
    <row r="31" spans="1:30">
      <c r="J31"/>
      <c r="K31" s="81"/>
      <c r="L31" s="9"/>
      <c r="M31" s="9"/>
      <c r="N31" s="185"/>
      <c r="O31" s="185"/>
      <c r="P31" s="185"/>
      <c r="Q31" s="185"/>
      <c r="R31" s="185"/>
      <c r="S31" s="185"/>
      <c r="T31" s="185"/>
      <c r="U31" s="185"/>
      <c r="V31" s="185"/>
      <c r="W31" s="185"/>
      <c r="X31" s="185"/>
      <c r="Y31" s="9"/>
    </row>
    <row r="32" spans="1:30">
      <c r="J32"/>
      <c r="K32" s="81"/>
      <c r="L32" s="9"/>
      <c r="M32" s="9"/>
      <c r="N32" s="185"/>
      <c r="O32" s="185"/>
      <c r="P32" s="185"/>
      <c r="Q32" s="185"/>
      <c r="R32" s="185"/>
      <c r="S32" s="185"/>
      <c r="T32" s="185"/>
      <c r="U32" s="185"/>
      <c r="V32" s="185"/>
      <c r="W32" s="185"/>
      <c r="X32" s="185"/>
      <c r="Y32" s="9"/>
    </row>
    <row r="33" spans="10:25">
      <c r="J33"/>
      <c r="K33" s="81"/>
      <c r="L33" s="9"/>
      <c r="M33" s="9"/>
      <c r="N33" s="185"/>
      <c r="O33" s="185"/>
      <c r="P33" s="185"/>
      <c r="Q33" s="185"/>
      <c r="R33" s="185"/>
      <c r="S33" s="185"/>
      <c r="T33" s="185"/>
      <c r="U33" s="185"/>
      <c r="V33" s="185"/>
      <c r="W33" s="185"/>
      <c r="X33" s="185"/>
      <c r="Y33" s="9"/>
    </row>
    <row r="34" spans="10:25">
      <c r="J34"/>
      <c r="K34" s="81"/>
      <c r="L34" s="9"/>
      <c r="M34" s="9"/>
      <c r="N34" s="185"/>
      <c r="O34" s="185"/>
      <c r="P34" s="185"/>
      <c r="Q34" s="185"/>
      <c r="R34" s="185"/>
      <c r="S34" s="185"/>
      <c r="T34" s="185"/>
      <c r="U34" s="185"/>
      <c r="V34" s="185"/>
      <c r="W34" s="185"/>
      <c r="X34" s="185"/>
      <c r="Y34" s="9"/>
    </row>
    <row r="35" spans="10:25">
      <c r="J35"/>
      <c r="K35" s="81"/>
      <c r="L35" s="9"/>
      <c r="M35" s="9"/>
      <c r="N35" s="185"/>
      <c r="O35" s="185"/>
      <c r="P35" s="185"/>
      <c r="Q35" s="185"/>
      <c r="R35" s="185"/>
      <c r="S35" s="185"/>
      <c r="T35" s="185"/>
      <c r="U35" s="185"/>
      <c r="V35" s="185"/>
      <c r="W35" s="185"/>
      <c r="X35" s="185"/>
      <c r="Y35" s="9"/>
    </row>
    <row r="36" spans="10:25">
      <c r="J36"/>
      <c r="K36" s="81"/>
      <c r="L36" s="9"/>
      <c r="M36" s="9"/>
      <c r="N36" s="185"/>
      <c r="O36" s="185"/>
      <c r="P36" s="185"/>
      <c r="Q36" s="185"/>
      <c r="R36" s="185"/>
      <c r="S36" s="185"/>
      <c r="T36" s="185"/>
      <c r="U36" s="185"/>
      <c r="V36" s="185"/>
      <c r="W36" s="185"/>
      <c r="X36" s="185"/>
      <c r="Y36" s="9"/>
    </row>
    <row r="37" spans="10:25">
      <c r="J37"/>
      <c r="K37" s="81"/>
      <c r="L37" s="9"/>
      <c r="M37" s="9"/>
      <c r="N37" s="185"/>
      <c r="O37" s="185"/>
      <c r="P37" s="185"/>
      <c r="Q37" s="185"/>
      <c r="R37" s="185"/>
      <c r="S37" s="185"/>
      <c r="T37" s="185"/>
      <c r="U37" s="185"/>
      <c r="V37" s="185"/>
      <c r="W37" s="185"/>
      <c r="X37" s="185"/>
      <c r="Y37" s="9"/>
    </row>
    <row r="38" spans="10:25">
      <c r="J38"/>
      <c r="K38" s="81"/>
      <c r="L38" s="9"/>
      <c r="M38" s="9"/>
      <c r="N38" s="185"/>
      <c r="O38" s="185"/>
      <c r="P38" s="185"/>
      <c r="Q38" s="185"/>
      <c r="R38" s="185"/>
      <c r="S38" s="185"/>
      <c r="T38" s="185"/>
      <c r="U38" s="185"/>
      <c r="V38" s="185"/>
      <c r="W38" s="185"/>
      <c r="X38" s="185"/>
      <c r="Y38" s="9"/>
    </row>
    <row r="39" spans="10:25">
      <c r="J39"/>
      <c r="K39" s="81"/>
      <c r="L39" s="9"/>
      <c r="M39" s="9"/>
      <c r="N39" s="185"/>
      <c r="O39" s="185"/>
      <c r="P39" s="185"/>
      <c r="Q39" s="185"/>
      <c r="R39" s="185"/>
      <c r="S39" s="185"/>
      <c r="T39" s="185"/>
      <c r="U39" s="185"/>
      <c r="V39" s="185"/>
      <c r="W39" s="185"/>
      <c r="X39" s="185"/>
      <c r="Y39" s="9"/>
    </row>
    <row r="40" spans="10:25">
      <c r="J40"/>
      <c r="K40" s="81"/>
      <c r="L40" s="9"/>
      <c r="M40" s="9"/>
      <c r="N40" s="185"/>
      <c r="O40" s="185"/>
      <c r="P40" s="185"/>
      <c r="Q40" s="185"/>
      <c r="R40" s="185"/>
      <c r="S40" s="185"/>
      <c r="T40" s="185"/>
      <c r="U40" s="185"/>
      <c r="V40" s="185"/>
      <c r="W40" s="185"/>
      <c r="X40" s="185"/>
      <c r="Y40" s="9"/>
    </row>
    <row r="41" spans="10:25">
      <c r="J41"/>
      <c r="K41" s="81"/>
      <c r="L41" s="9"/>
      <c r="M41" s="9"/>
      <c r="N41" s="185"/>
      <c r="O41" s="185"/>
      <c r="P41" s="185"/>
      <c r="Q41" s="185"/>
      <c r="R41" s="185"/>
      <c r="S41" s="185"/>
      <c r="T41" s="185"/>
      <c r="U41" s="185"/>
      <c r="V41" s="185"/>
      <c r="W41" s="185"/>
      <c r="X41" s="185"/>
      <c r="Y41" s="9"/>
    </row>
    <row r="42" spans="10:25">
      <c r="J42"/>
      <c r="K42" s="81"/>
      <c r="L42" s="9"/>
      <c r="M42" s="9"/>
      <c r="N42" s="185"/>
      <c r="O42" s="185"/>
      <c r="P42" s="185"/>
      <c r="Q42" s="185"/>
      <c r="R42" s="185"/>
      <c r="S42" s="185"/>
      <c r="T42" s="185"/>
      <c r="U42" s="185"/>
      <c r="V42" s="185"/>
      <c r="W42" s="185"/>
      <c r="X42" s="185"/>
      <c r="Y42" s="9"/>
    </row>
    <row r="43" spans="10:25">
      <c r="J43"/>
      <c r="K43" s="81"/>
      <c r="L43" s="9"/>
      <c r="M43" s="9"/>
      <c r="N43" s="185"/>
      <c r="O43" s="185"/>
      <c r="P43" s="185"/>
      <c r="Q43" s="185"/>
      <c r="R43" s="185"/>
      <c r="S43" s="185"/>
      <c r="T43" s="185"/>
      <c r="U43" s="185"/>
      <c r="V43" s="185"/>
      <c r="W43" s="185"/>
      <c r="X43" s="185"/>
      <c r="Y43" s="9"/>
    </row>
    <row r="44" spans="10:25">
      <c r="J44"/>
      <c r="K44" s="81"/>
      <c r="L44" s="9"/>
      <c r="M44" s="9"/>
      <c r="N44" s="185"/>
      <c r="O44" s="185"/>
      <c r="P44" s="185"/>
      <c r="Q44" s="185"/>
      <c r="R44" s="185"/>
      <c r="S44" s="185"/>
      <c r="T44" s="185"/>
      <c r="U44" s="185"/>
      <c r="V44" s="185"/>
      <c r="W44" s="185"/>
      <c r="X44" s="185"/>
      <c r="Y44" s="9"/>
    </row>
    <row r="45" spans="10:25">
      <c r="J45"/>
      <c r="K45" s="81"/>
      <c r="L45" s="9"/>
      <c r="M45" s="9"/>
      <c r="N45" s="185"/>
      <c r="O45" s="185"/>
      <c r="P45" s="185"/>
      <c r="Q45" s="185"/>
      <c r="R45" s="185"/>
      <c r="S45" s="185"/>
      <c r="T45" s="185"/>
      <c r="U45" s="185"/>
      <c r="V45" s="185"/>
      <c r="W45" s="185"/>
      <c r="X45" s="185"/>
      <c r="Y45" s="9"/>
    </row>
    <row r="46" spans="10:25">
      <c r="J46"/>
      <c r="K46" s="81"/>
      <c r="L46" s="9"/>
      <c r="M46" s="9"/>
      <c r="N46" s="185"/>
      <c r="O46" s="185"/>
      <c r="P46" s="185"/>
      <c r="Q46" s="185"/>
      <c r="R46" s="185"/>
      <c r="S46" s="185"/>
      <c r="T46" s="185"/>
      <c r="U46" s="185"/>
      <c r="V46" s="185"/>
      <c r="W46" s="185"/>
      <c r="X46" s="185"/>
      <c r="Y46" s="9"/>
    </row>
    <row r="47" spans="10:25">
      <c r="J47"/>
      <c r="K47" s="81"/>
    </row>
    <row r="60" spans="15:15">
      <c r="O60" s="186"/>
    </row>
    <row r="99" spans="15:15">
      <c r="O99" s="187"/>
    </row>
  </sheetData>
  <mergeCells count="1">
    <mergeCell ref="V1:W1"/>
  </mergeCells>
  <phoneticPr fontId="0" type="noConversion"/>
  <hyperlinks>
    <hyperlink ref="V1:W1" location="Contents!A1" display="Back to Contents"/>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K92"/>
  <sheetViews>
    <sheetView workbookViewId="0">
      <selection activeCell="S34" sqref="S34"/>
    </sheetView>
  </sheetViews>
  <sheetFormatPr defaultRowHeight="13.2"/>
  <cols>
    <col min="1" max="1" width="12.6640625" style="181" customWidth="1"/>
    <col min="10" max="10" width="15.109375" style="1" bestFit="1" customWidth="1"/>
  </cols>
  <sheetData>
    <row r="1" spans="1:18" ht="21.75" customHeight="1">
      <c r="B1" s="180" t="s">
        <v>432</v>
      </c>
      <c r="C1" s="21"/>
      <c r="D1" s="21"/>
      <c r="E1" s="21"/>
      <c r="F1" s="21"/>
      <c r="G1" s="21"/>
      <c r="H1" s="20"/>
      <c r="I1" s="21"/>
      <c r="J1" s="22"/>
      <c r="K1" s="16"/>
      <c r="L1" s="351" t="s">
        <v>255</v>
      </c>
      <c r="M1" s="351"/>
      <c r="N1" s="21"/>
      <c r="O1" s="21"/>
      <c r="P1" s="21"/>
      <c r="Q1" s="21"/>
      <c r="R1" s="21"/>
    </row>
    <row r="3" spans="1:18">
      <c r="A3" s="137" t="s">
        <v>365</v>
      </c>
      <c r="B3" s="70"/>
      <c r="C3" s="70"/>
      <c r="D3" s="70"/>
      <c r="E3" s="70"/>
      <c r="F3" s="70"/>
      <c r="G3" s="70"/>
      <c r="H3" s="70"/>
      <c r="I3" s="70"/>
      <c r="J3" s="229"/>
      <c r="K3" s="70"/>
      <c r="L3" s="70"/>
      <c r="M3" s="70"/>
      <c r="N3" s="70"/>
      <c r="O3" s="70"/>
      <c r="P3" s="70"/>
    </row>
    <row r="4" spans="1:18">
      <c r="A4" s="313"/>
      <c r="B4" s="313" t="s">
        <v>366</v>
      </c>
      <c r="C4" s="313" t="s">
        <v>433</v>
      </c>
      <c r="D4" s="313" t="s">
        <v>434</v>
      </c>
      <c r="E4" s="313" t="s">
        <v>435</v>
      </c>
      <c r="F4" s="313" t="s">
        <v>436</v>
      </c>
      <c r="G4" s="313" t="s">
        <v>437</v>
      </c>
      <c r="H4" s="313" t="s">
        <v>438</v>
      </c>
      <c r="I4" s="313" t="s">
        <v>439</v>
      </c>
      <c r="J4" s="313" t="s">
        <v>646</v>
      </c>
      <c r="K4" s="313" t="s">
        <v>440</v>
      </c>
      <c r="L4" s="313" t="s">
        <v>441</v>
      </c>
      <c r="M4" s="313" t="s">
        <v>442</v>
      </c>
      <c r="N4" s="313" t="s">
        <v>443</v>
      </c>
      <c r="O4" s="313" t="s">
        <v>444</v>
      </c>
      <c r="P4" s="313" t="s">
        <v>445</v>
      </c>
      <c r="Q4" s="313" t="s">
        <v>452</v>
      </c>
      <c r="R4" s="313" t="s">
        <v>227</v>
      </c>
    </row>
    <row r="5" spans="1:18">
      <c r="A5" s="140">
        <v>2001</v>
      </c>
      <c r="B5" s="313">
        <v>72455</v>
      </c>
      <c r="C5" s="313">
        <v>89403</v>
      </c>
      <c r="D5" s="313">
        <v>767934</v>
      </c>
      <c r="E5" s="313">
        <v>232956</v>
      </c>
      <c r="F5" s="313">
        <v>176088</v>
      </c>
      <c r="G5" s="313">
        <v>24638</v>
      </c>
      <c r="H5" s="313">
        <v>93285</v>
      </c>
      <c r="I5" s="313">
        <v>64768</v>
      </c>
      <c r="J5" s="313">
        <v>141631</v>
      </c>
      <c r="K5" s="313">
        <v>250861</v>
      </c>
      <c r="L5" s="313">
        <v>90944</v>
      </c>
      <c r="M5" s="313">
        <v>364820</v>
      </c>
      <c r="N5" s="313">
        <v>17890</v>
      </c>
      <c r="O5" s="313">
        <v>109761</v>
      </c>
      <c r="P5" s="313">
        <v>65644</v>
      </c>
      <c r="Q5" s="313">
        <v>156</v>
      </c>
      <c r="R5" s="313">
        <v>2563234</v>
      </c>
    </row>
    <row r="6" spans="1:18">
      <c r="A6" s="140">
        <v>2002</v>
      </c>
      <c r="B6" s="313">
        <v>47328</v>
      </c>
      <c r="C6" s="313">
        <v>90759</v>
      </c>
      <c r="D6" s="313">
        <v>794215</v>
      </c>
      <c r="E6" s="313">
        <v>247052</v>
      </c>
      <c r="F6" s="313">
        <v>184238</v>
      </c>
      <c r="G6" s="313">
        <v>25311</v>
      </c>
      <c r="H6" s="313">
        <v>97160</v>
      </c>
      <c r="I6" s="313">
        <v>67448</v>
      </c>
      <c r="J6" s="313">
        <v>146214</v>
      </c>
      <c r="K6" s="313">
        <v>261479</v>
      </c>
      <c r="L6" s="313">
        <v>95373</v>
      </c>
      <c r="M6" s="313">
        <v>387560</v>
      </c>
      <c r="N6" s="313">
        <v>19114</v>
      </c>
      <c r="O6" s="313">
        <v>115418</v>
      </c>
      <c r="P6" s="313">
        <v>68771</v>
      </c>
      <c r="Q6" s="313">
        <v>159</v>
      </c>
      <c r="R6" s="313">
        <v>2647599</v>
      </c>
    </row>
    <row r="7" spans="1:18">
      <c r="A7" s="140">
        <v>2003</v>
      </c>
      <c r="B7" s="313">
        <v>37588</v>
      </c>
      <c r="C7" s="313">
        <v>90214</v>
      </c>
      <c r="D7" s="313">
        <v>843857</v>
      </c>
      <c r="E7" s="313">
        <v>259791</v>
      </c>
      <c r="F7" s="313">
        <v>191980</v>
      </c>
      <c r="G7" s="313">
        <v>26207</v>
      </c>
      <c r="H7" s="313">
        <v>100584</v>
      </c>
      <c r="I7" s="313">
        <v>70122</v>
      </c>
      <c r="J7" s="313">
        <v>149640</v>
      </c>
      <c r="K7" s="313">
        <v>268719</v>
      </c>
      <c r="L7" s="313">
        <v>100673</v>
      </c>
      <c r="M7" s="313">
        <v>407524</v>
      </c>
      <c r="N7" s="313">
        <v>19802</v>
      </c>
      <c r="O7" s="313">
        <v>121378</v>
      </c>
      <c r="P7" s="313">
        <v>70819</v>
      </c>
      <c r="Q7" s="313">
        <v>159</v>
      </c>
      <c r="R7" s="313">
        <v>2759057</v>
      </c>
    </row>
    <row r="8" spans="1:18">
      <c r="A8" s="140">
        <v>2004</v>
      </c>
      <c r="B8" s="313">
        <v>32128</v>
      </c>
      <c r="C8" s="313">
        <v>94556</v>
      </c>
      <c r="D8" s="313">
        <v>880243</v>
      </c>
      <c r="E8" s="313">
        <v>269146</v>
      </c>
      <c r="F8" s="313">
        <v>200509</v>
      </c>
      <c r="G8" s="313">
        <v>27161</v>
      </c>
      <c r="H8" s="313">
        <v>104033</v>
      </c>
      <c r="I8" s="313">
        <v>71840</v>
      </c>
      <c r="J8" s="313">
        <v>154427</v>
      </c>
      <c r="K8" s="313">
        <v>277170</v>
      </c>
      <c r="L8" s="313">
        <v>108375</v>
      </c>
      <c r="M8" s="313">
        <v>426243</v>
      </c>
      <c r="N8" s="313">
        <v>20898</v>
      </c>
      <c r="O8" s="313">
        <v>126978</v>
      </c>
      <c r="P8" s="313">
        <v>72780</v>
      </c>
      <c r="Q8" s="313">
        <v>154</v>
      </c>
      <c r="R8" s="313">
        <v>2866641</v>
      </c>
    </row>
    <row r="9" spans="1:18">
      <c r="A9" s="140">
        <v>2005</v>
      </c>
      <c r="B9" s="313">
        <v>28672</v>
      </c>
      <c r="C9" s="313">
        <v>98788</v>
      </c>
      <c r="D9" s="313">
        <v>914037</v>
      </c>
      <c r="E9" s="313">
        <v>279160</v>
      </c>
      <c r="F9" s="313">
        <v>208774</v>
      </c>
      <c r="G9" s="313">
        <v>28091</v>
      </c>
      <c r="H9" s="313">
        <v>107672</v>
      </c>
      <c r="I9" s="313">
        <v>74712</v>
      </c>
      <c r="J9" s="313">
        <v>158612</v>
      </c>
      <c r="K9" s="313">
        <v>286567</v>
      </c>
      <c r="L9" s="313">
        <v>112246</v>
      </c>
      <c r="M9" s="313">
        <v>441262</v>
      </c>
      <c r="N9" s="313">
        <v>21756</v>
      </c>
      <c r="O9" s="313">
        <v>131834</v>
      </c>
      <c r="P9" s="313">
        <v>74451</v>
      </c>
      <c r="Q9" s="313">
        <v>155</v>
      </c>
      <c r="R9" s="313">
        <v>2966789</v>
      </c>
    </row>
    <row r="10" spans="1:18">
      <c r="A10" s="140">
        <v>2006</v>
      </c>
      <c r="B10" s="313">
        <v>26227</v>
      </c>
      <c r="C10" s="313">
        <v>105828</v>
      </c>
      <c r="D10" s="313">
        <v>922039</v>
      </c>
      <c r="E10" s="313">
        <v>285246</v>
      </c>
      <c r="F10" s="313">
        <v>215327</v>
      </c>
      <c r="G10" s="313">
        <v>29131</v>
      </c>
      <c r="H10" s="313">
        <v>110148</v>
      </c>
      <c r="I10" s="313">
        <v>77313</v>
      </c>
      <c r="J10" s="313">
        <v>163265</v>
      </c>
      <c r="K10" s="313">
        <v>294471</v>
      </c>
      <c r="L10" s="313">
        <v>115289</v>
      </c>
      <c r="M10" s="313">
        <v>451269</v>
      </c>
      <c r="N10" s="313">
        <v>22733</v>
      </c>
      <c r="O10" s="313">
        <v>135114</v>
      </c>
      <c r="P10" s="313">
        <v>75840</v>
      </c>
      <c r="Q10" s="313">
        <v>158</v>
      </c>
      <c r="R10" s="313">
        <v>3029398</v>
      </c>
    </row>
    <row r="11" spans="1:18">
      <c r="A11" s="140">
        <v>2007</v>
      </c>
      <c r="B11" s="313">
        <v>24296</v>
      </c>
      <c r="C11" s="313">
        <v>107553</v>
      </c>
      <c r="D11" s="313">
        <v>941141</v>
      </c>
      <c r="E11" s="313">
        <v>291715</v>
      </c>
      <c r="F11" s="313">
        <v>220624</v>
      </c>
      <c r="G11" s="313">
        <v>29580</v>
      </c>
      <c r="H11" s="313">
        <v>112469</v>
      </c>
      <c r="I11" s="313">
        <v>79581</v>
      </c>
      <c r="J11" s="313">
        <v>166005</v>
      </c>
      <c r="K11" s="313">
        <v>298521</v>
      </c>
      <c r="L11" s="313">
        <v>118423</v>
      </c>
      <c r="M11" s="313">
        <v>459704</v>
      </c>
      <c r="N11" s="313">
        <v>23455</v>
      </c>
      <c r="O11" s="313">
        <v>137912</v>
      </c>
      <c r="P11" s="313">
        <v>77266</v>
      </c>
      <c r="Q11" s="313">
        <v>155</v>
      </c>
      <c r="R11" s="313">
        <v>3088400</v>
      </c>
    </row>
    <row r="12" spans="1:18">
      <c r="A12" s="140">
        <v>2008</v>
      </c>
      <c r="B12" s="313">
        <v>22854</v>
      </c>
      <c r="C12" s="313">
        <v>107682</v>
      </c>
      <c r="D12" s="313">
        <v>942028</v>
      </c>
      <c r="E12" s="313">
        <v>293935</v>
      </c>
      <c r="F12" s="313">
        <v>222877</v>
      </c>
      <c r="G12" s="313">
        <v>29787</v>
      </c>
      <c r="H12" s="313">
        <v>112968</v>
      </c>
      <c r="I12" s="313">
        <v>81361</v>
      </c>
      <c r="J12" s="313">
        <v>167084</v>
      </c>
      <c r="K12" s="313">
        <v>299514</v>
      </c>
      <c r="L12" s="313">
        <v>120331</v>
      </c>
      <c r="M12" s="313">
        <v>463803</v>
      </c>
      <c r="N12" s="313">
        <v>24135</v>
      </c>
      <c r="O12" s="313">
        <v>141067</v>
      </c>
      <c r="P12" s="313">
        <v>78865</v>
      </c>
      <c r="Q12" s="313">
        <v>157</v>
      </c>
      <c r="R12" s="313">
        <v>3108448</v>
      </c>
    </row>
    <row r="13" spans="1:18">
      <c r="A13" s="140">
        <v>2009</v>
      </c>
      <c r="B13" s="313">
        <v>21605</v>
      </c>
      <c r="C13" s="313">
        <v>107921</v>
      </c>
      <c r="D13" s="313">
        <v>939744</v>
      </c>
      <c r="E13" s="313">
        <v>293501</v>
      </c>
      <c r="F13" s="313">
        <v>222194</v>
      </c>
      <c r="G13" s="313">
        <v>29666</v>
      </c>
      <c r="H13" s="313">
        <v>112158</v>
      </c>
      <c r="I13" s="313">
        <v>82400</v>
      </c>
      <c r="J13" s="313">
        <v>165462</v>
      </c>
      <c r="K13" s="313">
        <v>298044</v>
      </c>
      <c r="L13" s="313">
        <v>117909</v>
      </c>
      <c r="M13" s="313">
        <v>463599</v>
      </c>
      <c r="N13" s="313">
        <v>24907</v>
      </c>
      <c r="O13" s="313">
        <v>140441</v>
      </c>
      <c r="P13" s="313">
        <v>80019</v>
      </c>
      <c r="Q13" s="313">
        <v>158</v>
      </c>
      <c r="R13" s="313">
        <v>3099728</v>
      </c>
    </row>
    <row r="14" spans="1:18">
      <c r="A14" s="140">
        <v>2010</v>
      </c>
      <c r="B14" s="313">
        <v>20602</v>
      </c>
      <c r="C14" s="313">
        <v>107628</v>
      </c>
      <c r="D14" s="313">
        <v>956929</v>
      </c>
      <c r="E14" s="313">
        <v>295366</v>
      </c>
      <c r="F14" s="313">
        <v>221741</v>
      </c>
      <c r="G14" s="313">
        <v>29411</v>
      </c>
      <c r="H14" s="313">
        <v>111845</v>
      </c>
      <c r="I14" s="313">
        <v>82191</v>
      </c>
      <c r="J14" s="313">
        <v>164541</v>
      </c>
      <c r="K14" s="313">
        <v>299623</v>
      </c>
      <c r="L14" s="313">
        <v>117854</v>
      </c>
      <c r="M14" s="313">
        <v>467704</v>
      </c>
      <c r="N14" s="313">
        <v>25087</v>
      </c>
      <c r="O14" s="313">
        <v>141525</v>
      </c>
      <c r="P14" s="313">
        <v>80165</v>
      </c>
      <c r="Q14" s="313">
        <v>149</v>
      </c>
      <c r="R14" s="313">
        <v>3122361</v>
      </c>
    </row>
    <row r="15" spans="1:18">
      <c r="A15" s="140">
        <v>2011</v>
      </c>
      <c r="B15" s="313">
        <v>19844</v>
      </c>
      <c r="C15" s="313">
        <v>106929</v>
      </c>
      <c r="D15" s="313">
        <v>958604</v>
      </c>
      <c r="E15" s="313">
        <v>296391</v>
      </c>
      <c r="F15" s="313">
        <v>221057</v>
      </c>
      <c r="G15" s="313">
        <v>29175</v>
      </c>
      <c r="H15" s="313">
        <v>110706</v>
      </c>
      <c r="I15" s="313">
        <v>82394</v>
      </c>
      <c r="J15" s="313">
        <v>163341</v>
      </c>
      <c r="K15" s="313">
        <v>298049</v>
      </c>
      <c r="L15" s="313">
        <v>118363</v>
      </c>
      <c r="M15" s="313">
        <v>464536</v>
      </c>
      <c r="N15" s="313">
        <v>25339</v>
      </c>
      <c r="O15" s="313">
        <v>142755</v>
      </c>
      <c r="P15" s="313">
        <v>79971</v>
      </c>
      <c r="Q15" s="313">
        <v>140</v>
      </c>
      <c r="R15" s="313">
        <v>3117594</v>
      </c>
    </row>
    <row r="16" spans="1:18">
      <c r="A16" s="140">
        <v>2012</v>
      </c>
      <c r="B16" s="313">
        <v>19263</v>
      </c>
      <c r="C16" s="313">
        <v>107837</v>
      </c>
      <c r="D16" s="313">
        <v>984059</v>
      </c>
      <c r="E16" s="313">
        <v>297279</v>
      </c>
      <c r="F16" s="313">
        <v>224128</v>
      </c>
      <c r="G16" s="313">
        <v>29411</v>
      </c>
      <c r="H16" s="313">
        <v>111603</v>
      </c>
      <c r="I16" s="313">
        <v>83506</v>
      </c>
      <c r="J16" s="313">
        <v>164502</v>
      </c>
      <c r="K16" s="313">
        <v>300454</v>
      </c>
      <c r="L16" s="313">
        <v>119756</v>
      </c>
      <c r="M16" s="313">
        <v>472739</v>
      </c>
      <c r="N16" s="313">
        <v>25782</v>
      </c>
      <c r="O16" s="313">
        <v>144358</v>
      </c>
      <c r="P16" s="313">
        <v>80959</v>
      </c>
      <c r="Q16" s="313">
        <v>147</v>
      </c>
      <c r="R16" s="313">
        <v>3165783</v>
      </c>
    </row>
    <row r="17" spans="1:37">
      <c r="A17" s="140">
        <v>2013</v>
      </c>
      <c r="B17" s="313">
        <v>18841</v>
      </c>
      <c r="C17" s="313">
        <v>109805</v>
      </c>
      <c r="D17" s="313">
        <v>1019060</v>
      </c>
      <c r="E17" s="313">
        <v>303681</v>
      </c>
      <c r="F17" s="313">
        <v>227055</v>
      </c>
      <c r="G17" s="313">
        <v>29382</v>
      </c>
      <c r="H17" s="313">
        <v>112865</v>
      </c>
      <c r="I17" s="313">
        <v>85040</v>
      </c>
      <c r="J17" s="313">
        <v>166426</v>
      </c>
      <c r="K17" s="313">
        <v>305285</v>
      </c>
      <c r="L17" s="313">
        <v>122118</v>
      </c>
      <c r="M17" s="313">
        <v>488906</v>
      </c>
      <c r="N17" s="313">
        <v>26048</v>
      </c>
      <c r="O17" s="313">
        <v>147053</v>
      </c>
      <c r="P17" s="313">
        <v>81791</v>
      </c>
      <c r="Q17" s="313">
        <v>164</v>
      </c>
      <c r="R17" s="313">
        <v>3243520</v>
      </c>
    </row>
    <row r="18" spans="1:37">
      <c r="A18" s="140">
        <v>2014</v>
      </c>
      <c r="B18" s="313">
        <v>18474</v>
      </c>
      <c r="C18" s="313">
        <v>113420</v>
      </c>
      <c r="D18" s="313">
        <v>1065956</v>
      </c>
      <c r="E18" s="313">
        <v>316557</v>
      </c>
      <c r="F18" s="313">
        <v>233831</v>
      </c>
      <c r="G18" s="313">
        <v>29867</v>
      </c>
      <c r="H18" s="313">
        <v>115061</v>
      </c>
      <c r="I18" s="313">
        <v>87409</v>
      </c>
      <c r="J18" s="313">
        <v>170241</v>
      </c>
      <c r="K18" s="313">
        <v>311465</v>
      </c>
      <c r="L18" s="313">
        <v>126386</v>
      </c>
      <c r="M18" s="313">
        <v>508608</v>
      </c>
      <c r="N18" s="313">
        <v>26037</v>
      </c>
      <c r="O18" s="313">
        <v>152058</v>
      </c>
      <c r="P18" s="313">
        <v>83653</v>
      </c>
      <c r="Q18" s="313">
        <v>162</v>
      </c>
      <c r="R18" s="313">
        <v>3359185</v>
      </c>
    </row>
    <row r="19" spans="1:37">
      <c r="A19" s="140">
        <v>2015</v>
      </c>
      <c r="B19" s="313">
        <v>18110</v>
      </c>
      <c r="C19" s="313">
        <v>117609</v>
      </c>
      <c r="D19" s="313">
        <v>1116724</v>
      </c>
      <c r="E19" s="313">
        <v>329006</v>
      </c>
      <c r="F19" s="313">
        <v>242584</v>
      </c>
      <c r="G19" s="313">
        <v>30672</v>
      </c>
      <c r="H19" s="313">
        <v>117915</v>
      </c>
      <c r="I19" s="313">
        <v>88790</v>
      </c>
      <c r="J19" s="313">
        <v>175111</v>
      </c>
      <c r="K19" s="313">
        <v>317479</v>
      </c>
      <c r="L19" s="313">
        <v>132183</v>
      </c>
      <c r="M19" s="313">
        <v>527609</v>
      </c>
      <c r="N19" s="313">
        <v>26079</v>
      </c>
      <c r="O19" s="313">
        <v>157052</v>
      </c>
      <c r="P19" s="313">
        <v>85519</v>
      </c>
      <c r="Q19" s="313">
        <v>163</v>
      </c>
      <c r="R19" s="313">
        <v>3482605</v>
      </c>
      <c r="T19" s="34"/>
      <c r="U19" s="34"/>
      <c r="V19" s="34"/>
      <c r="W19" s="34"/>
      <c r="X19" s="34"/>
      <c r="Y19" s="34"/>
      <c r="Z19" s="34"/>
      <c r="AA19" s="34"/>
      <c r="AB19" s="34"/>
      <c r="AC19" s="34"/>
      <c r="AD19" s="34"/>
      <c r="AE19" s="34"/>
      <c r="AF19" s="34"/>
      <c r="AG19" s="34"/>
      <c r="AH19" s="34"/>
    </row>
    <row r="20" spans="1:37" ht="14.4">
      <c r="A20" s="140">
        <v>2016</v>
      </c>
      <c r="B20" s="313">
        <v>17833</v>
      </c>
      <c r="C20" s="313">
        <v>123176</v>
      </c>
      <c r="D20" s="313">
        <v>1171129</v>
      </c>
      <c r="E20" s="313">
        <v>342845</v>
      </c>
      <c r="F20" s="313">
        <v>256144</v>
      </c>
      <c r="G20" s="313">
        <v>31176</v>
      </c>
      <c r="H20" s="313">
        <v>122668</v>
      </c>
      <c r="I20" s="313">
        <v>90669</v>
      </c>
      <c r="J20" s="313">
        <v>180905</v>
      </c>
      <c r="K20" s="313">
        <v>328568</v>
      </c>
      <c r="L20" s="313">
        <v>141650</v>
      </c>
      <c r="M20" s="313">
        <v>545072</v>
      </c>
      <c r="N20" s="313">
        <v>25896</v>
      </c>
      <c r="O20" s="313">
        <v>164855</v>
      </c>
      <c r="P20" s="313">
        <v>88161</v>
      </c>
      <c r="Q20" s="313">
        <v>171</v>
      </c>
      <c r="R20" s="313">
        <v>3630918</v>
      </c>
      <c r="T20" s="158"/>
      <c r="U20" s="159"/>
      <c r="V20" s="159"/>
      <c r="W20" s="159"/>
      <c r="X20" s="159"/>
      <c r="Y20" s="159"/>
      <c r="Z20" s="159"/>
      <c r="AA20" s="159"/>
      <c r="AB20" s="159"/>
      <c r="AC20" s="159"/>
      <c r="AD20" s="159"/>
      <c r="AE20" s="159"/>
      <c r="AF20" s="159"/>
      <c r="AG20" s="159"/>
      <c r="AH20" s="159"/>
    </row>
    <row r="21" spans="1:37">
      <c r="A21" s="140">
        <v>2017</v>
      </c>
      <c r="B21" s="313">
        <v>17578</v>
      </c>
      <c r="C21" s="313">
        <v>129438</v>
      </c>
      <c r="D21" s="313">
        <v>1224520</v>
      </c>
      <c r="E21" s="313">
        <v>357553</v>
      </c>
      <c r="F21" s="313">
        <v>268660</v>
      </c>
      <c r="G21" s="313">
        <v>32331</v>
      </c>
      <c r="H21" s="313">
        <v>127982</v>
      </c>
      <c r="I21" s="313">
        <v>92788</v>
      </c>
      <c r="J21" s="313">
        <v>187621</v>
      </c>
      <c r="K21" s="313">
        <v>340590</v>
      </c>
      <c r="L21" s="313">
        <v>150174</v>
      </c>
      <c r="M21" s="313">
        <v>563386</v>
      </c>
      <c r="N21" s="313">
        <v>26248</v>
      </c>
      <c r="O21" s="313">
        <v>173891</v>
      </c>
      <c r="P21" s="313">
        <v>90422</v>
      </c>
      <c r="Q21" s="313">
        <v>177</v>
      </c>
      <c r="R21" s="313">
        <v>3783359</v>
      </c>
      <c r="T21" s="158"/>
      <c r="U21" s="160"/>
      <c r="V21" s="160"/>
      <c r="W21" s="160"/>
      <c r="X21" s="160"/>
      <c r="Y21" s="160"/>
      <c r="Z21" s="160"/>
      <c r="AA21" s="160"/>
      <c r="AB21" s="160"/>
      <c r="AC21" s="160"/>
      <c r="AD21" s="160"/>
      <c r="AE21" s="160"/>
      <c r="AF21" s="160"/>
      <c r="AG21" s="160"/>
      <c r="AH21" s="160"/>
    </row>
    <row r="22" spans="1:37">
      <c r="A22" s="140">
        <v>2018</v>
      </c>
      <c r="B22" s="313">
        <v>17774</v>
      </c>
      <c r="C22" s="313">
        <v>134764</v>
      </c>
      <c r="D22" s="313">
        <v>1253582</v>
      </c>
      <c r="E22" s="313">
        <v>369942</v>
      </c>
      <c r="F22" s="313">
        <v>280152</v>
      </c>
      <c r="G22" s="313">
        <v>33240</v>
      </c>
      <c r="H22" s="313">
        <v>132411</v>
      </c>
      <c r="I22" s="313">
        <v>94753</v>
      </c>
      <c r="J22" s="313">
        <v>193836</v>
      </c>
      <c r="K22" s="313">
        <v>352118</v>
      </c>
      <c r="L22" s="313">
        <v>156514</v>
      </c>
      <c r="M22" s="313">
        <v>579434</v>
      </c>
      <c r="N22" s="313">
        <v>27062</v>
      </c>
      <c r="O22" s="313">
        <v>182073</v>
      </c>
      <c r="P22" s="313">
        <v>92917</v>
      </c>
      <c r="Q22" s="313">
        <v>180</v>
      </c>
      <c r="R22" s="313">
        <v>3900752</v>
      </c>
      <c r="T22" s="158"/>
      <c r="U22" s="160"/>
      <c r="V22" s="160"/>
      <c r="W22" s="160"/>
      <c r="X22" s="160"/>
      <c r="Y22" s="160"/>
      <c r="Z22" s="160"/>
      <c r="AA22" s="160"/>
      <c r="AB22" s="160"/>
      <c r="AC22" s="160"/>
      <c r="AD22" s="160"/>
      <c r="AE22" s="160"/>
      <c r="AF22" s="160"/>
      <c r="AG22" s="160"/>
      <c r="AH22" s="160"/>
    </row>
    <row r="23" spans="1:37">
      <c r="A23" s="140">
        <v>2019</v>
      </c>
      <c r="B23" s="313">
        <v>20138</v>
      </c>
      <c r="C23" s="313">
        <v>139112</v>
      </c>
      <c r="D23" s="313">
        <v>1278744</v>
      </c>
      <c r="E23" s="313">
        <v>381937</v>
      </c>
      <c r="F23" s="313">
        <v>288737</v>
      </c>
      <c r="G23" s="313">
        <v>34370</v>
      </c>
      <c r="H23" s="313">
        <v>136654</v>
      </c>
      <c r="I23" s="313">
        <v>98452</v>
      </c>
      <c r="J23" s="313">
        <v>199884</v>
      </c>
      <c r="K23" s="313">
        <v>362008</v>
      </c>
      <c r="L23" s="313">
        <v>160133</v>
      </c>
      <c r="M23" s="313">
        <v>592643</v>
      </c>
      <c r="N23" s="313">
        <v>27834</v>
      </c>
      <c r="O23" s="313">
        <v>188353</v>
      </c>
      <c r="P23" s="313">
        <v>95617</v>
      </c>
      <c r="Q23" s="313">
        <v>205</v>
      </c>
      <c r="R23" s="313">
        <v>4004821</v>
      </c>
      <c r="T23" s="158"/>
      <c r="U23" s="160"/>
      <c r="V23" s="160"/>
      <c r="W23" s="160"/>
      <c r="X23" s="160"/>
      <c r="Y23" s="160"/>
      <c r="Z23" s="160"/>
      <c r="AA23" s="160"/>
      <c r="AB23" s="160"/>
      <c r="AC23" s="160"/>
      <c r="AD23" s="160"/>
      <c r="AE23" s="160"/>
      <c r="AF23" s="160"/>
      <c r="AG23" s="160"/>
      <c r="AH23" s="160"/>
    </row>
    <row r="24" spans="1:37">
      <c r="A24" s="140">
        <v>2020</v>
      </c>
      <c r="B24" s="321">
        <v>25566</v>
      </c>
      <c r="C24" s="321">
        <v>143766</v>
      </c>
      <c r="D24" s="321">
        <v>1263526</v>
      </c>
      <c r="E24" s="321">
        <v>390661</v>
      </c>
      <c r="F24" s="321">
        <v>295812</v>
      </c>
      <c r="G24" s="321">
        <v>35603</v>
      </c>
      <c r="H24" s="321">
        <v>140349</v>
      </c>
      <c r="I24" s="321">
        <v>100562</v>
      </c>
      <c r="J24" s="321">
        <v>205300</v>
      </c>
      <c r="K24" s="321">
        <v>369597</v>
      </c>
      <c r="L24" s="321">
        <v>159832</v>
      </c>
      <c r="M24" s="321">
        <v>595839</v>
      </c>
      <c r="N24" s="321">
        <v>28713</v>
      </c>
      <c r="O24" s="321">
        <v>191952</v>
      </c>
      <c r="P24" s="321">
        <v>97406</v>
      </c>
      <c r="Q24" s="321">
        <v>207</v>
      </c>
      <c r="R24" s="321">
        <v>4044691</v>
      </c>
      <c r="T24" s="158"/>
      <c r="U24" s="160"/>
      <c r="V24" s="160"/>
      <c r="W24" s="160"/>
      <c r="X24" s="160"/>
      <c r="Y24" s="160"/>
      <c r="Z24" s="160"/>
      <c r="AA24" s="160"/>
      <c r="AB24" s="160"/>
      <c r="AC24" s="160"/>
      <c r="AD24" s="160"/>
      <c r="AE24" s="160"/>
      <c r="AF24" s="160"/>
      <c r="AG24" s="160"/>
      <c r="AH24" s="160"/>
    </row>
    <row r="25" spans="1:37">
      <c r="A25" s="140" t="s">
        <v>453</v>
      </c>
      <c r="B25" s="229"/>
      <c r="C25" s="229"/>
      <c r="D25" s="229"/>
      <c r="E25" s="229"/>
      <c r="F25" s="229"/>
      <c r="G25" s="229"/>
      <c r="H25" s="229"/>
      <c r="I25" s="229"/>
      <c r="J25" s="229"/>
      <c r="K25" s="229"/>
      <c r="L25" s="229"/>
      <c r="M25" s="229"/>
      <c r="N25" s="229"/>
      <c r="O25" s="229"/>
      <c r="P25" s="229"/>
      <c r="Q25" s="1"/>
      <c r="R25" s="229"/>
      <c r="T25" s="158"/>
      <c r="U25" s="160"/>
      <c r="V25" s="160"/>
      <c r="W25" s="160"/>
      <c r="X25" s="160"/>
      <c r="Y25" s="160"/>
      <c r="Z25" s="160"/>
      <c r="AA25" s="160"/>
      <c r="AB25" s="160"/>
      <c r="AC25" s="160"/>
      <c r="AD25" s="160"/>
      <c r="AE25" s="160"/>
      <c r="AF25" s="160"/>
      <c r="AG25" s="160"/>
      <c r="AH25" s="160"/>
      <c r="AK25" s="157"/>
    </row>
    <row r="26" spans="1:37">
      <c r="A26" s="140"/>
      <c r="B26" s="229"/>
      <c r="C26" s="229"/>
      <c r="D26" s="229"/>
      <c r="E26" s="229"/>
      <c r="F26" s="229"/>
      <c r="G26" s="229"/>
      <c r="H26" s="229"/>
      <c r="I26" s="229"/>
      <c r="J26" s="229"/>
      <c r="K26" s="229"/>
      <c r="L26" s="229"/>
      <c r="M26" s="229"/>
      <c r="N26" s="229"/>
      <c r="O26" s="229"/>
      <c r="P26" s="229"/>
      <c r="Q26" s="1"/>
      <c r="R26" s="1"/>
      <c r="T26" s="158"/>
      <c r="U26" s="160"/>
      <c r="V26" s="160"/>
      <c r="W26" s="160"/>
      <c r="X26" s="160"/>
      <c r="Y26" s="160"/>
      <c r="Z26" s="160"/>
      <c r="AA26" s="160"/>
      <c r="AB26" s="160"/>
      <c r="AC26" s="160"/>
      <c r="AD26" s="160"/>
      <c r="AE26" s="160"/>
      <c r="AF26" s="160"/>
      <c r="AG26" s="160"/>
      <c r="AH26" s="160"/>
    </row>
    <row r="27" spans="1:37">
      <c r="A27" s="137" t="s">
        <v>447</v>
      </c>
      <c r="B27" s="229"/>
      <c r="C27" s="229"/>
      <c r="D27" s="229"/>
      <c r="E27" s="229"/>
      <c r="F27" s="229"/>
      <c r="G27" s="229"/>
      <c r="H27" s="229"/>
      <c r="I27" s="229"/>
      <c r="J27" s="229"/>
      <c r="K27" s="229"/>
      <c r="L27" s="229"/>
      <c r="M27" s="229"/>
      <c r="N27" s="229"/>
      <c r="O27" s="229"/>
      <c r="P27" s="229"/>
      <c r="Q27" s="1"/>
      <c r="R27" s="1"/>
      <c r="T27" s="158"/>
      <c r="U27" s="160"/>
      <c r="V27" s="160"/>
      <c r="W27" s="160"/>
      <c r="X27" s="160"/>
      <c r="Y27" s="160"/>
      <c r="Z27" s="160"/>
      <c r="AA27" s="160"/>
      <c r="AB27" s="160"/>
      <c r="AC27" s="160"/>
      <c r="AD27" s="160"/>
      <c r="AE27" s="160"/>
      <c r="AF27" s="160"/>
      <c r="AG27" s="160"/>
      <c r="AH27" s="160"/>
    </row>
    <row r="28" spans="1:37">
      <c r="A28" s="140"/>
      <c r="B28" s="1"/>
      <c r="C28" s="229" t="s">
        <v>433</v>
      </c>
      <c r="D28" s="229" t="s">
        <v>434</v>
      </c>
      <c r="E28" s="229" t="s">
        <v>435</v>
      </c>
      <c r="F28" s="229" t="s">
        <v>436</v>
      </c>
      <c r="G28" s="229" t="s">
        <v>437</v>
      </c>
      <c r="H28" s="229" t="s">
        <v>448</v>
      </c>
      <c r="I28" s="229" t="s">
        <v>439</v>
      </c>
      <c r="J28" s="229" t="s">
        <v>646</v>
      </c>
      <c r="K28" s="229" t="s">
        <v>440</v>
      </c>
      <c r="L28" s="229" t="s">
        <v>449</v>
      </c>
      <c r="M28" s="229" t="s">
        <v>442</v>
      </c>
      <c r="N28" s="229" t="s">
        <v>443</v>
      </c>
      <c r="O28" s="229" t="s">
        <v>444</v>
      </c>
      <c r="P28" s="229" t="s">
        <v>445</v>
      </c>
      <c r="Q28" s="1"/>
      <c r="R28" s="229" t="s">
        <v>446</v>
      </c>
      <c r="T28" s="158"/>
      <c r="U28" s="161"/>
      <c r="V28" s="161"/>
      <c r="W28" s="161"/>
      <c r="X28" s="161"/>
      <c r="Y28" s="161"/>
      <c r="Z28" s="161"/>
      <c r="AA28" s="161"/>
      <c r="AB28" s="161"/>
      <c r="AC28" s="161"/>
      <c r="AD28" s="161"/>
      <c r="AE28" s="161"/>
      <c r="AF28" s="161"/>
      <c r="AG28" s="161"/>
      <c r="AH28" s="161"/>
    </row>
    <row r="29" spans="1:37">
      <c r="A29" s="140">
        <v>2001</v>
      </c>
      <c r="B29" s="1"/>
      <c r="C29" s="229">
        <v>144400</v>
      </c>
      <c r="D29" s="229">
        <v>1218300</v>
      </c>
      <c r="E29" s="229">
        <v>368400</v>
      </c>
      <c r="F29" s="229">
        <v>246900</v>
      </c>
      <c r="G29" s="229">
        <v>45500</v>
      </c>
      <c r="H29" s="229">
        <v>147300</v>
      </c>
      <c r="I29" s="229">
        <v>105700</v>
      </c>
      <c r="J29" s="229">
        <v>227500</v>
      </c>
      <c r="K29" s="229">
        <v>440200</v>
      </c>
      <c r="L29" s="229">
        <v>126000</v>
      </c>
      <c r="M29" s="229">
        <v>496700</v>
      </c>
      <c r="N29" s="229">
        <v>31100</v>
      </c>
      <c r="O29" s="229">
        <v>188300</v>
      </c>
      <c r="P29" s="229">
        <v>93300</v>
      </c>
      <c r="Q29" s="1"/>
      <c r="R29" s="229">
        <f t="shared" ref="R29:R48" si="0">SUM(B29:Q29)</f>
        <v>3879600</v>
      </c>
      <c r="T29" s="350"/>
      <c r="U29" s="350"/>
      <c r="V29" s="161"/>
      <c r="W29" s="161"/>
      <c r="X29" s="161"/>
      <c r="Y29" s="161"/>
      <c r="Z29" s="161"/>
      <c r="AA29" s="70"/>
      <c r="AB29" s="70"/>
      <c r="AC29" s="161"/>
      <c r="AD29" s="161"/>
      <c r="AE29" s="161"/>
      <c r="AF29" s="161"/>
    </row>
    <row r="30" spans="1:37">
      <c r="A30" s="140">
        <v>2002</v>
      </c>
      <c r="B30" s="1"/>
      <c r="C30" s="229">
        <v>146000</v>
      </c>
      <c r="D30" s="229">
        <v>1255800</v>
      </c>
      <c r="E30" s="229">
        <v>373400</v>
      </c>
      <c r="F30" s="229">
        <v>250700</v>
      </c>
      <c r="G30" s="229">
        <v>45500</v>
      </c>
      <c r="H30" s="229">
        <v>148500</v>
      </c>
      <c r="I30" s="229">
        <v>105900</v>
      </c>
      <c r="J30" s="229">
        <v>227800</v>
      </c>
      <c r="K30" s="229">
        <v>445800</v>
      </c>
      <c r="L30" s="229">
        <v>127500</v>
      </c>
      <c r="M30" s="229">
        <v>505100</v>
      </c>
      <c r="N30" s="229">
        <v>31100</v>
      </c>
      <c r="O30" s="229">
        <v>191000</v>
      </c>
      <c r="P30" s="229">
        <v>93500</v>
      </c>
      <c r="Q30" s="1"/>
      <c r="R30" s="229">
        <f t="shared" si="0"/>
        <v>3947600</v>
      </c>
      <c r="T30" s="350"/>
      <c r="U30" s="350"/>
      <c r="V30" s="161"/>
      <c r="W30" s="161"/>
      <c r="X30" s="161"/>
      <c r="Y30" s="161"/>
      <c r="Z30" s="161"/>
      <c r="AA30" s="70"/>
      <c r="AB30" s="70"/>
      <c r="AC30" s="161"/>
      <c r="AD30" s="161"/>
      <c r="AE30" s="161"/>
      <c r="AF30" s="161"/>
    </row>
    <row r="31" spans="1:37">
      <c r="A31" s="140">
        <v>2003</v>
      </c>
      <c r="B31" s="1"/>
      <c r="C31" s="229">
        <v>147900</v>
      </c>
      <c r="D31" s="229">
        <v>1297600</v>
      </c>
      <c r="E31" s="229">
        <v>379200</v>
      </c>
      <c r="F31" s="229">
        <v>255000</v>
      </c>
      <c r="G31" s="229">
        <v>45800</v>
      </c>
      <c r="H31" s="229">
        <v>149400</v>
      </c>
      <c r="I31" s="229">
        <v>106600</v>
      </c>
      <c r="J31" s="229">
        <v>228700</v>
      </c>
      <c r="K31" s="229">
        <v>452300</v>
      </c>
      <c r="L31" s="229">
        <v>129500</v>
      </c>
      <c r="M31" s="229">
        <v>515500</v>
      </c>
      <c r="N31" s="229">
        <v>31400</v>
      </c>
      <c r="O31" s="229">
        <v>193500</v>
      </c>
      <c r="P31" s="229">
        <v>94100</v>
      </c>
      <c r="Q31" s="1"/>
      <c r="R31" s="229">
        <f t="shared" si="0"/>
        <v>4026500</v>
      </c>
      <c r="T31" s="350"/>
      <c r="U31" s="350"/>
      <c r="V31" s="161"/>
      <c r="W31" s="161"/>
      <c r="X31" s="161"/>
      <c r="Y31" s="161"/>
      <c r="Z31" s="161"/>
      <c r="AA31" s="70"/>
      <c r="AB31" s="70"/>
      <c r="AC31" s="161"/>
      <c r="AD31" s="161"/>
      <c r="AE31" s="161"/>
      <c r="AF31" s="161"/>
    </row>
    <row r="32" spans="1:37">
      <c r="A32" s="140">
        <v>2004</v>
      </c>
      <c r="B32" s="1"/>
      <c r="C32" s="229">
        <v>149500</v>
      </c>
      <c r="D32" s="229">
        <v>1326000</v>
      </c>
      <c r="E32" s="229">
        <v>384500</v>
      </c>
      <c r="F32" s="229">
        <v>259100</v>
      </c>
      <c r="G32" s="229">
        <v>45800</v>
      </c>
      <c r="H32" s="229">
        <v>150400</v>
      </c>
      <c r="I32" s="229">
        <v>106800</v>
      </c>
      <c r="J32" s="229">
        <v>229200</v>
      </c>
      <c r="K32" s="229">
        <v>457800</v>
      </c>
      <c r="L32" s="229">
        <v>131500</v>
      </c>
      <c r="M32" s="229">
        <v>524800</v>
      </c>
      <c r="N32" s="229">
        <v>31500</v>
      </c>
      <c r="O32" s="229">
        <v>195900</v>
      </c>
      <c r="P32" s="229">
        <v>94100</v>
      </c>
      <c r="Q32" s="1"/>
      <c r="R32" s="229">
        <f t="shared" si="0"/>
        <v>4086900</v>
      </c>
      <c r="T32" s="350"/>
      <c r="U32" s="350"/>
      <c r="V32" s="161"/>
      <c r="W32" s="161"/>
      <c r="X32" s="161"/>
      <c r="Y32" s="161"/>
      <c r="Z32" s="161"/>
      <c r="AA32" s="70"/>
      <c r="AB32" s="70"/>
      <c r="AC32" s="161"/>
      <c r="AD32" s="161"/>
      <c r="AE32" s="161"/>
      <c r="AF32" s="161"/>
    </row>
    <row r="33" spans="1:32">
      <c r="A33" s="140">
        <v>2005</v>
      </c>
      <c r="B33" s="1"/>
      <c r="C33" s="229">
        <v>151000</v>
      </c>
      <c r="D33" s="229">
        <v>1348900</v>
      </c>
      <c r="E33" s="229">
        <v>388700</v>
      </c>
      <c r="F33" s="229">
        <v>262200</v>
      </c>
      <c r="G33" s="229">
        <v>45900</v>
      </c>
      <c r="H33" s="229">
        <v>151200</v>
      </c>
      <c r="I33" s="229">
        <v>106800</v>
      </c>
      <c r="J33" s="229">
        <v>228900</v>
      </c>
      <c r="K33" s="229">
        <v>461600</v>
      </c>
      <c r="L33" s="229">
        <v>132600</v>
      </c>
      <c r="M33" s="229">
        <v>531900</v>
      </c>
      <c r="N33" s="229">
        <v>31800</v>
      </c>
      <c r="O33" s="229">
        <v>197900</v>
      </c>
      <c r="P33" s="229">
        <v>93700</v>
      </c>
      <c r="Q33" s="1"/>
      <c r="R33" s="229">
        <f t="shared" si="0"/>
        <v>4133100</v>
      </c>
      <c r="T33" s="350"/>
      <c r="U33" s="350"/>
      <c r="V33" s="161"/>
      <c r="W33" s="161"/>
      <c r="X33" s="161"/>
      <c r="Y33" s="161"/>
      <c r="Z33" s="161"/>
      <c r="AA33" s="70"/>
      <c r="AB33" s="70"/>
      <c r="AC33" s="161"/>
      <c r="AD33" s="161"/>
      <c r="AE33" s="161"/>
      <c r="AF33" s="161"/>
    </row>
    <row r="34" spans="1:32">
      <c r="A34" s="140">
        <v>2006</v>
      </c>
      <c r="B34" s="1"/>
      <c r="C34" s="229">
        <v>152700</v>
      </c>
      <c r="D34" s="229">
        <v>1373000</v>
      </c>
      <c r="E34" s="229">
        <v>393200</v>
      </c>
      <c r="F34" s="229">
        <v>265300</v>
      </c>
      <c r="G34" s="229">
        <v>46000</v>
      </c>
      <c r="H34" s="229">
        <v>152100</v>
      </c>
      <c r="I34" s="229">
        <v>107300</v>
      </c>
      <c r="J34" s="229">
        <v>229400</v>
      </c>
      <c r="K34" s="229">
        <v>466300</v>
      </c>
      <c r="L34" s="229">
        <v>133700</v>
      </c>
      <c r="M34" s="229">
        <v>540000</v>
      </c>
      <c r="N34" s="229">
        <v>32100</v>
      </c>
      <c r="O34" s="229">
        <v>199800</v>
      </c>
      <c r="P34" s="229">
        <v>93200</v>
      </c>
      <c r="Q34" s="1"/>
      <c r="R34" s="229">
        <f t="shared" si="0"/>
        <v>4184100</v>
      </c>
      <c r="T34" s="350"/>
      <c r="U34" s="350"/>
      <c r="V34" s="161"/>
      <c r="W34" s="161"/>
      <c r="X34" s="161"/>
      <c r="Y34" s="161"/>
      <c r="Z34" s="161"/>
      <c r="AA34" s="70"/>
      <c r="AB34" s="70"/>
      <c r="AC34" s="161"/>
      <c r="AD34" s="161"/>
      <c r="AE34" s="161"/>
      <c r="AF34" s="161"/>
    </row>
    <row r="35" spans="1:32">
      <c r="A35" s="140">
        <v>2007</v>
      </c>
      <c r="B35" s="1"/>
      <c r="C35" s="229">
        <v>154700</v>
      </c>
      <c r="D35" s="229">
        <v>1390400</v>
      </c>
      <c r="E35" s="229">
        <v>397300</v>
      </c>
      <c r="F35" s="229">
        <v>267900</v>
      </c>
      <c r="G35" s="229">
        <v>46000</v>
      </c>
      <c r="H35" s="229">
        <v>152900</v>
      </c>
      <c r="I35" s="229">
        <v>107600</v>
      </c>
      <c r="J35" s="229">
        <v>228700</v>
      </c>
      <c r="K35" s="229">
        <v>469300</v>
      </c>
      <c r="L35" s="229">
        <v>134700</v>
      </c>
      <c r="M35" s="229">
        <v>547400</v>
      </c>
      <c r="N35" s="229">
        <v>32300</v>
      </c>
      <c r="O35" s="229">
        <v>201000</v>
      </c>
      <c r="P35" s="229">
        <v>93100</v>
      </c>
      <c r="Q35" s="1"/>
      <c r="R35" s="229">
        <f t="shared" si="0"/>
        <v>4223300</v>
      </c>
      <c r="T35" s="350"/>
      <c r="U35" s="350"/>
      <c r="V35" s="162"/>
      <c r="W35" s="162"/>
      <c r="X35" s="162"/>
      <c r="Y35" s="162"/>
      <c r="Z35" s="162"/>
      <c r="AA35" s="70"/>
      <c r="AB35" s="70"/>
      <c r="AC35" s="162"/>
      <c r="AD35" s="162"/>
      <c r="AE35" s="162"/>
      <c r="AF35" s="162"/>
    </row>
    <row r="36" spans="1:32">
      <c r="A36" s="140">
        <v>2008</v>
      </c>
      <c r="B36" s="1"/>
      <c r="C36" s="229">
        <v>156300</v>
      </c>
      <c r="D36" s="229">
        <v>1405500</v>
      </c>
      <c r="E36" s="229">
        <v>401600</v>
      </c>
      <c r="F36" s="229">
        <v>270200</v>
      </c>
      <c r="G36" s="229">
        <v>46000</v>
      </c>
      <c r="H36" s="229">
        <v>153500</v>
      </c>
      <c r="I36" s="229">
        <v>108300</v>
      </c>
      <c r="J36" s="229">
        <v>228600</v>
      </c>
      <c r="K36" s="229">
        <v>471800</v>
      </c>
      <c r="L36" s="229">
        <v>135900</v>
      </c>
      <c r="M36" s="229">
        <v>553800</v>
      </c>
      <c r="N36" s="229">
        <v>32400</v>
      </c>
      <c r="O36" s="229">
        <v>202100</v>
      </c>
      <c r="P36" s="229">
        <v>93300</v>
      </c>
      <c r="Q36" s="1"/>
      <c r="R36" s="229">
        <f t="shared" si="0"/>
        <v>4259300</v>
      </c>
      <c r="T36" s="350"/>
      <c r="U36" s="350"/>
      <c r="V36" s="162"/>
      <c r="W36" s="162"/>
      <c r="X36" s="162"/>
      <c r="Y36" s="162"/>
      <c r="Z36" s="162"/>
      <c r="AA36" s="70"/>
      <c r="AB36" s="70"/>
      <c r="AC36" s="162"/>
      <c r="AD36" s="162"/>
      <c r="AE36" s="162"/>
      <c r="AF36" s="162"/>
    </row>
    <row r="37" spans="1:32">
      <c r="A37" s="140">
        <v>2009</v>
      </c>
      <c r="B37" s="1"/>
      <c r="C37" s="229">
        <v>158200</v>
      </c>
      <c r="D37" s="229">
        <v>1421700</v>
      </c>
      <c r="E37" s="229">
        <v>406600</v>
      </c>
      <c r="F37" s="229">
        <v>272700</v>
      </c>
      <c r="G37" s="229">
        <v>46300</v>
      </c>
      <c r="H37" s="229">
        <v>154500</v>
      </c>
      <c r="I37" s="229">
        <v>109300</v>
      </c>
      <c r="J37" s="229">
        <v>229300</v>
      </c>
      <c r="K37" s="229">
        <v>475600</v>
      </c>
      <c r="L37" s="229">
        <v>137100</v>
      </c>
      <c r="M37" s="229">
        <v>560600</v>
      </c>
      <c r="N37" s="229">
        <v>32700</v>
      </c>
      <c r="O37" s="229">
        <v>203300</v>
      </c>
      <c r="P37" s="229">
        <v>93900</v>
      </c>
      <c r="Q37" s="1"/>
      <c r="R37" s="229">
        <f t="shared" si="0"/>
        <v>4301800</v>
      </c>
      <c r="T37" s="350"/>
      <c r="U37" s="350"/>
      <c r="V37" s="162"/>
      <c r="W37" s="162"/>
      <c r="X37" s="162"/>
      <c r="Y37" s="162"/>
      <c r="Z37" s="162"/>
      <c r="AA37" s="70"/>
      <c r="AB37" s="70"/>
      <c r="AC37" s="162"/>
      <c r="AD37" s="162"/>
      <c r="AE37" s="162"/>
      <c r="AF37" s="162"/>
    </row>
    <row r="38" spans="1:32">
      <c r="A38" s="140">
        <v>2010</v>
      </c>
      <c r="B38" s="1"/>
      <c r="C38" s="229">
        <v>160600</v>
      </c>
      <c r="D38" s="229">
        <v>1439600</v>
      </c>
      <c r="E38" s="229">
        <v>412400</v>
      </c>
      <c r="F38" s="229">
        <v>275700</v>
      </c>
      <c r="G38" s="229">
        <v>46700</v>
      </c>
      <c r="H38" s="229">
        <v>156300</v>
      </c>
      <c r="I38" s="229">
        <v>110700</v>
      </c>
      <c r="J38" s="229">
        <v>230400</v>
      </c>
      <c r="K38" s="229">
        <v>479400</v>
      </c>
      <c r="L38" s="229">
        <v>138500</v>
      </c>
      <c r="M38" s="229">
        <v>567700</v>
      </c>
      <c r="N38" s="229">
        <v>32800</v>
      </c>
      <c r="O38" s="229">
        <v>204600</v>
      </c>
      <c r="P38" s="229">
        <v>94700</v>
      </c>
      <c r="Q38" s="1"/>
      <c r="R38" s="229">
        <f t="shared" si="0"/>
        <v>4350100</v>
      </c>
      <c r="T38" s="350"/>
      <c r="U38" s="350"/>
      <c r="V38" s="162"/>
      <c r="W38" s="162"/>
      <c r="X38" s="162"/>
      <c r="Y38" s="162"/>
      <c r="Z38" s="162"/>
      <c r="AA38" s="70"/>
      <c r="AB38" s="70"/>
      <c r="AC38" s="162"/>
      <c r="AD38" s="162"/>
      <c r="AE38" s="162"/>
      <c r="AF38" s="162"/>
    </row>
    <row r="39" spans="1:32">
      <c r="A39" s="140">
        <v>2011</v>
      </c>
      <c r="B39" s="1"/>
      <c r="C39" s="229">
        <v>162500</v>
      </c>
      <c r="D39" s="229">
        <v>1459600</v>
      </c>
      <c r="E39" s="229">
        <v>417300</v>
      </c>
      <c r="F39" s="229">
        <v>278200</v>
      </c>
      <c r="G39" s="229">
        <v>46800</v>
      </c>
      <c r="H39" s="229">
        <v>157300</v>
      </c>
      <c r="I39" s="229">
        <v>111800</v>
      </c>
      <c r="J39" s="229">
        <v>231300</v>
      </c>
      <c r="K39" s="229">
        <v>483400</v>
      </c>
      <c r="L39" s="229">
        <v>140400</v>
      </c>
      <c r="M39" s="229">
        <v>559300</v>
      </c>
      <c r="N39" s="229">
        <v>33100</v>
      </c>
      <c r="O39" s="229">
        <v>206600</v>
      </c>
      <c r="P39" s="229">
        <v>95700</v>
      </c>
      <c r="Q39" s="1"/>
      <c r="R39" s="229">
        <f t="shared" si="0"/>
        <v>4383300</v>
      </c>
      <c r="T39" s="350"/>
      <c r="U39" s="350"/>
      <c r="V39" s="163"/>
      <c r="W39" s="163"/>
      <c r="X39" s="163"/>
      <c r="Y39" s="163"/>
      <c r="Z39" s="163"/>
      <c r="AA39" s="70"/>
      <c r="AB39" s="70"/>
      <c r="AC39" s="163"/>
      <c r="AD39" s="163"/>
      <c r="AE39" s="163"/>
      <c r="AF39" s="163"/>
    </row>
    <row r="40" spans="1:32" ht="12.75" customHeight="1">
      <c r="A40" s="140">
        <v>2012</v>
      </c>
      <c r="B40" s="1"/>
      <c r="C40" s="229">
        <v>163500</v>
      </c>
      <c r="D40" s="229">
        <v>1476500</v>
      </c>
      <c r="E40" s="229">
        <v>421500</v>
      </c>
      <c r="F40" s="229">
        <v>278800</v>
      </c>
      <c r="G40" s="229">
        <v>47000</v>
      </c>
      <c r="H40" s="229">
        <v>157500</v>
      </c>
      <c r="I40" s="229">
        <v>112700</v>
      </c>
      <c r="J40" s="229">
        <v>231200</v>
      </c>
      <c r="K40" s="229">
        <v>485100</v>
      </c>
      <c r="L40" s="229">
        <v>141400</v>
      </c>
      <c r="M40" s="229">
        <v>556000</v>
      </c>
      <c r="N40" s="229">
        <v>33100</v>
      </c>
      <c r="O40" s="229">
        <v>207400</v>
      </c>
      <c r="P40" s="229">
        <v>95900</v>
      </c>
      <c r="Q40" s="1"/>
      <c r="R40" s="229">
        <f t="shared" si="0"/>
        <v>4407600</v>
      </c>
      <c r="T40" s="350"/>
      <c r="U40" s="350"/>
      <c r="V40" s="34"/>
      <c r="W40" s="34"/>
      <c r="X40" s="34"/>
      <c r="Y40" s="34"/>
      <c r="Z40" s="34"/>
      <c r="AA40" s="70"/>
      <c r="AB40" s="70"/>
      <c r="AC40" s="34"/>
      <c r="AD40" s="34"/>
      <c r="AE40" s="34"/>
      <c r="AF40" s="34"/>
    </row>
    <row r="41" spans="1:32" ht="12.75" customHeight="1">
      <c r="A41" s="140">
        <v>2013</v>
      </c>
      <c r="B41" s="1"/>
      <c r="C41" s="229">
        <v>164700</v>
      </c>
      <c r="D41" s="229">
        <v>1493200</v>
      </c>
      <c r="E41" s="229">
        <v>424600</v>
      </c>
      <c r="F41" s="229">
        <v>279700</v>
      </c>
      <c r="G41" s="229">
        <v>47000</v>
      </c>
      <c r="H41" s="229">
        <v>158000</v>
      </c>
      <c r="I41" s="229">
        <v>113600</v>
      </c>
      <c r="J41" s="229">
        <v>231200</v>
      </c>
      <c r="K41" s="229">
        <v>486700</v>
      </c>
      <c r="L41" s="229">
        <v>142200</v>
      </c>
      <c r="M41" s="229">
        <v>562900</v>
      </c>
      <c r="N41" s="229">
        <v>33000</v>
      </c>
      <c r="O41" s="229">
        <v>208800</v>
      </c>
      <c r="P41" s="229">
        <v>96000</v>
      </c>
      <c r="Q41" s="1"/>
      <c r="R41" s="229">
        <f t="shared" si="0"/>
        <v>4441600</v>
      </c>
      <c r="T41" s="350"/>
      <c r="U41" s="350"/>
      <c r="AA41" s="70"/>
      <c r="AB41" s="70"/>
    </row>
    <row r="42" spans="1:32" ht="12.75" customHeight="1">
      <c r="A42" s="140">
        <v>2014</v>
      </c>
      <c r="B42" s="1"/>
      <c r="C42" s="229">
        <v>168200</v>
      </c>
      <c r="D42" s="229">
        <v>1520400</v>
      </c>
      <c r="E42" s="229">
        <v>432400</v>
      </c>
      <c r="F42" s="229">
        <v>286100</v>
      </c>
      <c r="G42" s="229">
        <v>47500</v>
      </c>
      <c r="H42" s="229">
        <v>160800</v>
      </c>
      <c r="I42" s="229">
        <v>115000</v>
      </c>
      <c r="J42" s="229">
        <v>234200</v>
      </c>
      <c r="K42" s="229">
        <v>493800</v>
      </c>
      <c r="L42" s="229">
        <v>144700</v>
      </c>
      <c r="M42" s="229">
        <v>570600</v>
      </c>
      <c r="N42" s="229">
        <v>32900</v>
      </c>
      <c r="O42" s="229">
        <v>212500</v>
      </c>
      <c r="P42" s="229">
        <v>96800</v>
      </c>
      <c r="Q42" s="1"/>
      <c r="R42" s="229">
        <f t="shared" si="0"/>
        <v>4515900</v>
      </c>
      <c r="T42" s="350"/>
      <c r="U42" s="350"/>
      <c r="AA42" s="70"/>
      <c r="AB42" s="70"/>
    </row>
    <row r="43" spans="1:32" ht="12.75" customHeight="1">
      <c r="A43" s="140">
        <v>2015</v>
      </c>
      <c r="B43" s="1"/>
      <c r="C43" s="229">
        <v>172100</v>
      </c>
      <c r="D43" s="229">
        <v>1552800</v>
      </c>
      <c r="E43" s="229">
        <v>442100</v>
      </c>
      <c r="F43" s="229">
        <v>293200</v>
      </c>
      <c r="G43" s="229">
        <v>48100</v>
      </c>
      <c r="H43" s="229">
        <v>163700</v>
      </c>
      <c r="I43" s="229">
        <v>116600</v>
      </c>
      <c r="J43" s="229">
        <v>237400</v>
      </c>
      <c r="K43" s="229">
        <v>501800</v>
      </c>
      <c r="L43" s="229">
        <v>147400</v>
      </c>
      <c r="M43" s="229">
        <v>585600</v>
      </c>
      <c r="N43" s="229">
        <v>32800</v>
      </c>
      <c r="O43" s="229">
        <v>217400</v>
      </c>
      <c r="P43" s="229">
        <v>97700</v>
      </c>
      <c r="Q43" s="1"/>
      <c r="R43" s="229">
        <f t="shared" si="0"/>
        <v>4608700</v>
      </c>
      <c r="T43" s="350"/>
      <c r="U43" s="350"/>
      <c r="AA43" s="70"/>
      <c r="AB43" s="70"/>
    </row>
    <row r="44" spans="1:32" ht="12.75" customHeight="1">
      <c r="A44" s="140">
        <v>2016</v>
      </c>
      <c r="B44" s="1"/>
      <c r="C44" s="229">
        <v>176400</v>
      </c>
      <c r="D44" s="229">
        <v>1589800</v>
      </c>
      <c r="E44" s="229">
        <v>452800</v>
      </c>
      <c r="F44" s="229">
        <v>301500</v>
      </c>
      <c r="G44" s="229">
        <v>48800</v>
      </c>
      <c r="H44" s="229">
        <v>166900</v>
      </c>
      <c r="I44" s="229">
        <v>118500</v>
      </c>
      <c r="J44" s="229">
        <v>241100</v>
      </c>
      <c r="K44" s="229">
        <v>510700</v>
      </c>
      <c r="L44" s="229">
        <v>150400</v>
      </c>
      <c r="M44" s="229">
        <v>601900</v>
      </c>
      <c r="N44" s="229">
        <v>32900</v>
      </c>
      <c r="O44" s="229">
        <v>223100</v>
      </c>
      <c r="P44" s="229">
        <v>99000</v>
      </c>
      <c r="Q44" s="1"/>
      <c r="R44" s="229">
        <f t="shared" si="0"/>
        <v>4713800</v>
      </c>
      <c r="T44" s="350"/>
      <c r="U44" s="350"/>
      <c r="AA44" s="70"/>
      <c r="AB44" s="70"/>
    </row>
    <row r="45" spans="1:32" ht="12.75" customHeight="1">
      <c r="A45" s="140">
        <v>2017</v>
      </c>
      <c r="B45" s="1"/>
      <c r="C45" s="229">
        <v>181200</v>
      </c>
      <c r="D45" s="229">
        <v>1625100</v>
      </c>
      <c r="E45" s="229">
        <v>465000</v>
      </c>
      <c r="F45" s="229">
        <v>311500</v>
      </c>
      <c r="G45" s="229">
        <v>49200</v>
      </c>
      <c r="H45" s="229">
        <v>169700</v>
      </c>
      <c r="I45" s="229">
        <v>120000</v>
      </c>
      <c r="J45" s="229">
        <v>244300</v>
      </c>
      <c r="K45" s="229">
        <v>518300</v>
      </c>
      <c r="L45" s="229">
        <v>152900</v>
      </c>
      <c r="M45" s="229">
        <v>614300</v>
      </c>
      <c r="N45" s="229">
        <v>32700</v>
      </c>
      <c r="O45" s="229">
        <v>228800</v>
      </c>
      <c r="P45" s="229">
        <v>99900</v>
      </c>
      <c r="Q45" s="1"/>
      <c r="R45" s="229">
        <f t="shared" si="0"/>
        <v>4812900</v>
      </c>
      <c r="T45" s="350"/>
      <c r="U45" s="350"/>
      <c r="AA45" s="70"/>
      <c r="AB45" s="70"/>
    </row>
    <row r="46" spans="1:32" ht="12.75" customHeight="1">
      <c r="A46" s="140">
        <v>2018</v>
      </c>
      <c r="B46" s="1"/>
      <c r="C46" s="229">
        <v>185800</v>
      </c>
      <c r="D46" s="229">
        <v>1654800</v>
      </c>
      <c r="E46" s="229">
        <v>475600</v>
      </c>
      <c r="F46" s="229">
        <v>320800</v>
      </c>
      <c r="G46" s="229">
        <v>49500</v>
      </c>
      <c r="H46" s="229">
        <v>172400</v>
      </c>
      <c r="I46" s="229">
        <v>121200</v>
      </c>
      <c r="J46" s="229">
        <v>247500</v>
      </c>
      <c r="K46" s="229">
        <v>525900</v>
      </c>
      <c r="L46" s="229">
        <v>155400</v>
      </c>
      <c r="M46" s="229">
        <v>622800</v>
      </c>
      <c r="N46" s="229">
        <v>32400</v>
      </c>
      <c r="O46" s="229">
        <v>235000</v>
      </c>
      <c r="P46" s="229">
        <v>100500</v>
      </c>
      <c r="Q46" s="1"/>
      <c r="R46" s="229">
        <f t="shared" si="0"/>
        <v>4899600</v>
      </c>
      <c r="T46" s="350"/>
      <c r="U46" s="350"/>
      <c r="AA46" s="70"/>
      <c r="AB46" s="70"/>
    </row>
    <row r="47" spans="1:32" ht="12.75" customHeight="1">
      <c r="A47" s="140">
        <v>2019</v>
      </c>
      <c r="B47" s="1"/>
      <c r="C47" s="229">
        <v>189600</v>
      </c>
      <c r="D47" s="229">
        <v>1680500</v>
      </c>
      <c r="E47" s="229">
        <v>485300</v>
      </c>
      <c r="F47" s="229">
        <v>328200</v>
      </c>
      <c r="G47" s="229">
        <v>50100</v>
      </c>
      <c r="H47" s="229">
        <v>175100</v>
      </c>
      <c r="I47" s="229">
        <v>122800</v>
      </c>
      <c r="J47" s="229">
        <v>250400</v>
      </c>
      <c r="K47" s="229">
        <v>532600</v>
      </c>
      <c r="L47" s="229">
        <v>158100</v>
      </c>
      <c r="M47" s="229">
        <v>632300</v>
      </c>
      <c r="N47" s="229">
        <v>32300</v>
      </c>
      <c r="O47" s="229">
        <v>239700</v>
      </c>
      <c r="P47" s="229">
        <v>101500</v>
      </c>
      <c r="Q47" s="1"/>
      <c r="R47" s="229">
        <f t="shared" si="0"/>
        <v>4978500</v>
      </c>
      <c r="T47" s="350"/>
      <c r="U47" s="350"/>
      <c r="AA47" s="70"/>
      <c r="AB47" s="70"/>
    </row>
    <row r="48" spans="1:32" ht="12.75" customHeight="1">
      <c r="A48" s="140">
        <v>2020</v>
      </c>
      <c r="B48" s="1"/>
      <c r="C48" s="321">
        <v>194600</v>
      </c>
      <c r="D48" s="321">
        <v>1717500</v>
      </c>
      <c r="E48" s="321">
        <v>496700</v>
      </c>
      <c r="F48" s="321">
        <v>337300</v>
      </c>
      <c r="G48" s="321">
        <v>50700</v>
      </c>
      <c r="H48" s="321">
        <v>178600</v>
      </c>
      <c r="I48" s="321">
        <v>124600</v>
      </c>
      <c r="J48" s="321">
        <v>254300</v>
      </c>
      <c r="K48" s="321">
        <v>542000</v>
      </c>
      <c r="L48" s="321">
        <v>161200</v>
      </c>
      <c r="M48" s="321">
        <v>645900</v>
      </c>
      <c r="N48" s="321">
        <v>32400</v>
      </c>
      <c r="O48" s="321">
        <v>245300</v>
      </c>
      <c r="P48" s="321">
        <v>102600</v>
      </c>
      <c r="Q48" s="1"/>
      <c r="R48" s="321">
        <f t="shared" si="0"/>
        <v>5083700</v>
      </c>
      <c r="T48" s="350"/>
      <c r="U48" s="350"/>
      <c r="AA48" s="70"/>
      <c r="AB48" s="70"/>
    </row>
    <row r="49" spans="1:34">
      <c r="A49" s="137" t="s">
        <v>556</v>
      </c>
      <c r="B49" s="139"/>
      <c r="C49" s="139"/>
      <c r="D49" s="139"/>
      <c r="E49" s="139"/>
      <c r="F49" s="139"/>
      <c r="G49" s="139"/>
      <c r="H49" s="139"/>
      <c r="I49" s="139"/>
      <c r="J49" s="139"/>
      <c r="K49" s="139"/>
      <c r="L49" s="139"/>
      <c r="M49" s="139"/>
      <c r="N49" s="139"/>
      <c r="O49" s="139"/>
      <c r="P49" s="139"/>
      <c r="Q49" s="307"/>
      <c r="R49" s="307"/>
    </row>
    <row r="50" spans="1:34">
      <c r="A50" s="140"/>
      <c r="B50" s="139"/>
      <c r="C50" s="139"/>
      <c r="D50" s="139"/>
      <c r="E50" s="139"/>
      <c r="F50" s="139"/>
      <c r="G50" s="139"/>
      <c r="H50" s="139"/>
      <c r="I50" s="139"/>
      <c r="J50" s="139"/>
      <c r="K50" s="139"/>
      <c r="L50" s="139"/>
      <c r="M50" s="139"/>
      <c r="N50" s="139"/>
      <c r="O50" s="139"/>
      <c r="P50" s="139"/>
      <c r="Q50" s="1"/>
      <c r="R50" s="1"/>
    </row>
    <row r="51" spans="1:34" ht="24" customHeight="1">
      <c r="A51" s="137" t="s">
        <v>450</v>
      </c>
      <c r="B51" s="229"/>
      <c r="C51" s="229"/>
      <c r="D51" s="229"/>
      <c r="E51" s="229"/>
      <c r="F51" s="229"/>
      <c r="G51" s="229"/>
      <c r="H51" s="229"/>
      <c r="I51" s="229"/>
      <c r="J51" s="229"/>
      <c r="K51" s="229"/>
      <c r="L51" s="229"/>
      <c r="M51" s="229"/>
      <c r="N51" s="229"/>
      <c r="O51" s="229"/>
      <c r="P51" s="229"/>
      <c r="Q51" s="1"/>
      <c r="R51" s="1"/>
      <c r="T51" s="34"/>
      <c r="U51" s="34"/>
      <c r="V51" s="34"/>
      <c r="W51" s="34"/>
      <c r="X51" s="34"/>
      <c r="Y51" s="34"/>
      <c r="Z51" s="34"/>
      <c r="AA51" s="34"/>
      <c r="AB51" s="34"/>
      <c r="AC51" s="34"/>
      <c r="AD51" s="34"/>
      <c r="AE51" s="34"/>
      <c r="AF51" s="34"/>
      <c r="AG51" s="34"/>
      <c r="AH51" s="34"/>
    </row>
    <row r="52" spans="1:34" ht="21.6">
      <c r="A52" s="140"/>
      <c r="B52" s="1"/>
      <c r="C52" s="139" t="s">
        <v>433</v>
      </c>
      <c r="D52" s="139" t="s">
        <v>434</v>
      </c>
      <c r="E52" s="139" t="s">
        <v>435</v>
      </c>
      <c r="F52" s="139" t="s">
        <v>436</v>
      </c>
      <c r="G52" s="139" t="s">
        <v>437</v>
      </c>
      <c r="H52" s="139" t="s">
        <v>448</v>
      </c>
      <c r="I52" s="139" t="s">
        <v>439</v>
      </c>
      <c r="J52" s="229" t="s">
        <v>646</v>
      </c>
      <c r="K52" s="139" t="s">
        <v>440</v>
      </c>
      <c r="L52" s="139" t="s">
        <v>451</v>
      </c>
      <c r="M52" s="139" t="s">
        <v>442</v>
      </c>
      <c r="N52" s="139" t="s">
        <v>443</v>
      </c>
      <c r="O52" s="139" t="s">
        <v>444</v>
      </c>
      <c r="P52" s="139" t="s">
        <v>445</v>
      </c>
      <c r="Q52" s="1"/>
      <c r="R52" s="139" t="s">
        <v>446</v>
      </c>
      <c r="T52" s="159"/>
      <c r="U52" s="159"/>
      <c r="V52" s="159"/>
      <c r="W52" s="159"/>
      <c r="X52" s="159"/>
      <c r="Y52" s="159"/>
      <c r="Z52" s="159"/>
      <c r="AA52" s="159"/>
      <c r="AB52" s="159"/>
      <c r="AC52" s="159"/>
      <c r="AD52" s="159"/>
      <c r="AE52" s="159"/>
      <c r="AF52" s="159"/>
      <c r="AG52" s="159"/>
      <c r="AH52" s="34"/>
    </row>
    <row r="53" spans="1:34">
      <c r="A53" s="140">
        <v>2001</v>
      </c>
      <c r="B53" s="1"/>
      <c r="C53" s="108">
        <f t="shared" ref="C53:P53" si="1">C5*1000/C29</f>
        <v>619.13434903047096</v>
      </c>
      <c r="D53" s="108">
        <f t="shared" si="1"/>
        <v>630.33243043585321</v>
      </c>
      <c r="E53" s="108">
        <f t="shared" si="1"/>
        <v>632.34527687296418</v>
      </c>
      <c r="F53" s="108">
        <f t="shared" si="1"/>
        <v>713.19562575941677</v>
      </c>
      <c r="G53" s="108">
        <f t="shared" si="1"/>
        <v>541.49450549450546</v>
      </c>
      <c r="H53" s="108">
        <f t="shared" si="1"/>
        <v>633.29938900203661</v>
      </c>
      <c r="I53" s="108">
        <f t="shared" si="1"/>
        <v>612.75307473982969</v>
      </c>
      <c r="J53" s="108">
        <f t="shared" si="1"/>
        <v>622.55384615384617</v>
      </c>
      <c r="K53" s="108">
        <f t="shared" si="1"/>
        <v>569.87960018173555</v>
      </c>
      <c r="L53" s="108">
        <f t="shared" si="1"/>
        <v>721.77777777777783</v>
      </c>
      <c r="M53" s="108">
        <f t="shared" si="1"/>
        <v>734.48761828065233</v>
      </c>
      <c r="N53" s="108">
        <f t="shared" si="1"/>
        <v>575.24115755627008</v>
      </c>
      <c r="O53" s="108">
        <f t="shared" si="1"/>
        <v>582.90493892724373</v>
      </c>
      <c r="P53" s="108">
        <f t="shared" si="1"/>
        <v>703.57984994640947</v>
      </c>
      <c r="Q53" s="108"/>
      <c r="R53" s="108">
        <f t="shared" ref="R53" si="2">R5*1000/R29</f>
        <v>660.69543251881635</v>
      </c>
      <c r="T53" s="34"/>
      <c r="U53" s="34"/>
      <c r="V53" s="34"/>
      <c r="W53" s="34"/>
      <c r="X53" s="34"/>
      <c r="Y53" s="34"/>
      <c r="Z53" s="34"/>
      <c r="AA53" s="34"/>
      <c r="AB53" s="34"/>
      <c r="AC53" s="34"/>
      <c r="AD53" s="34"/>
      <c r="AE53" s="34"/>
      <c r="AF53" s="34"/>
      <c r="AG53" s="34"/>
      <c r="AH53" s="34"/>
    </row>
    <row r="54" spans="1:34">
      <c r="A54" s="140">
        <v>2002</v>
      </c>
      <c r="B54" s="1"/>
      <c r="C54" s="108">
        <f t="shared" ref="C54:P54" si="3">C6*1000/C30</f>
        <v>621.63698630136992</v>
      </c>
      <c r="D54" s="108">
        <f t="shared" si="3"/>
        <v>632.43749004618564</v>
      </c>
      <c r="E54" s="108">
        <f t="shared" si="3"/>
        <v>661.62828066416716</v>
      </c>
      <c r="F54" s="108">
        <f t="shared" si="3"/>
        <v>734.89429597128037</v>
      </c>
      <c r="G54" s="108">
        <f t="shared" si="3"/>
        <v>556.28571428571433</v>
      </c>
      <c r="H54" s="108">
        <f t="shared" si="3"/>
        <v>654.27609427609423</v>
      </c>
      <c r="I54" s="108">
        <f t="shared" si="3"/>
        <v>636.90273843248349</v>
      </c>
      <c r="J54" s="108">
        <f t="shared" si="3"/>
        <v>641.85250219490786</v>
      </c>
      <c r="K54" s="108">
        <f t="shared" si="3"/>
        <v>586.53880663974871</v>
      </c>
      <c r="L54" s="108">
        <f t="shared" si="3"/>
        <v>748.02352941176468</v>
      </c>
      <c r="M54" s="108">
        <f t="shared" si="3"/>
        <v>767.29360522668776</v>
      </c>
      <c r="N54" s="108">
        <f t="shared" si="3"/>
        <v>614.59807073954983</v>
      </c>
      <c r="O54" s="108">
        <f t="shared" si="3"/>
        <v>604.28272251308897</v>
      </c>
      <c r="P54" s="108">
        <f t="shared" si="3"/>
        <v>735.51871657754009</v>
      </c>
      <c r="Q54" s="108"/>
      <c r="R54" s="108">
        <f t="shared" ref="R54" si="4">R6*1000/R30</f>
        <v>670.68573310365787</v>
      </c>
    </row>
    <row r="55" spans="1:34">
      <c r="A55" s="140">
        <v>2003</v>
      </c>
      <c r="B55" s="1"/>
      <c r="C55" s="108">
        <f t="shared" ref="C55:P55" si="5">C7*1000/C31</f>
        <v>609.96619337390132</v>
      </c>
      <c r="D55" s="108">
        <f t="shared" si="5"/>
        <v>650.32136251541306</v>
      </c>
      <c r="E55" s="108">
        <f t="shared" si="5"/>
        <v>685.10284810126586</v>
      </c>
      <c r="F55" s="108">
        <f t="shared" si="5"/>
        <v>752.86274509803923</v>
      </c>
      <c r="G55" s="108">
        <f t="shared" si="5"/>
        <v>572.20524017467244</v>
      </c>
      <c r="H55" s="108">
        <f t="shared" si="5"/>
        <v>673.25301204819277</v>
      </c>
      <c r="I55" s="108">
        <f t="shared" si="5"/>
        <v>657.80487804878044</v>
      </c>
      <c r="J55" s="108">
        <f t="shared" si="5"/>
        <v>654.30695233930919</v>
      </c>
      <c r="K55" s="108">
        <f t="shared" si="5"/>
        <v>594.11673667919524</v>
      </c>
      <c r="L55" s="108">
        <f t="shared" si="5"/>
        <v>777.39768339768341</v>
      </c>
      <c r="M55" s="108">
        <f t="shared" si="5"/>
        <v>790.54122211445201</v>
      </c>
      <c r="N55" s="108">
        <f t="shared" si="5"/>
        <v>630.63694267515928</v>
      </c>
      <c r="O55" s="108">
        <f t="shared" si="5"/>
        <v>627.27648578811375</v>
      </c>
      <c r="P55" s="108">
        <f t="shared" si="5"/>
        <v>752.59298618490971</v>
      </c>
      <c r="Q55" s="108"/>
      <c r="R55" s="108">
        <f t="shared" ref="R55" si="6">R7*1000/R31</f>
        <v>685.22463678132374</v>
      </c>
    </row>
    <row r="56" spans="1:34">
      <c r="A56" s="140">
        <v>2004</v>
      </c>
      <c r="B56" s="1"/>
      <c r="C56" s="108">
        <f t="shared" ref="C56:P56" si="7">C8*1000/C32</f>
        <v>632.48160535117051</v>
      </c>
      <c r="D56" s="108">
        <f t="shared" si="7"/>
        <v>663.83333333333337</v>
      </c>
      <c r="E56" s="108">
        <f t="shared" si="7"/>
        <v>699.9895968790637</v>
      </c>
      <c r="F56" s="108">
        <f t="shared" si="7"/>
        <v>773.86723272867619</v>
      </c>
      <c r="G56" s="108">
        <f t="shared" si="7"/>
        <v>593.03493449781661</v>
      </c>
      <c r="H56" s="108">
        <f t="shared" si="7"/>
        <v>691.70877659574467</v>
      </c>
      <c r="I56" s="108">
        <f t="shared" si="7"/>
        <v>672.65917602996251</v>
      </c>
      <c r="J56" s="108">
        <f t="shared" si="7"/>
        <v>673.76527050610821</v>
      </c>
      <c r="K56" s="108">
        <f t="shared" si="7"/>
        <v>605.43905635648753</v>
      </c>
      <c r="L56" s="108">
        <f t="shared" si="7"/>
        <v>824.14448669201522</v>
      </c>
      <c r="M56" s="108">
        <f t="shared" si="7"/>
        <v>812.20083841463418</v>
      </c>
      <c r="N56" s="108">
        <f t="shared" si="7"/>
        <v>663.42857142857144</v>
      </c>
      <c r="O56" s="108">
        <f t="shared" si="7"/>
        <v>648.17764165390508</v>
      </c>
      <c r="P56" s="108">
        <f t="shared" si="7"/>
        <v>773.43251859723694</v>
      </c>
      <c r="Q56" s="108"/>
      <c r="R56" s="108">
        <f t="shared" ref="R56" si="8">R8*1000/R32</f>
        <v>701.42186008955446</v>
      </c>
    </row>
    <row r="57" spans="1:34">
      <c r="A57" s="140">
        <v>2005</v>
      </c>
      <c r="B57" s="1"/>
      <c r="C57" s="108">
        <f t="shared" ref="C57:P57" si="9">C9*1000/C33</f>
        <v>654.22516556291396</v>
      </c>
      <c r="D57" s="108">
        <f t="shared" si="9"/>
        <v>677.61657646971605</v>
      </c>
      <c r="E57" s="108">
        <f t="shared" si="9"/>
        <v>718.18883457679442</v>
      </c>
      <c r="F57" s="108">
        <f t="shared" si="9"/>
        <v>796.23951182303585</v>
      </c>
      <c r="G57" s="108">
        <f t="shared" si="9"/>
        <v>612.00435729847493</v>
      </c>
      <c r="H57" s="108">
        <f t="shared" si="9"/>
        <v>712.11640211640213</v>
      </c>
      <c r="I57" s="108">
        <f t="shared" si="9"/>
        <v>699.55056179775283</v>
      </c>
      <c r="J57" s="108">
        <f t="shared" si="9"/>
        <v>692.93141109654869</v>
      </c>
      <c r="K57" s="108">
        <f t="shared" si="9"/>
        <v>620.81239168110915</v>
      </c>
      <c r="L57" s="108">
        <f t="shared" si="9"/>
        <v>846.50075414781293</v>
      </c>
      <c r="M57" s="108">
        <f t="shared" si="9"/>
        <v>829.59578868208314</v>
      </c>
      <c r="N57" s="108">
        <f t="shared" si="9"/>
        <v>684.15094339622647</v>
      </c>
      <c r="O57" s="108">
        <f t="shared" si="9"/>
        <v>666.16472966144522</v>
      </c>
      <c r="P57" s="108">
        <f t="shared" si="9"/>
        <v>794.56776947705441</v>
      </c>
      <c r="Q57" s="108"/>
      <c r="R57" s="108">
        <f t="shared" ref="R57" si="10">R9*1000/R33</f>
        <v>717.81205390626894</v>
      </c>
    </row>
    <row r="58" spans="1:34">
      <c r="A58" s="140">
        <v>2006</v>
      </c>
      <c r="B58" s="1"/>
      <c r="C58" s="108">
        <f t="shared" ref="C58:P58" si="11">C10*1000/C34</f>
        <v>693.04518664047146</v>
      </c>
      <c r="D58" s="108">
        <f t="shared" si="11"/>
        <v>671.55061908230152</v>
      </c>
      <c r="E58" s="108">
        <f t="shared" si="11"/>
        <v>725.44760935910483</v>
      </c>
      <c r="F58" s="108">
        <f t="shared" si="11"/>
        <v>811.6358839050132</v>
      </c>
      <c r="G58" s="108">
        <f t="shared" si="11"/>
        <v>633.28260869565213</v>
      </c>
      <c r="H58" s="108">
        <f t="shared" si="11"/>
        <v>724.18145956607498</v>
      </c>
      <c r="I58" s="108">
        <f t="shared" si="11"/>
        <v>720.53122087604845</v>
      </c>
      <c r="J58" s="108">
        <f t="shared" si="11"/>
        <v>711.70444638186575</v>
      </c>
      <c r="K58" s="108">
        <f t="shared" si="11"/>
        <v>631.50546858245764</v>
      </c>
      <c r="L58" s="108">
        <f t="shared" si="11"/>
        <v>862.29618548990277</v>
      </c>
      <c r="M58" s="108">
        <f t="shared" si="11"/>
        <v>835.68333333333328</v>
      </c>
      <c r="N58" s="108">
        <f t="shared" si="11"/>
        <v>708.19314641744552</v>
      </c>
      <c r="O58" s="108">
        <f t="shared" si="11"/>
        <v>676.2462462462463</v>
      </c>
      <c r="P58" s="108">
        <f t="shared" si="11"/>
        <v>813.73390557939911</v>
      </c>
      <c r="Q58" s="108"/>
      <c r="R58" s="108">
        <f t="shared" ref="R58" si="12">R10*1000/R34</f>
        <v>724.02619440261947</v>
      </c>
    </row>
    <row r="59" spans="1:34">
      <c r="A59" s="140">
        <v>2007</v>
      </c>
      <c r="B59" s="1"/>
      <c r="C59" s="108">
        <f t="shared" ref="C59:P59" si="13">C11*1000/C35</f>
        <v>695.2359405300582</v>
      </c>
      <c r="D59" s="108">
        <f t="shared" si="13"/>
        <v>676.88506904487917</v>
      </c>
      <c r="E59" s="108">
        <f t="shared" si="13"/>
        <v>734.2436446010571</v>
      </c>
      <c r="F59" s="108">
        <f t="shared" si="13"/>
        <v>823.53116834639786</v>
      </c>
      <c r="G59" s="108">
        <f t="shared" si="13"/>
        <v>643.04347826086962</v>
      </c>
      <c r="H59" s="108">
        <f t="shared" si="13"/>
        <v>735.5722694571615</v>
      </c>
      <c r="I59" s="108">
        <f t="shared" si="13"/>
        <v>739.60037174721185</v>
      </c>
      <c r="J59" s="108">
        <f t="shared" si="13"/>
        <v>725.86357673808482</v>
      </c>
      <c r="K59" s="108">
        <f t="shared" si="13"/>
        <v>636.09844449179627</v>
      </c>
      <c r="L59" s="108">
        <f t="shared" si="13"/>
        <v>879.16109873793619</v>
      </c>
      <c r="M59" s="108">
        <f t="shared" si="13"/>
        <v>839.79539641943734</v>
      </c>
      <c r="N59" s="108">
        <f t="shared" si="13"/>
        <v>726.16099071207429</v>
      </c>
      <c r="O59" s="108">
        <f t="shared" si="13"/>
        <v>686.1293532338309</v>
      </c>
      <c r="P59" s="108">
        <f t="shared" si="13"/>
        <v>829.92481203007515</v>
      </c>
      <c r="Q59" s="108"/>
      <c r="R59" s="108">
        <f t="shared" ref="R59" si="14">R11*1000/R35</f>
        <v>731.2764899486184</v>
      </c>
    </row>
    <row r="60" spans="1:34">
      <c r="A60" s="140">
        <v>2008</v>
      </c>
      <c r="B60" s="1"/>
      <c r="C60" s="108">
        <f t="shared" ref="C60:P60" si="15">C12*1000/C36</f>
        <v>688.94433781190014</v>
      </c>
      <c r="D60" s="108">
        <f t="shared" si="15"/>
        <v>670.24404126645322</v>
      </c>
      <c r="E60" s="108">
        <f t="shared" si="15"/>
        <v>731.90986055776898</v>
      </c>
      <c r="F60" s="108">
        <f t="shared" si="15"/>
        <v>824.85936343449293</v>
      </c>
      <c r="G60" s="108">
        <f t="shared" si="15"/>
        <v>647.54347826086962</v>
      </c>
      <c r="H60" s="108">
        <f t="shared" si="15"/>
        <v>735.94788273615632</v>
      </c>
      <c r="I60" s="108">
        <f t="shared" si="15"/>
        <v>751.25577100646353</v>
      </c>
      <c r="J60" s="108">
        <f t="shared" si="15"/>
        <v>730.90113735783029</v>
      </c>
      <c r="K60" s="108">
        <f t="shared" si="15"/>
        <v>634.83255616786778</v>
      </c>
      <c r="L60" s="108">
        <f t="shared" si="15"/>
        <v>885.43782192788819</v>
      </c>
      <c r="M60" s="108">
        <f t="shared" si="15"/>
        <v>837.49187432286021</v>
      </c>
      <c r="N60" s="108">
        <f t="shared" si="15"/>
        <v>744.90740740740739</v>
      </c>
      <c r="O60" s="108">
        <f t="shared" si="15"/>
        <v>698.00593765462645</v>
      </c>
      <c r="P60" s="108">
        <f t="shared" si="15"/>
        <v>845.28403001071808</v>
      </c>
      <c r="Q60" s="108"/>
      <c r="R60" s="108">
        <f t="shared" ref="R60" si="16">R12*1000/R36</f>
        <v>729.80254971474187</v>
      </c>
    </row>
    <row r="61" spans="1:34">
      <c r="A61" s="140">
        <v>2009</v>
      </c>
      <c r="B61" s="1"/>
      <c r="C61" s="108">
        <f t="shared" ref="C61:P61" si="17">C13*1000/C37</f>
        <v>682.18078381795192</v>
      </c>
      <c r="D61" s="108">
        <f t="shared" si="17"/>
        <v>661.00021101498203</v>
      </c>
      <c r="E61" s="108">
        <f t="shared" si="17"/>
        <v>721.84210526315792</v>
      </c>
      <c r="F61" s="108">
        <f t="shared" si="17"/>
        <v>814.79281261459482</v>
      </c>
      <c r="G61" s="108">
        <f t="shared" si="17"/>
        <v>640.73434125269978</v>
      </c>
      <c r="H61" s="108">
        <f t="shared" si="17"/>
        <v>725.94174757281553</v>
      </c>
      <c r="I61" s="108">
        <f t="shared" si="17"/>
        <v>753.88838060384262</v>
      </c>
      <c r="J61" s="108">
        <f t="shared" si="17"/>
        <v>721.59616223288265</v>
      </c>
      <c r="K61" s="108">
        <f t="shared" si="17"/>
        <v>626.66947014297727</v>
      </c>
      <c r="L61" s="108">
        <f t="shared" si="17"/>
        <v>860.02188183807436</v>
      </c>
      <c r="M61" s="108">
        <f t="shared" si="17"/>
        <v>826.96931858722792</v>
      </c>
      <c r="N61" s="108">
        <f t="shared" si="17"/>
        <v>761.68195718654431</v>
      </c>
      <c r="O61" s="108">
        <f t="shared" si="17"/>
        <v>690.80668962124935</v>
      </c>
      <c r="P61" s="108">
        <f t="shared" si="17"/>
        <v>852.17252396166134</v>
      </c>
      <c r="Q61" s="108"/>
      <c r="R61" s="108">
        <f t="shared" ref="R61" si="18">R13*1000/R37</f>
        <v>720.56534473941144</v>
      </c>
    </row>
    <row r="62" spans="1:34">
      <c r="A62" s="140">
        <v>2010</v>
      </c>
      <c r="B62" s="1"/>
      <c r="C62" s="108">
        <f t="shared" ref="C62:P62" si="19">C14*1000/C38</f>
        <v>670.1618929016189</v>
      </c>
      <c r="D62" s="108">
        <f t="shared" si="19"/>
        <v>664.71867185329256</v>
      </c>
      <c r="E62" s="108">
        <f t="shared" si="19"/>
        <v>716.21241513094083</v>
      </c>
      <c r="F62" s="108">
        <f t="shared" si="19"/>
        <v>804.28364163946321</v>
      </c>
      <c r="G62" s="108">
        <f t="shared" si="19"/>
        <v>629.7858672376874</v>
      </c>
      <c r="H62" s="108">
        <f t="shared" si="19"/>
        <v>715.57901471529112</v>
      </c>
      <c r="I62" s="108">
        <f t="shared" si="19"/>
        <v>742.46612466124657</v>
      </c>
      <c r="J62" s="108">
        <f t="shared" si="19"/>
        <v>714.15364583333337</v>
      </c>
      <c r="K62" s="108">
        <f t="shared" si="19"/>
        <v>624.99582811848143</v>
      </c>
      <c r="L62" s="108">
        <f t="shared" si="19"/>
        <v>850.93140794223825</v>
      </c>
      <c r="M62" s="108">
        <f t="shared" si="19"/>
        <v>823.85767130526688</v>
      </c>
      <c r="N62" s="108">
        <f t="shared" si="19"/>
        <v>764.84756097560978</v>
      </c>
      <c r="O62" s="108">
        <f t="shared" si="19"/>
        <v>691.71554252199417</v>
      </c>
      <c r="P62" s="108">
        <f t="shared" si="19"/>
        <v>846.51531151003167</v>
      </c>
      <c r="Q62" s="108"/>
      <c r="R62" s="108">
        <f t="shared" ref="R62" si="20">R14*1000/R38</f>
        <v>717.76763752557417</v>
      </c>
    </row>
    <row r="63" spans="1:34">
      <c r="A63" s="140">
        <v>2011</v>
      </c>
      <c r="B63" s="1"/>
      <c r="C63" s="108">
        <f t="shared" ref="C63:P63" si="21">C15*1000/C39</f>
        <v>658.02461538461534</v>
      </c>
      <c r="D63" s="108">
        <f t="shared" si="21"/>
        <v>656.75801589476566</v>
      </c>
      <c r="E63" s="108">
        <f t="shared" si="21"/>
        <v>710.25880661394683</v>
      </c>
      <c r="F63" s="108">
        <f t="shared" si="21"/>
        <v>794.59741193386049</v>
      </c>
      <c r="G63" s="108">
        <f t="shared" si="21"/>
        <v>623.39743589743591</v>
      </c>
      <c r="H63" s="108">
        <f t="shared" si="21"/>
        <v>703.78893833439292</v>
      </c>
      <c r="I63" s="108">
        <f t="shared" si="21"/>
        <v>736.97674418604652</v>
      </c>
      <c r="J63" s="108">
        <f t="shared" si="21"/>
        <v>706.18677042801562</v>
      </c>
      <c r="K63" s="108">
        <f t="shared" si="21"/>
        <v>616.56805957798929</v>
      </c>
      <c r="L63" s="108">
        <f t="shared" si="21"/>
        <v>843.04131054131051</v>
      </c>
      <c r="M63" s="108">
        <f t="shared" si="21"/>
        <v>830.56677990345077</v>
      </c>
      <c r="N63" s="108">
        <f t="shared" si="21"/>
        <v>765.5287009063444</v>
      </c>
      <c r="O63" s="108">
        <f t="shared" si="21"/>
        <v>690.97289448209096</v>
      </c>
      <c r="P63" s="108">
        <f t="shared" si="21"/>
        <v>835.64263322884017</v>
      </c>
      <c r="Q63" s="108"/>
      <c r="R63" s="108">
        <f t="shared" ref="R63" si="22">R15*1000/R39</f>
        <v>711.24358360139615</v>
      </c>
    </row>
    <row r="64" spans="1:34">
      <c r="A64" s="140">
        <v>2012</v>
      </c>
      <c r="B64" s="1"/>
      <c r="C64" s="108">
        <f t="shared" ref="C64:P64" si="23">C16*1000/C40</f>
        <v>659.55351681957188</v>
      </c>
      <c r="D64" s="108">
        <f t="shared" si="23"/>
        <v>666.48086691500168</v>
      </c>
      <c r="E64" s="108">
        <f t="shared" si="23"/>
        <v>705.28825622775798</v>
      </c>
      <c r="F64" s="108">
        <f t="shared" si="23"/>
        <v>803.90243902439022</v>
      </c>
      <c r="G64" s="108">
        <f t="shared" si="23"/>
        <v>625.76595744680856</v>
      </c>
      <c r="H64" s="108">
        <f t="shared" si="23"/>
        <v>708.59047619047624</v>
      </c>
      <c r="I64" s="108">
        <f t="shared" si="23"/>
        <v>740.95829636202302</v>
      </c>
      <c r="J64" s="108">
        <f t="shared" si="23"/>
        <v>711.51384083044979</v>
      </c>
      <c r="K64" s="108">
        <f t="shared" si="23"/>
        <v>619.3650793650794</v>
      </c>
      <c r="L64" s="108">
        <f t="shared" si="23"/>
        <v>846.93069306930693</v>
      </c>
      <c r="M64" s="108">
        <f t="shared" si="23"/>
        <v>850.25</v>
      </c>
      <c r="N64" s="108">
        <f t="shared" si="23"/>
        <v>778.91238670694861</v>
      </c>
      <c r="O64" s="108">
        <f t="shared" si="23"/>
        <v>696.03664416586309</v>
      </c>
      <c r="P64" s="108">
        <f t="shared" si="23"/>
        <v>844.20229405630869</v>
      </c>
      <c r="Q64" s="108"/>
      <c r="R64" s="108">
        <f t="shared" ref="R64" si="24">R16*1000/R40</f>
        <v>718.25551320446505</v>
      </c>
    </row>
    <row r="65" spans="1:18">
      <c r="A65" s="140">
        <v>2013</v>
      </c>
      <c r="B65" s="1"/>
      <c r="C65" s="108">
        <f t="shared" ref="C65:P65" si="25">C17*1000/C41</f>
        <v>666.69702489374617</v>
      </c>
      <c r="D65" s="108">
        <f t="shared" si="25"/>
        <v>682.4671845700509</v>
      </c>
      <c r="E65" s="108">
        <f t="shared" si="25"/>
        <v>715.2166745171927</v>
      </c>
      <c r="F65" s="108">
        <f t="shared" si="25"/>
        <v>811.78047908473366</v>
      </c>
      <c r="G65" s="108">
        <f t="shared" si="25"/>
        <v>625.14893617021278</v>
      </c>
      <c r="H65" s="108">
        <f t="shared" si="25"/>
        <v>714.33544303797464</v>
      </c>
      <c r="I65" s="108">
        <f t="shared" si="25"/>
        <v>748.5915492957746</v>
      </c>
      <c r="J65" s="108">
        <f t="shared" si="25"/>
        <v>719.83564013840828</v>
      </c>
      <c r="K65" s="108">
        <f t="shared" si="25"/>
        <v>627.25498253544276</v>
      </c>
      <c r="L65" s="108">
        <f t="shared" si="25"/>
        <v>858.77637130801691</v>
      </c>
      <c r="M65" s="108">
        <f t="shared" si="25"/>
        <v>868.54858767098949</v>
      </c>
      <c r="N65" s="108">
        <f t="shared" si="25"/>
        <v>789.33333333333337</v>
      </c>
      <c r="O65" s="108">
        <f t="shared" si="25"/>
        <v>704.2768199233717</v>
      </c>
      <c r="P65" s="108">
        <f t="shared" si="25"/>
        <v>851.98958333333337</v>
      </c>
      <c r="Q65" s="108"/>
      <c r="R65" s="108">
        <f t="shared" ref="R65" si="26">R17*1000/R41</f>
        <v>730.2593659942363</v>
      </c>
    </row>
    <row r="66" spans="1:18">
      <c r="A66" s="140">
        <v>2014</v>
      </c>
      <c r="B66" s="1"/>
      <c r="C66" s="108">
        <f t="shared" ref="C66:P66" si="27">C18*1000/C42</f>
        <v>674.31629013079669</v>
      </c>
      <c r="D66" s="108">
        <f t="shared" si="27"/>
        <v>701.10234148908182</v>
      </c>
      <c r="E66" s="108">
        <f t="shared" si="27"/>
        <v>732.09296947271048</v>
      </c>
      <c r="F66" s="108">
        <f t="shared" si="27"/>
        <v>817.30513806361409</v>
      </c>
      <c r="G66" s="108">
        <f t="shared" si="27"/>
        <v>628.77894736842109</v>
      </c>
      <c r="H66" s="108">
        <f t="shared" si="27"/>
        <v>715.55348258706465</v>
      </c>
      <c r="I66" s="108">
        <f t="shared" si="27"/>
        <v>760.07826086956527</v>
      </c>
      <c r="J66" s="108">
        <f t="shared" si="27"/>
        <v>726.9043552519214</v>
      </c>
      <c r="K66" s="108">
        <f t="shared" si="27"/>
        <v>630.75131632239777</v>
      </c>
      <c r="L66" s="108">
        <f t="shared" si="27"/>
        <v>873.43469246717348</v>
      </c>
      <c r="M66" s="108">
        <f t="shared" si="27"/>
        <v>891.35646687697158</v>
      </c>
      <c r="N66" s="108">
        <f t="shared" si="27"/>
        <v>791.39817629179333</v>
      </c>
      <c r="O66" s="108">
        <f t="shared" si="27"/>
        <v>715.56705882352946</v>
      </c>
      <c r="P66" s="108">
        <f t="shared" si="27"/>
        <v>864.18388429752065</v>
      </c>
      <c r="Q66" s="108"/>
      <c r="R66" s="108">
        <f t="shared" ref="R66" si="28">R18*1000/R42</f>
        <v>743.85725990389517</v>
      </c>
    </row>
    <row r="67" spans="1:18">
      <c r="A67" s="140">
        <v>2015</v>
      </c>
      <c r="B67" s="1"/>
      <c r="C67" s="108">
        <f t="shared" ref="C67:P67" si="29">C19*1000/C43</f>
        <v>683.37594421847768</v>
      </c>
      <c r="D67" s="108">
        <f t="shared" si="29"/>
        <v>719.16795466254507</v>
      </c>
      <c r="E67" s="108">
        <f t="shared" si="29"/>
        <v>744.1890974892558</v>
      </c>
      <c r="F67" s="108">
        <f t="shared" si="29"/>
        <v>827.36698499317868</v>
      </c>
      <c r="G67" s="108">
        <f t="shared" si="29"/>
        <v>637.67151767151768</v>
      </c>
      <c r="H67" s="108">
        <f t="shared" si="29"/>
        <v>720.31154551007944</v>
      </c>
      <c r="I67" s="108">
        <f t="shared" si="29"/>
        <v>761.49228130360211</v>
      </c>
      <c r="J67" s="108">
        <f t="shared" si="29"/>
        <v>737.62005054759902</v>
      </c>
      <c r="K67" s="108">
        <f t="shared" si="29"/>
        <v>632.68035073734552</v>
      </c>
      <c r="L67" s="108">
        <f t="shared" si="29"/>
        <v>896.76390773405694</v>
      </c>
      <c r="M67" s="108">
        <f t="shared" si="29"/>
        <v>900.97165300546453</v>
      </c>
      <c r="N67" s="108">
        <f t="shared" si="29"/>
        <v>795.09146341463418</v>
      </c>
      <c r="O67" s="108">
        <f t="shared" si="29"/>
        <v>722.41030358785645</v>
      </c>
      <c r="P67" s="108">
        <f t="shared" si="29"/>
        <v>875.32241555783014</v>
      </c>
      <c r="Q67" s="108"/>
      <c r="R67" s="108">
        <f t="shared" ref="R67" si="30">R19*1000/R43</f>
        <v>755.65886258597868</v>
      </c>
    </row>
    <row r="68" spans="1:18">
      <c r="A68" s="140">
        <v>2016</v>
      </c>
      <c r="B68" s="1"/>
      <c r="C68" s="108">
        <f t="shared" ref="C68:P68" si="31">C20*1000/C44</f>
        <v>698.27664399092976</v>
      </c>
      <c r="D68" s="108">
        <f t="shared" si="31"/>
        <v>736.65178009812553</v>
      </c>
      <c r="E68" s="108">
        <f t="shared" si="31"/>
        <v>757.16651943462898</v>
      </c>
      <c r="F68" s="108">
        <f t="shared" si="31"/>
        <v>849.56550580431178</v>
      </c>
      <c r="G68" s="108">
        <f t="shared" si="31"/>
        <v>638.85245901639348</v>
      </c>
      <c r="H68" s="108">
        <f t="shared" si="31"/>
        <v>734.97902935889749</v>
      </c>
      <c r="I68" s="108">
        <f t="shared" si="31"/>
        <v>765.13924050632909</v>
      </c>
      <c r="J68" s="108">
        <f t="shared" si="31"/>
        <v>750.33181252592283</v>
      </c>
      <c r="K68" s="108">
        <f t="shared" si="31"/>
        <v>643.367926375563</v>
      </c>
      <c r="L68" s="108">
        <f t="shared" si="31"/>
        <v>941.82180851063833</v>
      </c>
      <c r="M68" s="108">
        <f t="shared" si="31"/>
        <v>905.58564545605577</v>
      </c>
      <c r="N68" s="108">
        <f t="shared" si="31"/>
        <v>787.112462006079</v>
      </c>
      <c r="O68" s="108">
        <f t="shared" si="31"/>
        <v>738.92873151053334</v>
      </c>
      <c r="P68" s="108">
        <f t="shared" si="31"/>
        <v>890.5151515151515</v>
      </c>
      <c r="Q68" s="108"/>
      <c r="R68" s="108">
        <f t="shared" ref="R68" si="32">R20*1000/R44</f>
        <v>770.27408884551744</v>
      </c>
    </row>
    <row r="69" spans="1:18">
      <c r="A69" s="140">
        <v>2017</v>
      </c>
      <c r="B69" s="1"/>
      <c r="C69" s="108">
        <f t="shared" ref="C69:P69" si="33">C21*1000/C45</f>
        <v>714.33774834437088</v>
      </c>
      <c r="D69" s="108">
        <f t="shared" si="33"/>
        <v>753.50439972924744</v>
      </c>
      <c r="E69" s="108">
        <f t="shared" si="33"/>
        <v>768.93118279569887</v>
      </c>
      <c r="F69" s="108">
        <f t="shared" si="33"/>
        <v>862.47191011235952</v>
      </c>
      <c r="G69" s="108">
        <f t="shared" si="33"/>
        <v>657.13414634146341</v>
      </c>
      <c r="H69" s="108">
        <f t="shared" si="33"/>
        <v>754.16617560400709</v>
      </c>
      <c r="I69" s="108">
        <f t="shared" si="33"/>
        <v>773.23333333333335</v>
      </c>
      <c r="J69" s="108">
        <f t="shared" si="33"/>
        <v>767.99426934097426</v>
      </c>
      <c r="K69" s="108">
        <f t="shared" si="33"/>
        <v>657.12907582481193</v>
      </c>
      <c r="L69" s="108">
        <f t="shared" si="33"/>
        <v>982.1713538260301</v>
      </c>
      <c r="M69" s="108">
        <f t="shared" si="33"/>
        <v>917.11867165879869</v>
      </c>
      <c r="N69" s="108">
        <f t="shared" si="33"/>
        <v>802.6911314984709</v>
      </c>
      <c r="O69" s="108">
        <f t="shared" si="33"/>
        <v>760.01311188811189</v>
      </c>
      <c r="P69" s="108">
        <f t="shared" si="33"/>
        <v>905.12512512512512</v>
      </c>
      <c r="Q69" s="108"/>
      <c r="R69" s="108">
        <f t="shared" ref="R69" si="34">R21*1000/R45</f>
        <v>786.08718236406321</v>
      </c>
    </row>
    <row r="70" spans="1:18">
      <c r="A70" s="140">
        <v>2018</v>
      </c>
      <c r="B70" s="1"/>
      <c r="C70" s="108">
        <f t="shared" ref="C70:P70" si="35">C22*1000/C46</f>
        <v>725.31754574811623</v>
      </c>
      <c r="D70" s="108">
        <f t="shared" si="35"/>
        <v>757.54290548706797</v>
      </c>
      <c r="E70" s="108">
        <f t="shared" si="35"/>
        <v>777.84272497897393</v>
      </c>
      <c r="F70" s="108">
        <f t="shared" si="35"/>
        <v>873.29177057356605</v>
      </c>
      <c r="G70" s="108">
        <f t="shared" si="35"/>
        <v>671.5151515151515</v>
      </c>
      <c r="H70" s="108">
        <f t="shared" si="35"/>
        <v>768.04524361948961</v>
      </c>
      <c r="I70" s="108">
        <f t="shared" si="35"/>
        <v>781.79042904290429</v>
      </c>
      <c r="J70" s="108">
        <f t="shared" si="35"/>
        <v>783.17575757575753</v>
      </c>
      <c r="K70" s="108">
        <f t="shared" si="35"/>
        <v>669.55314698611903</v>
      </c>
      <c r="L70" s="108">
        <f t="shared" si="35"/>
        <v>1007.1685971685972</v>
      </c>
      <c r="M70" s="108">
        <f t="shared" si="35"/>
        <v>930.36929993577394</v>
      </c>
      <c r="N70" s="108">
        <f t="shared" si="35"/>
        <v>835.24691358024688</v>
      </c>
      <c r="O70" s="108">
        <f t="shared" si="35"/>
        <v>774.77872340425529</v>
      </c>
      <c r="P70" s="108">
        <f t="shared" si="35"/>
        <v>924.54726368159209</v>
      </c>
      <c r="Q70" s="108"/>
      <c r="R70" s="108">
        <f t="shared" ref="R70" si="36">R22*1000/R46</f>
        <v>796.13682749612212</v>
      </c>
    </row>
    <row r="71" spans="1:18">
      <c r="A71" s="140">
        <v>2019</v>
      </c>
      <c r="B71" s="1"/>
      <c r="C71" s="108">
        <f t="shared" ref="C71:P71" si="37">C23*1000/C47</f>
        <v>733.7130801687764</v>
      </c>
      <c r="D71" s="108">
        <f t="shared" si="37"/>
        <v>760.93067539422793</v>
      </c>
      <c r="E71" s="108">
        <f t="shared" si="37"/>
        <v>787.01215742839486</v>
      </c>
      <c r="F71" s="108">
        <f t="shared" si="37"/>
        <v>879.75929311395487</v>
      </c>
      <c r="G71" s="108">
        <f t="shared" si="37"/>
        <v>686.02794411177649</v>
      </c>
      <c r="H71" s="108">
        <f t="shared" si="37"/>
        <v>780.43403769274698</v>
      </c>
      <c r="I71" s="108">
        <f t="shared" si="37"/>
        <v>801.72638436482089</v>
      </c>
      <c r="J71" s="108">
        <f t="shared" si="37"/>
        <v>798.25878594249207</v>
      </c>
      <c r="K71" s="108">
        <f t="shared" si="37"/>
        <v>679.69958693203159</v>
      </c>
      <c r="L71" s="108">
        <f t="shared" si="37"/>
        <v>1012.8589500316256</v>
      </c>
      <c r="M71" s="108">
        <f t="shared" si="37"/>
        <v>937.28135378775903</v>
      </c>
      <c r="N71" s="108">
        <f t="shared" si="37"/>
        <v>861.73374613003091</v>
      </c>
      <c r="O71" s="108">
        <f t="shared" si="37"/>
        <v>785.78639966624951</v>
      </c>
      <c r="P71" s="108">
        <f t="shared" si="37"/>
        <v>942.03940886699502</v>
      </c>
      <c r="Q71" s="108"/>
      <c r="R71" s="108">
        <f t="shared" ref="R71:R72" si="38">R23*1000/R47</f>
        <v>804.42321984533498</v>
      </c>
    </row>
    <row r="72" spans="1:18">
      <c r="A72" s="140">
        <v>2020</v>
      </c>
      <c r="B72" s="1"/>
      <c r="C72" s="108">
        <f t="shared" ref="C72:P72" si="39">C24*1000/C48</f>
        <v>738.77697841726615</v>
      </c>
      <c r="D72" s="108">
        <f t="shared" si="39"/>
        <v>735.67743813682682</v>
      </c>
      <c r="E72" s="108">
        <f t="shared" si="39"/>
        <v>786.51298570565734</v>
      </c>
      <c r="F72" s="108">
        <f t="shared" si="39"/>
        <v>876.99970352801665</v>
      </c>
      <c r="G72" s="108">
        <f t="shared" si="39"/>
        <v>702.22879684418149</v>
      </c>
      <c r="H72" s="108">
        <f t="shared" si="39"/>
        <v>785.82866741321391</v>
      </c>
      <c r="I72" s="108">
        <f t="shared" si="39"/>
        <v>807.07865168539331</v>
      </c>
      <c r="J72" s="108">
        <f t="shared" si="39"/>
        <v>807.31419583169486</v>
      </c>
      <c r="K72" s="108">
        <f t="shared" si="39"/>
        <v>681.91328413284134</v>
      </c>
      <c r="L72" s="108">
        <f t="shared" si="39"/>
        <v>991.51364764267987</v>
      </c>
      <c r="M72" s="108">
        <f t="shared" si="39"/>
        <v>922.49419414770091</v>
      </c>
      <c r="N72" s="108">
        <f t="shared" si="39"/>
        <v>886.2037037037037</v>
      </c>
      <c r="O72" s="108">
        <f t="shared" si="39"/>
        <v>782.51936404402772</v>
      </c>
      <c r="P72" s="108">
        <f t="shared" si="39"/>
        <v>949.37621832358673</v>
      </c>
      <c r="Q72" s="108"/>
      <c r="R72" s="108">
        <f t="shared" si="38"/>
        <v>795.61952908314811</v>
      </c>
    </row>
    <row r="73" spans="1:18">
      <c r="B73" s="1"/>
      <c r="C73" s="1"/>
      <c r="D73" s="1"/>
      <c r="E73" s="1"/>
      <c r="F73" s="1"/>
      <c r="G73" s="1"/>
      <c r="H73" s="1"/>
      <c r="I73" s="1"/>
      <c r="J73" s="179"/>
      <c r="K73" s="179"/>
      <c r="L73" s="179"/>
      <c r="M73" s="179"/>
      <c r="N73" s="1"/>
      <c r="O73" s="1"/>
      <c r="P73" s="1"/>
      <c r="Q73" s="1"/>
      <c r="R73" s="1"/>
    </row>
    <row r="74" spans="1:18">
      <c r="A74" s="140"/>
      <c r="B74" s="1"/>
      <c r="C74" s="139"/>
      <c r="D74" s="139"/>
      <c r="E74" s="139"/>
      <c r="F74" s="139"/>
      <c r="G74" s="139"/>
      <c r="H74" s="139"/>
      <c r="I74" s="139"/>
      <c r="J74" s="229"/>
      <c r="K74" s="139"/>
      <c r="L74" s="139"/>
      <c r="M74" s="139"/>
      <c r="N74" s="139"/>
      <c r="O74" s="139"/>
      <c r="P74" s="139"/>
      <c r="Q74" s="1"/>
      <c r="R74" s="139"/>
    </row>
    <row r="75" spans="1:18">
      <c r="A75" s="140"/>
      <c r="B75" s="1"/>
      <c r="C75" s="126"/>
      <c r="D75" s="126"/>
      <c r="E75" s="126"/>
      <c r="F75" s="126"/>
      <c r="G75" s="126"/>
      <c r="H75" s="126"/>
      <c r="I75" s="126"/>
      <c r="J75" s="126"/>
      <c r="K75" s="126"/>
      <c r="L75" s="126"/>
      <c r="M75" s="126"/>
      <c r="N75" s="126"/>
      <c r="O75" s="126"/>
      <c r="P75" s="126"/>
      <c r="Q75" s="1"/>
      <c r="R75" s="126"/>
    </row>
    <row r="76" spans="1:18">
      <c r="A76" s="140"/>
      <c r="B76" s="1"/>
      <c r="C76" s="126"/>
      <c r="D76" s="126"/>
      <c r="E76" s="126"/>
      <c r="F76" s="126"/>
      <c r="G76" s="126"/>
      <c r="H76" s="126"/>
      <c r="I76" s="126"/>
      <c r="J76" s="126"/>
      <c r="K76" s="126"/>
      <c r="L76" s="126"/>
      <c r="M76" s="126"/>
      <c r="N76" s="126"/>
      <c r="O76" s="126"/>
      <c r="P76" s="126"/>
      <c r="Q76" s="1"/>
      <c r="R76" s="126"/>
    </row>
    <row r="77" spans="1:18">
      <c r="A77" s="140"/>
      <c r="B77" s="1"/>
      <c r="C77" s="126"/>
      <c r="D77" s="126"/>
      <c r="E77" s="126"/>
      <c r="F77" s="126"/>
      <c r="G77" s="126"/>
      <c r="H77" s="126"/>
      <c r="I77" s="126"/>
      <c r="J77" s="126"/>
      <c r="K77" s="126"/>
      <c r="L77" s="126"/>
      <c r="M77" s="126"/>
      <c r="N77" s="126"/>
      <c r="O77" s="126"/>
      <c r="P77" s="126"/>
      <c r="Q77" s="1"/>
      <c r="R77" s="126"/>
    </row>
    <row r="78" spans="1:18">
      <c r="A78" s="140"/>
      <c r="B78" s="1"/>
      <c r="C78" s="126"/>
      <c r="D78" s="126"/>
      <c r="E78" s="126"/>
      <c r="F78" s="126"/>
      <c r="G78" s="126"/>
      <c r="H78" s="126"/>
      <c r="I78" s="126"/>
      <c r="J78" s="126"/>
      <c r="K78" s="126"/>
      <c r="L78" s="126"/>
      <c r="M78" s="126"/>
      <c r="N78" s="126"/>
      <c r="O78" s="126"/>
      <c r="P78" s="126"/>
      <c r="Q78" s="1"/>
      <c r="R78" s="126"/>
    </row>
    <row r="79" spans="1:18">
      <c r="A79" s="140"/>
      <c r="B79" s="1"/>
      <c r="C79" s="126"/>
      <c r="D79" s="126"/>
      <c r="E79" s="126"/>
      <c r="F79" s="126"/>
      <c r="G79" s="126"/>
      <c r="H79" s="126"/>
      <c r="I79" s="126"/>
      <c r="J79" s="126"/>
      <c r="K79" s="126"/>
      <c r="L79" s="126"/>
      <c r="M79" s="126"/>
      <c r="N79" s="126"/>
      <c r="O79" s="126"/>
      <c r="P79" s="126"/>
      <c r="Q79" s="1"/>
      <c r="R79" s="126"/>
    </row>
    <row r="80" spans="1:18">
      <c r="A80" s="140"/>
      <c r="B80" s="1"/>
      <c r="C80" s="126"/>
      <c r="D80" s="126"/>
      <c r="E80" s="126"/>
      <c r="F80" s="126"/>
      <c r="G80" s="126"/>
      <c r="H80" s="126"/>
      <c r="I80" s="126"/>
      <c r="J80" s="126"/>
      <c r="K80" s="126"/>
      <c r="L80" s="126"/>
      <c r="M80" s="126"/>
      <c r="N80" s="126"/>
      <c r="O80" s="126"/>
      <c r="P80" s="126"/>
      <c r="Q80" s="1"/>
      <c r="R80" s="126"/>
    </row>
    <row r="81" spans="1:18">
      <c r="A81" s="140"/>
      <c r="B81" s="1"/>
      <c r="C81" s="126"/>
      <c r="D81" s="126"/>
      <c r="E81" s="126"/>
      <c r="F81" s="126"/>
      <c r="G81" s="126"/>
      <c r="H81" s="126"/>
      <c r="I81" s="126"/>
      <c r="J81" s="126"/>
      <c r="K81" s="126"/>
      <c r="L81" s="126"/>
      <c r="M81" s="126"/>
      <c r="N81" s="126"/>
      <c r="O81" s="126"/>
      <c r="P81" s="126"/>
      <c r="Q81" s="1"/>
      <c r="R81" s="126"/>
    </row>
    <row r="82" spans="1:18">
      <c r="A82" s="140"/>
      <c r="B82" s="1"/>
      <c r="C82" s="126"/>
      <c r="D82" s="126"/>
      <c r="E82" s="126"/>
      <c r="F82" s="126"/>
      <c r="G82" s="126"/>
      <c r="H82" s="126"/>
      <c r="I82" s="126"/>
      <c r="J82" s="126"/>
      <c r="K82" s="126"/>
      <c r="L82" s="126"/>
      <c r="M82" s="126"/>
      <c r="N82" s="126"/>
      <c r="O82" s="126"/>
      <c r="P82" s="126"/>
      <c r="Q82" s="1"/>
      <c r="R82" s="126"/>
    </row>
    <row r="83" spans="1:18">
      <c r="A83" s="140"/>
      <c r="B83" s="1"/>
      <c r="C83" s="126"/>
      <c r="D83" s="126"/>
      <c r="E83" s="126"/>
      <c r="F83" s="126"/>
      <c r="G83" s="126"/>
      <c r="H83" s="126"/>
      <c r="I83" s="126"/>
      <c r="J83" s="126"/>
      <c r="K83" s="126"/>
      <c r="L83" s="126"/>
      <c r="M83" s="126"/>
      <c r="N83" s="126"/>
      <c r="O83" s="126"/>
      <c r="P83" s="126"/>
      <c r="Q83" s="1"/>
      <c r="R83" s="126"/>
    </row>
    <row r="84" spans="1:18">
      <c r="A84" s="140"/>
      <c r="B84" s="1"/>
      <c r="C84" s="126"/>
      <c r="D84" s="126"/>
      <c r="E84" s="126"/>
      <c r="F84" s="126"/>
      <c r="G84" s="126"/>
      <c r="H84" s="126"/>
      <c r="I84" s="126"/>
      <c r="J84" s="126"/>
      <c r="K84" s="126"/>
      <c r="L84" s="126"/>
      <c r="M84" s="126"/>
      <c r="N84" s="126"/>
      <c r="O84" s="126"/>
      <c r="P84" s="126"/>
      <c r="Q84" s="1"/>
      <c r="R84" s="126"/>
    </row>
    <row r="85" spans="1:18">
      <c r="A85" s="140"/>
      <c r="B85" s="1"/>
      <c r="C85" s="126"/>
      <c r="D85" s="126"/>
      <c r="E85" s="126"/>
      <c r="F85" s="126"/>
      <c r="G85" s="126"/>
      <c r="H85" s="126"/>
      <c r="I85" s="126"/>
      <c r="J85" s="126"/>
      <c r="K85" s="126"/>
      <c r="L85" s="126"/>
      <c r="M85" s="126"/>
      <c r="N85" s="126"/>
      <c r="O85" s="126"/>
      <c r="P85" s="126"/>
      <c r="Q85" s="1"/>
      <c r="R85" s="126"/>
    </row>
    <row r="86" spans="1:18">
      <c r="A86" s="140"/>
      <c r="B86" s="1"/>
      <c r="C86" s="126"/>
      <c r="D86" s="126"/>
      <c r="E86" s="126"/>
      <c r="F86" s="126"/>
      <c r="G86" s="126"/>
      <c r="H86" s="126"/>
      <c r="I86" s="126"/>
      <c r="J86" s="126"/>
      <c r="K86" s="126"/>
      <c r="L86" s="126"/>
      <c r="M86" s="126"/>
      <c r="N86" s="126"/>
      <c r="O86" s="126"/>
      <c r="P86" s="126"/>
      <c r="Q86" s="1"/>
      <c r="R86" s="126"/>
    </row>
    <row r="87" spans="1:18">
      <c r="A87" s="140"/>
      <c r="B87" s="1"/>
      <c r="C87" s="126"/>
      <c r="D87" s="126"/>
      <c r="E87" s="126"/>
      <c r="F87" s="126"/>
      <c r="G87" s="126"/>
      <c r="H87" s="126"/>
      <c r="I87" s="126"/>
      <c r="J87" s="126"/>
      <c r="K87" s="126"/>
      <c r="L87" s="126"/>
      <c r="M87" s="126"/>
      <c r="N87" s="126"/>
      <c r="O87" s="126"/>
      <c r="P87" s="126"/>
      <c r="Q87" s="1"/>
      <c r="R87" s="126"/>
    </row>
    <row r="88" spans="1:18">
      <c r="A88" s="140"/>
      <c r="B88" s="1"/>
      <c r="C88" s="126"/>
      <c r="D88" s="126"/>
      <c r="E88" s="126"/>
      <c r="F88" s="126"/>
      <c r="G88" s="126"/>
      <c r="H88" s="126"/>
      <c r="I88" s="126"/>
      <c r="J88" s="126"/>
      <c r="K88" s="126"/>
      <c r="L88" s="126"/>
      <c r="M88" s="126"/>
      <c r="N88" s="126"/>
      <c r="O88" s="126"/>
      <c r="P88" s="126"/>
      <c r="Q88" s="1"/>
      <c r="R88" s="126"/>
    </row>
    <row r="89" spans="1:18">
      <c r="A89" s="140"/>
      <c r="B89" s="1"/>
      <c r="C89" s="126"/>
      <c r="D89" s="126"/>
      <c r="E89" s="126"/>
      <c r="F89" s="126"/>
      <c r="G89" s="126"/>
      <c r="H89" s="126"/>
      <c r="I89" s="126"/>
      <c r="J89" s="126"/>
      <c r="K89" s="126"/>
      <c r="L89" s="126"/>
      <c r="M89" s="126"/>
      <c r="N89" s="126"/>
      <c r="O89" s="126"/>
      <c r="P89" s="126"/>
      <c r="Q89" s="1"/>
      <c r="R89" s="126"/>
    </row>
    <row r="90" spans="1:18">
      <c r="A90" s="140"/>
      <c r="B90" s="1"/>
      <c r="C90" s="126"/>
      <c r="D90" s="126"/>
      <c r="E90" s="126"/>
      <c r="F90" s="126"/>
      <c r="G90" s="126"/>
      <c r="H90" s="126"/>
      <c r="I90" s="126"/>
      <c r="J90" s="126"/>
      <c r="K90" s="126"/>
      <c r="L90" s="126"/>
      <c r="M90" s="126"/>
      <c r="N90" s="126"/>
      <c r="O90" s="126"/>
      <c r="P90" s="126"/>
      <c r="Q90" s="1"/>
      <c r="R90" s="126"/>
    </row>
    <row r="91" spans="1:18">
      <c r="A91" s="140"/>
      <c r="B91" s="1"/>
      <c r="C91" s="126"/>
      <c r="D91" s="126"/>
      <c r="E91" s="126"/>
      <c r="F91" s="126"/>
      <c r="G91" s="126"/>
      <c r="H91" s="126"/>
      <c r="I91" s="126"/>
      <c r="J91" s="126"/>
      <c r="K91" s="126"/>
      <c r="L91" s="126"/>
      <c r="M91" s="126"/>
      <c r="N91" s="126"/>
      <c r="O91" s="126"/>
      <c r="P91" s="126"/>
      <c r="Q91" s="1"/>
      <c r="R91" s="126"/>
    </row>
    <row r="92" spans="1:18">
      <c r="A92" s="140"/>
      <c r="B92" s="1"/>
      <c r="C92" s="126"/>
      <c r="D92" s="126"/>
      <c r="E92" s="126"/>
      <c r="F92" s="126"/>
      <c r="G92" s="126"/>
      <c r="H92" s="126"/>
      <c r="I92" s="126"/>
      <c r="J92" s="126"/>
      <c r="K92" s="126"/>
      <c r="L92" s="126"/>
      <c r="M92" s="126"/>
      <c r="N92" s="126"/>
      <c r="O92" s="126"/>
      <c r="P92" s="126"/>
      <c r="Q92" s="1"/>
      <c r="R92" s="126"/>
    </row>
  </sheetData>
  <mergeCells count="1">
    <mergeCell ref="L1:M1"/>
  </mergeCells>
  <hyperlinks>
    <hyperlink ref="L1:M1" location="Contents!A1" display="Back to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45"/>
  <sheetViews>
    <sheetView workbookViewId="0">
      <selection activeCell="G7" sqref="G7"/>
    </sheetView>
  </sheetViews>
  <sheetFormatPr defaultColWidth="8.88671875" defaultRowHeight="13.2"/>
  <cols>
    <col min="1" max="1" width="12.109375" style="181" customWidth="1"/>
    <col min="2" max="2" width="15.5546875" style="1" customWidth="1"/>
    <col min="3" max="3" width="8.88671875" style="1"/>
  </cols>
  <sheetData>
    <row r="1" spans="1:20" ht="25.5" customHeight="1">
      <c r="A1" s="180" t="s">
        <v>198</v>
      </c>
      <c r="B1" s="54"/>
      <c r="C1" s="54"/>
      <c r="D1" s="16"/>
      <c r="E1" s="16"/>
      <c r="F1" s="16"/>
      <c r="G1" s="16"/>
      <c r="H1" s="16"/>
      <c r="I1" s="16"/>
      <c r="J1" s="16"/>
      <c r="K1" s="16"/>
      <c r="L1" s="16"/>
      <c r="M1" s="352" t="s">
        <v>255</v>
      </c>
      <c r="N1" s="352"/>
      <c r="O1" s="16"/>
      <c r="P1" s="16"/>
      <c r="Q1" s="16"/>
      <c r="R1" s="16"/>
      <c r="S1" s="16"/>
      <c r="T1" s="16"/>
    </row>
    <row r="2" spans="1:20" ht="12.75" customHeight="1">
      <c r="A2" s="69"/>
      <c r="B2" s="55" t="s">
        <v>219</v>
      </c>
      <c r="C2" s="55" t="s">
        <v>222</v>
      </c>
    </row>
    <row r="3" spans="1:20">
      <c r="A3" s="69" t="s">
        <v>492</v>
      </c>
      <c r="B3" s="141" t="s">
        <v>456</v>
      </c>
      <c r="C3" s="141">
        <v>9.8000000000000007</v>
      </c>
    </row>
    <row r="4" spans="1:20">
      <c r="A4" s="69">
        <v>2010</v>
      </c>
      <c r="B4" s="141">
        <v>2010</v>
      </c>
      <c r="C4" s="141">
        <v>10.9</v>
      </c>
    </row>
    <row r="5" spans="1:20">
      <c r="A5" s="69" t="s">
        <v>473</v>
      </c>
      <c r="B5" s="141"/>
      <c r="C5" s="141">
        <v>11.2</v>
      </c>
    </row>
    <row r="6" spans="1:20">
      <c r="A6" s="69" t="s">
        <v>475</v>
      </c>
      <c r="B6" s="141">
        <v>2012</v>
      </c>
      <c r="C6" s="141">
        <v>11.3</v>
      </c>
    </row>
    <row r="7" spans="1:20">
      <c r="A7" s="69" t="s">
        <v>474</v>
      </c>
      <c r="B7" s="141"/>
      <c r="C7" s="141">
        <v>11.4</v>
      </c>
    </row>
    <row r="8" spans="1:20">
      <c r="A8" s="69"/>
      <c r="B8" s="141">
        <v>2014</v>
      </c>
      <c r="C8" s="141">
        <v>11.4</v>
      </c>
    </row>
    <row r="9" spans="1:20">
      <c r="A9" s="69">
        <v>2015</v>
      </c>
      <c r="B9" s="141"/>
      <c r="C9" s="141">
        <v>11.5</v>
      </c>
    </row>
    <row r="10" spans="1:20">
      <c r="A10" s="69"/>
      <c r="B10" s="141" t="s">
        <v>549</v>
      </c>
      <c r="C10" s="141">
        <v>11.6</v>
      </c>
    </row>
    <row r="11" spans="1:20">
      <c r="A11" s="69"/>
      <c r="B11" s="141">
        <v>2019</v>
      </c>
      <c r="C11" s="141">
        <v>11.8</v>
      </c>
      <c r="D11" s="156" t="s">
        <v>649</v>
      </c>
    </row>
    <row r="12" spans="1:20">
      <c r="A12" s="69" t="s">
        <v>553</v>
      </c>
      <c r="B12" s="141">
        <v>2005</v>
      </c>
      <c r="C12" s="141">
        <v>7.6</v>
      </c>
    </row>
    <row r="13" spans="1:20">
      <c r="A13" s="69">
        <v>2009</v>
      </c>
      <c r="B13" s="141"/>
      <c r="C13" s="141">
        <v>8.6</v>
      </c>
    </row>
    <row r="14" spans="1:20">
      <c r="A14" s="69"/>
      <c r="B14" s="141">
        <v>2011</v>
      </c>
      <c r="C14" s="141">
        <v>9.1999999999999993</v>
      </c>
    </row>
    <row r="15" spans="1:20">
      <c r="A15" s="69" t="s">
        <v>344</v>
      </c>
      <c r="B15" s="141" t="s">
        <v>542</v>
      </c>
      <c r="C15" s="141">
        <v>9.6</v>
      </c>
    </row>
    <row r="16" spans="1:20">
      <c r="A16" s="69"/>
      <c r="B16" s="141" t="s">
        <v>648</v>
      </c>
      <c r="C16" s="141">
        <v>9.7100000000000009</v>
      </c>
      <c r="D16" s="156" t="s">
        <v>649</v>
      </c>
    </row>
    <row r="17" spans="1:4">
      <c r="A17" s="69" t="s">
        <v>546</v>
      </c>
      <c r="B17" s="322" t="s">
        <v>455</v>
      </c>
      <c r="C17" s="141">
        <v>10.1</v>
      </c>
    </row>
    <row r="18" spans="1:4">
      <c r="A18" s="69">
        <v>2010</v>
      </c>
      <c r="B18" s="141"/>
      <c r="C18" s="141">
        <v>9.9</v>
      </c>
    </row>
    <row r="19" spans="1:4">
      <c r="A19" s="69"/>
      <c r="B19" s="141">
        <v>2011</v>
      </c>
      <c r="C19" s="141">
        <v>10</v>
      </c>
    </row>
    <row r="20" spans="1:4">
      <c r="A20" s="69"/>
      <c r="B20" s="141"/>
      <c r="C20" s="141">
        <v>10</v>
      </c>
    </row>
    <row r="21" spans="1:4">
      <c r="A21" s="69"/>
      <c r="B21" s="141">
        <v>2013</v>
      </c>
      <c r="C21" s="141">
        <v>10</v>
      </c>
    </row>
    <row r="22" spans="1:4">
      <c r="A22" s="69"/>
      <c r="B22" s="141"/>
      <c r="C22" s="141">
        <v>9.8000000000000007</v>
      </c>
    </row>
    <row r="23" spans="1:4">
      <c r="A23" s="69"/>
      <c r="B23" s="141"/>
      <c r="C23" s="141">
        <v>10.1</v>
      </c>
    </row>
    <row r="24" spans="1:4">
      <c r="A24" s="69" t="s">
        <v>548</v>
      </c>
      <c r="B24" s="141" t="s">
        <v>545</v>
      </c>
      <c r="C24" s="141">
        <v>10.1</v>
      </c>
    </row>
    <row r="25" spans="1:4">
      <c r="A25" s="69"/>
      <c r="B25" s="141" t="s">
        <v>651</v>
      </c>
      <c r="C25" s="141">
        <v>10.4</v>
      </c>
      <c r="D25" s="156" t="s">
        <v>650</v>
      </c>
    </row>
    <row r="26" spans="1:4">
      <c r="A26" s="69">
        <v>2002</v>
      </c>
      <c r="B26" s="141">
        <v>2002</v>
      </c>
      <c r="C26" s="323">
        <f>'2.1, 2.2, 2.3,2.4'!AC6</f>
        <v>12.059909185585218</v>
      </c>
    </row>
    <row r="27" spans="1:4">
      <c r="A27" s="69">
        <v>2010</v>
      </c>
      <c r="B27" s="141"/>
      <c r="C27" s="323">
        <f>'2.1, 2.2, 2.3,2.4'!AC14</f>
        <v>13.489664551908792</v>
      </c>
    </row>
    <row r="28" spans="1:4">
      <c r="A28" s="69">
        <v>2011</v>
      </c>
      <c r="B28" s="141"/>
      <c r="C28" s="323">
        <f>'2.1, 2.2, 2.3,2.4'!AC15</f>
        <v>13.74960386101043</v>
      </c>
    </row>
    <row r="29" spans="1:4">
      <c r="A29" s="69">
        <v>2012</v>
      </c>
      <c r="B29" s="141">
        <v>2012</v>
      </c>
      <c r="C29" s="323">
        <f>'2.1, 2.2, 2.3,2.4'!AC16</f>
        <v>13.965688109275902</v>
      </c>
    </row>
    <row r="30" spans="1:4">
      <c r="A30" s="69">
        <v>2013</v>
      </c>
      <c r="B30" s="141"/>
      <c r="C30" s="323">
        <f>'2.1, 2.2, 2.3,2.4'!AC17</f>
        <v>14.082254926667606</v>
      </c>
    </row>
    <row r="31" spans="1:4">
      <c r="A31" s="69">
        <v>2014</v>
      </c>
      <c r="B31" s="141">
        <v>2014</v>
      </c>
      <c r="C31" s="323">
        <f>'2.1, 2.2, 2.3,2.4'!AC18</f>
        <v>14.099686233377478</v>
      </c>
    </row>
    <row r="32" spans="1:4">
      <c r="A32" s="69">
        <v>2015</v>
      </c>
      <c r="B32" s="141"/>
      <c r="C32" s="323">
        <f>'2.1, 2.2, 2.3,2.4'!AC19</f>
        <v>14.088783109175186</v>
      </c>
    </row>
    <row r="33" spans="1:12">
      <c r="A33" s="69">
        <v>2016</v>
      </c>
      <c r="B33" s="141">
        <v>2016</v>
      </c>
      <c r="C33" s="323">
        <f>'2.1, 2.2, 2.3,2.4'!AC20</f>
        <v>14.083684621928256</v>
      </c>
    </row>
    <row r="34" spans="1:12">
      <c r="A34" s="69">
        <v>2017</v>
      </c>
      <c r="B34" s="141"/>
      <c r="C34" s="323">
        <f>'2.1, 2.2, 2.3,2.4'!AC21</f>
        <v>14.029199052720271</v>
      </c>
    </row>
    <row r="35" spans="1:12">
      <c r="A35" s="69">
        <v>2018</v>
      </c>
      <c r="B35" s="141" t="s">
        <v>565</v>
      </c>
      <c r="C35" s="323">
        <f>'2.1, 2.2, 2.3,2.4'!AC22</f>
        <v>14.01521706557768</v>
      </c>
      <c r="L35" s="47"/>
    </row>
    <row r="36" spans="1:12">
      <c r="A36" s="140"/>
      <c r="B36" s="141"/>
      <c r="C36" s="324"/>
      <c r="L36" s="47"/>
    </row>
    <row r="37" spans="1:12">
      <c r="A37" s="140"/>
      <c r="B37" s="141"/>
      <c r="C37" s="324"/>
      <c r="L37" s="47"/>
    </row>
    <row r="38" spans="1:12">
      <c r="A38" s="181" t="s">
        <v>552</v>
      </c>
      <c r="L38" s="47"/>
    </row>
    <row r="39" spans="1:12">
      <c r="A39" s="181" t="s">
        <v>362</v>
      </c>
      <c r="C39" s="1" t="s">
        <v>363</v>
      </c>
      <c r="L39" s="47"/>
    </row>
    <row r="40" spans="1:12">
      <c r="A40" s="181" t="s">
        <v>421</v>
      </c>
      <c r="C40" s="1" t="s">
        <v>422</v>
      </c>
      <c r="L40" s="47"/>
    </row>
    <row r="41" spans="1:12">
      <c r="A41" s="181" t="s">
        <v>542</v>
      </c>
      <c r="C41" s="1" t="s">
        <v>544</v>
      </c>
      <c r="G41" s="156" t="s">
        <v>543</v>
      </c>
      <c r="L41" s="47"/>
    </row>
    <row r="42" spans="1:12">
      <c r="A42" s="181" t="s">
        <v>551</v>
      </c>
      <c r="C42" s="1" t="s">
        <v>364</v>
      </c>
      <c r="G42" s="156" t="s">
        <v>550</v>
      </c>
      <c r="K42" s="34"/>
      <c r="L42" s="47"/>
    </row>
    <row r="43" spans="1:12">
      <c r="A43" s="181" t="s">
        <v>546</v>
      </c>
      <c r="C43" s="325" t="s">
        <v>547</v>
      </c>
      <c r="L43" s="47"/>
    </row>
    <row r="44" spans="1:12">
      <c r="L44" s="47"/>
    </row>
    <row r="45" spans="1:12">
      <c r="L45" s="47"/>
    </row>
  </sheetData>
  <mergeCells count="1">
    <mergeCell ref="M1:N1"/>
  </mergeCells>
  <phoneticPr fontId="6" type="noConversion"/>
  <hyperlinks>
    <hyperlink ref="M1:N1" location="Contents!A1" display="Back to Contents"/>
    <hyperlink ref="G41" r:id="rId1"/>
    <hyperlink ref="C43" r:id="rId2"/>
    <hyperlink ref="D16" r:id="rId3"/>
    <hyperlink ref="D11" r:id="rId4"/>
    <hyperlink ref="D25" r:id="rId5"/>
  </hyperlinks>
  <pageMargins left="0.75" right="0.75" top="1" bottom="1" header="0.5" footer="0.5"/>
  <pageSetup paperSize="9" orientation="landscape" r:id="rId6"/>
  <headerFooter alignWithMargins="0"/>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L51"/>
  <sheetViews>
    <sheetView zoomScale="85" zoomScaleNormal="85" workbookViewId="0">
      <selection activeCell="AJ10" sqref="AJ10"/>
    </sheetView>
  </sheetViews>
  <sheetFormatPr defaultColWidth="8.88671875" defaultRowHeight="13.2"/>
  <cols>
    <col min="1" max="1" width="6.33203125" style="224" bestFit="1" customWidth="1"/>
    <col min="2" max="2" width="10.44140625" style="30" customWidth="1"/>
    <col min="3" max="3" width="11.33203125" style="30" customWidth="1"/>
    <col min="4" max="4" width="9.44140625" style="30" bestFit="1" customWidth="1"/>
    <col min="5" max="5" width="9.6640625" style="30" customWidth="1"/>
    <col min="6" max="6" width="10.44140625" style="30" customWidth="1"/>
    <col min="7" max="7" width="9.33203125" style="30" bestFit="1" customWidth="1"/>
    <col min="8" max="9" width="8.88671875" style="30" customWidth="1"/>
    <col min="10" max="10" width="10.44140625" style="30" customWidth="1"/>
    <col min="11" max="11" width="12" style="30" customWidth="1"/>
    <col min="12" max="13" width="8.88671875" style="30" customWidth="1"/>
    <col min="14" max="14" width="5.6640625" style="30" customWidth="1"/>
    <col min="15" max="18" width="15.44140625" style="30" customWidth="1"/>
    <col min="19" max="20" width="10.5546875" style="189" customWidth="1"/>
    <col min="21" max="21" width="8.88671875" style="189" customWidth="1"/>
    <col min="22" max="22" width="11.33203125" style="189" customWidth="1"/>
    <col min="23" max="23" width="8.88671875" style="189" customWidth="1"/>
    <col min="24" max="24" width="11.33203125" style="189" customWidth="1"/>
    <col min="25" max="25" width="5.6640625" style="189" customWidth="1"/>
    <col min="26" max="28" width="8.88671875" style="189" customWidth="1"/>
    <col min="29" max="29" width="11.5546875" style="189" customWidth="1"/>
    <col min="30" max="31" width="17.33203125" style="189" customWidth="1"/>
    <col min="32" max="36" width="11.5546875" style="189" customWidth="1"/>
    <col min="37" max="16384" width="8.88671875" style="30"/>
  </cols>
  <sheetData>
    <row r="1" spans="1:38" s="224" customFormat="1" ht="29.25" customHeight="1">
      <c r="B1" s="266" t="s">
        <v>659</v>
      </c>
      <c r="C1" s="310"/>
      <c r="D1" s="310"/>
      <c r="E1" s="310"/>
      <c r="F1" s="310"/>
      <c r="G1" s="310"/>
      <c r="H1" s="310"/>
      <c r="I1" s="310"/>
      <c r="J1" s="310"/>
      <c r="K1" s="310"/>
      <c r="L1" s="310"/>
      <c r="M1" s="310"/>
      <c r="O1" s="266" t="s">
        <v>199</v>
      </c>
      <c r="P1" s="310"/>
      <c r="Q1" s="310"/>
      <c r="R1" s="310"/>
      <c r="S1" s="310"/>
      <c r="T1" s="310"/>
      <c r="U1" s="310"/>
      <c r="V1" s="310"/>
      <c r="W1" s="310"/>
      <c r="X1" s="310"/>
      <c r="Z1" s="310"/>
      <c r="AA1" s="310"/>
      <c r="AB1" s="310"/>
      <c r="AC1" s="310"/>
      <c r="AD1" s="310"/>
      <c r="AE1" s="310"/>
      <c r="AF1" s="310"/>
      <c r="AG1" s="310"/>
      <c r="AH1" s="356" t="s">
        <v>255</v>
      </c>
      <c r="AI1" s="356"/>
      <c r="AJ1" s="310"/>
    </row>
    <row r="2" spans="1:38" ht="21.75" customHeight="1">
      <c r="A2" s="267"/>
      <c r="B2" s="353" t="s">
        <v>238</v>
      </c>
      <c r="C2" s="354"/>
      <c r="D2" s="354"/>
      <c r="E2" s="354"/>
      <c r="F2" s="354"/>
      <c r="G2" s="354"/>
      <c r="H2" s="355"/>
      <c r="I2" s="355"/>
      <c r="J2" s="355"/>
      <c r="K2" s="355"/>
      <c r="L2" s="355"/>
      <c r="M2" s="355"/>
      <c r="N2" s="178"/>
      <c r="O2" s="353" t="s">
        <v>60</v>
      </c>
      <c r="P2" s="354"/>
      <c r="Q2" s="354"/>
      <c r="R2" s="354"/>
      <c r="S2" s="354"/>
      <c r="T2" s="354"/>
      <c r="U2" s="355"/>
      <c r="V2" s="355"/>
      <c r="W2" s="355"/>
      <c r="X2" s="355"/>
      <c r="Z2" s="353" t="s">
        <v>576</v>
      </c>
      <c r="AA2" s="353"/>
      <c r="AB2" s="353"/>
      <c r="AC2" s="353"/>
      <c r="AD2" s="353"/>
      <c r="AE2" s="353"/>
      <c r="AF2" s="353"/>
      <c r="AG2" s="353"/>
      <c r="AH2" s="353"/>
      <c r="AI2" s="353"/>
      <c r="AJ2" s="353"/>
    </row>
    <row r="3" spans="1:38" s="38" customFormat="1" ht="30" customHeight="1">
      <c r="A3" s="268" t="s">
        <v>220</v>
      </c>
      <c r="B3" s="269" t="s">
        <v>49</v>
      </c>
      <c r="C3" s="269" t="s">
        <v>50</v>
      </c>
      <c r="D3" s="269" t="s">
        <v>55</v>
      </c>
      <c r="E3" s="269" t="s">
        <v>56</v>
      </c>
      <c r="F3" s="270" t="s">
        <v>301</v>
      </c>
      <c r="G3" s="270" t="s">
        <v>302</v>
      </c>
      <c r="H3" s="271" t="s">
        <v>320</v>
      </c>
      <c r="I3" s="269" t="s">
        <v>321</v>
      </c>
      <c r="J3" s="269" t="s">
        <v>61</v>
      </c>
      <c r="K3" s="269" t="s">
        <v>62</v>
      </c>
      <c r="L3" s="269" t="s">
        <v>63</v>
      </c>
      <c r="M3" s="269" t="s">
        <v>64</v>
      </c>
      <c r="N3" s="269"/>
      <c r="O3" s="269" t="s">
        <v>731</v>
      </c>
      <c r="P3" s="269" t="s">
        <v>5</v>
      </c>
      <c r="Q3" s="272" t="s">
        <v>732</v>
      </c>
      <c r="R3" s="273" t="s">
        <v>229</v>
      </c>
      <c r="S3" s="273" t="s">
        <v>733</v>
      </c>
      <c r="T3" s="273" t="s">
        <v>51</v>
      </c>
      <c r="U3" s="273" t="s">
        <v>734</v>
      </c>
      <c r="V3" s="273" t="s">
        <v>52</v>
      </c>
      <c r="W3" s="273" t="s">
        <v>735</v>
      </c>
      <c r="X3" s="273" t="s">
        <v>53</v>
      </c>
      <c r="Y3" s="273"/>
      <c r="Z3" s="273" t="s">
        <v>54</v>
      </c>
      <c r="AA3" s="273" t="s">
        <v>58</v>
      </c>
      <c r="AB3" s="273" t="s">
        <v>59</v>
      </c>
      <c r="AC3" s="273" t="s">
        <v>57</v>
      </c>
      <c r="AD3" s="270" t="s">
        <v>300</v>
      </c>
      <c r="AE3" s="270" t="s">
        <v>299</v>
      </c>
      <c r="AF3" s="271" t="s">
        <v>322</v>
      </c>
      <c r="AG3" s="273" t="s">
        <v>65</v>
      </c>
      <c r="AH3" s="273" t="s">
        <v>66</v>
      </c>
      <c r="AI3" s="273" t="s">
        <v>355</v>
      </c>
      <c r="AJ3" s="273" t="s">
        <v>736</v>
      </c>
    </row>
    <row r="4" spans="1:38">
      <c r="A4" s="232">
        <v>2000</v>
      </c>
      <c r="B4" s="35">
        <v>1512891</v>
      </c>
      <c r="C4" s="35">
        <v>981652</v>
      </c>
      <c r="D4" s="188">
        <v>1264633</v>
      </c>
      <c r="E4" s="188">
        <v>882678</v>
      </c>
      <c r="F4" s="188">
        <v>248258</v>
      </c>
      <c r="G4" s="188">
        <v>98974</v>
      </c>
      <c r="H4" s="30">
        <v>52873</v>
      </c>
      <c r="I4" s="188">
        <v>25453</v>
      </c>
      <c r="J4" s="188">
        <v>69951</v>
      </c>
      <c r="K4" s="188">
        <v>25599</v>
      </c>
      <c r="L4" s="188">
        <v>3384</v>
      </c>
      <c r="M4" s="188">
        <v>1114</v>
      </c>
      <c r="N4" s="188"/>
      <c r="O4" s="48">
        <v>11.980688863999999</v>
      </c>
      <c r="P4" s="48">
        <v>11.345150213</v>
      </c>
      <c r="Q4" s="48">
        <v>12.054550105000001</v>
      </c>
      <c r="R4" s="48">
        <v>13.314072382999999</v>
      </c>
      <c r="S4" s="48">
        <v>14.420186105999999</v>
      </c>
      <c r="T4" s="48">
        <v>19.649294779000002</v>
      </c>
      <c r="U4" s="48">
        <v>14.778394876</v>
      </c>
      <c r="V4" s="48">
        <v>13.086819798000001</v>
      </c>
      <c r="W4" s="48">
        <v>16.467789598</v>
      </c>
      <c r="X4" s="48">
        <v>14.951526032</v>
      </c>
      <c r="Y4" s="48"/>
      <c r="Z4" s="308">
        <f t="shared" ref="Z4:Z11" si="0">C4/(B4+C4)</f>
        <v>0.39351977496479312</v>
      </c>
      <c r="AA4" s="308">
        <f t="shared" ref="AA4:AA13" si="1">K4/(J4+K4)</f>
        <v>0.26791208791208793</v>
      </c>
      <c r="AB4" s="308">
        <f>M4/(L4+M4)</f>
        <v>0.24766562916851934</v>
      </c>
      <c r="AC4" s="48">
        <f>(D4*O4+E4*P4+F4*Q4+G4*R4)/SUM(D4:G4)</f>
        <v>11.816061899858795</v>
      </c>
      <c r="AD4" s="48">
        <f>(D4*O4+E4*P4)/(D4+E4)</f>
        <v>11.719443061511502</v>
      </c>
      <c r="AE4" s="48">
        <f t="shared" ref="AE4:AE13" si="2">(F4*Q4+G4*R4)/(F4+G4)</f>
        <v>12.413560674137559</v>
      </c>
      <c r="AF4" s="48">
        <f t="shared" ref="AF4:AF13" si="3">(H4*S4+I4*T4)/(H4+I4)</f>
        <v>16.119449480280178</v>
      </c>
      <c r="AG4" s="71">
        <f t="shared" ref="AG4:AG13" si="4">(J4*U4+K4*V4)/(J4+K4)</f>
        <v>14.325201464992968</v>
      </c>
      <c r="AH4" s="71">
        <f t="shared" ref="AH4:AH13" si="5">(L4*W4+M4*X4)/(L4+M4)</f>
        <v>16.092263227941306</v>
      </c>
      <c r="AI4" s="48">
        <f>(E4*P4+G4*R4)/SUM(E4,G4)</f>
        <v>11.543664658907083</v>
      </c>
      <c r="AJ4" s="48">
        <f>(D4*O4+F4*Q4)/SUM(D4,F4)</f>
        <v>11.992809131731237</v>
      </c>
    </row>
    <row r="5" spans="1:38">
      <c r="A5" s="232">
        <v>2001</v>
      </c>
      <c r="B5" s="35">
        <v>1496354</v>
      </c>
      <c r="C5" s="35">
        <v>1066880</v>
      </c>
      <c r="D5" s="188">
        <v>1244913</v>
      </c>
      <c r="E5" s="188">
        <v>968475</v>
      </c>
      <c r="F5" s="188">
        <v>251441</v>
      </c>
      <c r="G5" s="188">
        <v>98405</v>
      </c>
      <c r="H5" s="30">
        <v>53354</v>
      </c>
      <c r="I5" s="188">
        <v>25534</v>
      </c>
      <c r="J5" s="188">
        <v>70018</v>
      </c>
      <c r="K5" s="188">
        <v>27751</v>
      </c>
      <c r="L5" s="188">
        <v>3501</v>
      </c>
      <c r="M5" s="188">
        <v>1296</v>
      </c>
      <c r="N5" s="188"/>
      <c r="O5" s="48">
        <v>12.060019054</v>
      </c>
      <c r="P5" s="48">
        <v>11.624675908</v>
      </c>
      <c r="Q5" s="48">
        <v>12.078310618</v>
      </c>
      <c r="R5" s="48">
        <v>13.927874600000001</v>
      </c>
      <c r="S5" s="48">
        <v>14.660578401</v>
      </c>
      <c r="T5" s="48">
        <v>20.379337354</v>
      </c>
      <c r="U5" s="48">
        <v>15.028064212</v>
      </c>
      <c r="V5" s="48">
        <v>13.56936687</v>
      </c>
      <c r="W5" s="48">
        <v>16.569123107999999</v>
      </c>
      <c r="X5" s="48">
        <v>15.243055556</v>
      </c>
      <c r="Y5" s="48"/>
      <c r="Z5" s="308">
        <f t="shared" si="0"/>
        <v>0.41622419178272446</v>
      </c>
      <c r="AA5" s="308">
        <f t="shared" si="1"/>
        <v>0.28384252677228977</v>
      </c>
      <c r="AB5" s="308">
        <f t="shared" ref="AB5:AB11" si="6">M5/(L5+M5)</f>
        <v>0.27016885553470921</v>
      </c>
      <c r="AC5" s="48">
        <f t="shared" ref="AC5:AC11" si="7">(D5*O5+E5*P5+F5*Q5+G5*R5)/SUM(D5:G5)</f>
        <v>11.969035016188977</v>
      </c>
      <c r="AD5" s="48">
        <f t="shared" ref="AD5:AD12" si="8">(D5*O5+E5*P5)/(D5+E5)</f>
        <v>11.869533267810525</v>
      </c>
      <c r="AE5" s="48">
        <f t="shared" si="2"/>
        <v>12.598557651405299</v>
      </c>
      <c r="AF5" s="48">
        <f t="shared" si="3"/>
        <v>16.511592384190116</v>
      </c>
      <c r="AG5" s="71">
        <f t="shared" si="4"/>
        <v>14.614023872650698</v>
      </c>
      <c r="AH5" s="71">
        <f t="shared" si="5"/>
        <v>16.210860955114448</v>
      </c>
      <c r="AI5" s="48">
        <f t="shared" ref="AI5:AI14" si="9">(E5*P5+G5*R5)/SUM(E5,G5)</f>
        <v>11.837114295903287</v>
      </c>
      <c r="AJ5" s="48">
        <f t="shared" ref="AJ5:AJ21" si="10">(D5*O5+F5*Q5)/SUM(D5,F5)</f>
        <v>12.063092691083019</v>
      </c>
      <c r="AK5" s="11"/>
      <c r="AL5" s="11"/>
    </row>
    <row r="6" spans="1:38">
      <c r="A6" s="232">
        <v>2002</v>
      </c>
      <c r="B6" s="35">
        <v>1490982</v>
      </c>
      <c r="C6" s="35">
        <v>1156617</v>
      </c>
      <c r="D6" s="188">
        <v>1234851</v>
      </c>
      <c r="E6" s="188">
        <v>1057255</v>
      </c>
      <c r="F6" s="188">
        <v>256131</v>
      </c>
      <c r="G6" s="188">
        <v>99362</v>
      </c>
      <c r="H6" s="30">
        <v>54368</v>
      </c>
      <c r="I6" s="188">
        <v>26056</v>
      </c>
      <c r="J6" s="188">
        <v>70663</v>
      </c>
      <c r="K6" s="188">
        <v>30904</v>
      </c>
      <c r="L6" s="188">
        <v>3582</v>
      </c>
      <c r="M6" s="188">
        <v>1628</v>
      </c>
      <c r="N6" s="188"/>
      <c r="O6" s="48">
        <v>12.072838342000001</v>
      </c>
      <c r="P6" s="48">
        <v>11.835713239</v>
      </c>
      <c r="Q6" s="48">
        <v>12.031284771999999</v>
      </c>
      <c r="R6" s="48">
        <v>14.358557597000001</v>
      </c>
      <c r="S6" s="48">
        <v>14.732498895999999</v>
      </c>
      <c r="T6" s="48">
        <v>20.90677771</v>
      </c>
      <c r="U6" s="48">
        <v>15.105571515999999</v>
      </c>
      <c r="V6" s="48">
        <v>13.868140047000001</v>
      </c>
      <c r="W6" s="48">
        <v>16.617811279000001</v>
      </c>
      <c r="X6" s="48">
        <v>15.325552825999999</v>
      </c>
      <c r="Y6" s="48"/>
      <c r="Z6" s="308">
        <f t="shared" si="0"/>
        <v>0.43685505244563094</v>
      </c>
      <c r="AA6" s="308">
        <f t="shared" si="1"/>
        <v>0.30427205686886488</v>
      </c>
      <c r="AB6" s="308">
        <f t="shared" si="6"/>
        <v>0.31247600767754319</v>
      </c>
      <c r="AC6" s="48">
        <f t="shared" si="7"/>
        <v>12.059909185585218</v>
      </c>
      <c r="AD6" s="48">
        <f t="shared" si="8"/>
        <v>11.963462204608334</v>
      </c>
      <c r="AE6" s="48">
        <f t="shared" si="2"/>
        <v>12.681768698371686</v>
      </c>
      <c r="AF6" s="48">
        <f t="shared" si="3"/>
        <v>16.732859594020294</v>
      </c>
      <c r="AG6" s="71">
        <f t="shared" si="4"/>
        <v>14.729055697693111</v>
      </c>
      <c r="AH6" s="71">
        <f t="shared" si="5"/>
        <v>16.214011516719005</v>
      </c>
      <c r="AI6" s="48">
        <f t="shared" si="9"/>
        <v>12.05244432725099</v>
      </c>
      <c r="AJ6" s="48">
        <f t="shared" si="10"/>
        <v>12.065699987923512</v>
      </c>
      <c r="AK6" s="11"/>
      <c r="AL6" s="11"/>
    </row>
    <row r="7" spans="1:38">
      <c r="A7" s="232">
        <v>2003</v>
      </c>
      <c r="B7" s="35">
        <v>1497397</v>
      </c>
      <c r="C7" s="35">
        <v>1261660</v>
      </c>
      <c r="D7" s="188">
        <v>1234541</v>
      </c>
      <c r="E7" s="188">
        <v>1160339</v>
      </c>
      <c r="F7" s="188">
        <v>262856</v>
      </c>
      <c r="G7" s="188">
        <v>101321</v>
      </c>
      <c r="H7" s="30">
        <v>56431</v>
      </c>
      <c r="I7" s="188">
        <v>26836</v>
      </c>
      <c r="J7" s="188">
        <v>71769</v>
      </c>
      <c r="K7" s="188">
        <v>34953</v>
      </c>
      <c r="L7" s="188">
        <v>3716</v>
      </c>
      <c r="M7" s="188">
        <v>1885</v>
      </c>
      <c r="N7" s="188"/>
      <c r="O7" s="48">
        <v>12.032824345</v>
      </c>
      <c r="P7" s="48">
        <v>12.000193047</v>
      </c>
      <c r="Q7" s="48">
        <v>11.912516739000001</v>
      </c>
      <c r="R7" s="48">
        <v>14.716243424</v>
      </c>
      <c r="S7" s="48">
        <v>14.562607432</v>
      </c>
      <c r="T7" s="48">
        <v>21.287598748000001</v>
      </c>
      <c r="U7" s="48">
        <v>15.080863603999999</v>
      </c>
      <c r="V7" s="48">
        <v>14.132535119</v>
      </c>
      <c r="W7" s="48">
        <v>16.374327233999999</v>
      </c>
      <c r="X7" s="48">
        <v>15.701061008</v>
      </c>
      <c r="Y7" s="48"/>
      <c r="Z7" s="308">
        <f t="shared" si="0"/>
        <v>0.45727942554285755</v>
      </c>
      <c r="AA7" s="308">
        <f t="shared" si="1"/>
        <v>0.32751447686512619</v>
      </c>
      <c r="AB7" s="308">
        <f t="shared" si="6"/>
        <v>0.33654704517050527</v>
      </c>
      <c r="AC7" s="48">
        <f t="shared" si="7"/>
        <v>12.106182655731022</v>
      </c>
      <c r="AD7" s="48">
        <f t="shared" si="8"/>
        <v>12.017014213515322</v>
      </c>
      <c r="AE7" s="48">
        <f t="shared" si="2"/>
        <v>12.692567075651915</v>
      </c>
      <c r="AF7" s="48">
        <f t="shared" si="3"/>
        <v>16.729995076038769</v>
      </c>
      <c r="AG7" s="71">
        <f t="shared" si="4"/>
        <v>14.770272296338925</v>
      </c>
      <c r="AH7" s="71">
        <f t="shared" si="5"/>
        <v>16.147741475026603</v>
      </c>
      <c r="AI7" s="48">
        <f t="shared" si="9"/>
        <v>12.218312778344433</v>
      </c>
      <c r="AJ7" s="48">
        <f t="shared" si="10"/>
        <v>12.011705312383576</v>
      </c>
      <c r="AK7" s="11"/>
      <c r="AL7" s="11"/>
    </row>
    <row r="8" spans="1:38">
      <c r="A8" s="232">
        <v>2004</v>
      </c>
      <c r="B8" s="35">
        <v>1510552</v>
      </c>
      <c r="C8" s="35">
        <v>1356089</v>
      </c>
      <c r="D8" s="188">
        <v>1238722</v>
      </c>
      <c r="E8" s="188">
        <v>1251930</v>
      </c>
      <c r="F8" s="188">
        <v>271830</v>
      </c>
      <c r="G8" s="188">
        <v>104159</v>
      </c>
      <c r="H8" s="30">
        <v>60264</v>
      </c>
      <c r="I8" s="188">
        <v>27860</v>
      </c>
      <c r="J8" s="188">
        <v>73475</v>
      </c>
      <c r="K8" s="188">
        <v>40114</v>
      </c>
      <c r="L8" s="188">
        <v>3926</v>
      </c>
      <c r="M8" s="188">
        <v>2117</v>
      </c>
      <c r="N8" s="188"/>
      <c r="O8" s="48">
        <v>11.951018468999999</v>
      </c>
      <c r="P8" s="48">
        <v>12.24720831</v>
      </c>
      <c r="Q8" s="48">
        <v>11.740048928</v>
      </c>
      <c r="R8" s="48">
        <v>15.002673797</v>
      </c>
      <c r="S8" s="48">
        <v>14.012046993</v>
      </c>
      <c r="T8" s="48">
        <v>21.503122757</v>
      </c>
      <c r="U8" s="48">
        <v>14.957339231000001</v>
      </c>
      <c r="V8" s="48">
        <v>14.373211348</v>
      </c>
      <c r="W8" s="48">
        <v>16.014518593999998</v>
      </c>
      <c r="X8" s="48">
        <v>16.027161076999999</v>
      </c>
      <c r="Y8" s="48"/>
      <c r="Z8" s="308">
        <f t="shared" si="0"/>
        <v>0.47305853784969937</v>
      </c>
      <c r="AA8" s="308">
        <f t="shared" si="1"/>
        <v>0.35315039308383733</v>
      </c>
      <c r="AB8" s="308">
        <f t="shared" si="6"/>
        <v>0.35032268740691708</v>
      </c>
      <c r="AC8" s="48">
        <f t="shared" si="7"/>
        <v>12.171247812200718</v>
      </c>
      <c r="AD8" s="48">
        <f t="shared" si="8"/>
        <v>12.099898741170954</v>
      </c>
      <c r="AE8" s="48">
        <f t="shared" si="2"/>
        <v>12.643883199029663</v>
      </c>
      <c r="AF8" s="48">
        <f t="shared" si="3"/>
        <v>16.380316372340928</v>
      </c>
      <c r="AG8" s="71">
        <f t="shared" si="4"/>
        <v>14.751054239507321</v>
      </c>
      <c r="AH8" s="71">
        <f t="shared" si="5"/>
        <v>16.018947542620054</v>
      </c>
      <c r="AI8" s="48">
        <f t="shared" si="9"/>
        <v>12.458851151775452</v>
      </c>
      <c r="AJ8" s="48">
        <f t="shared" si="10"/>
        <v>11.913053638706154</v>
      </c>
      <c r="AK8" s="11"/>
      <c r="AL8" s="11"/>
    </row>
    <row r="9" spans="1:38">
      <c r="A9" s="232">
        <v>2005</v>
      </c>
      <c r="B9" s="35">
        <v>1529485</v>
      </c>
      <c r="C9" s="35">
        <v>1437304</v>
      </c>
      <c r="D9" s="188">
        <v>1247100</v>
      </c>
      <c r="E9" s="188">
        <v>1331218</v>
      </c>
      <c r="F9" s="188">
        <v>282385</v>
      </c>
      <c r="G9" s="188">
        <v>106086</v>
      </c>
      <c r="H9" s="30">
        <v>67549</v>
      </c>
      <c r="I9" s="188">
        <v>29487</v>
      </c>
      <c r="J9" s="188">
        <v>75289</v>
      </c>
      <c r="K9" s="188">
        <v>44336</v>
      </c>
      <c r="L9" s="188">
        <v>4066</v>
      </c>
      <c r="M9" s="188">
        <v>2329</v>
      </c>
      <c r="N9" s="188"/>
      <c r="O9" s="48">
        <v>11.857819742</v>
      </c>
      <c r="P9" s="48">
        <v>12.556490748</v>
      </c>
      <c r="Q9" s="48">
        <v>11.552483312</v>
      </c>
      <c r="R9" s="48">
        <v>15.294214128</v>
      </c>
      <c r="S9" s="48">
        <v>13.005233238000001</v>
      </c>
      <c r="T9" s="48">
        <v>21.51763489</v>
      </c>
      <c r="U9" s="48">
        <v>14.747433224</v>
      </c>
      <c r="V9" s="48">
        <v>14.764773547000001</v>
      </c>
      <c r="W9" s="48">
        <v>15.941834727</v>
      </c>
      <c r="X9" s="48">
        <v>16.412838128000001</v>
      </c>
      <c r="Y9" s="48"/>
      <c r="Z9" s="308">
        <f t="shared" si="0"/>
        <v>0.48446451702497212</v>
      </c>
      <c r="AA9" s="308">
        <f t="shared" si="1"/>
        <v>0.3706248693834901</v>
      </c>
      <c r="AB9" s="308">
        <f t="shared" si="6"/>
        <v>0.3641907740422205</v>
      </c>
      <c r="AC9" s="48">
        <f t="shared" si="7"/>
        <v>12.265133617814206</v>
      </c>
      <c r="AD9" s="48">
        <f t="shared" si="8"/>
        <v>12.218552366627881</v>
      </c>
      <c r="AE9" s="48">
        <f t="shared" si="2"/>
        <v>12.574297695431905</v>
      </c>
      <c r="AF9" s="48">
        <f t="shared" si="3"/>
        <v>15.591955562833299</v>
      </c>
      <c r="AG9" s="71">
        <f t="shared" si="4"/>
        <v>14.753859978946943</v>
      </c>
      <c r="AH9" s="71">
        <f t="shared" si="5"/>
        <v>16.113369820186708</v>
      </c>
      <c r="AI9" s="48">
        <f t="shared" si="9"/>
        <v>12.758559428314451</v>
      </c>
      <c r="AJ9" s="48">
        <f t="shared" si="10"/>
        <v>11.801446238640668</v>
      </c>
    </row>
    <row r="10" spans="1:38">
      <c r="A10" s="232">
        <v>2006</v>
      </c>
      <c r="B10" s="35">
        <v>1548876</v>
      </c>
      <c r="C10" s="35">
        <v>1480522</v>
      </c>
      <c r="D10" s="188">
        <v>1257386</v>
      </c>
      <c r="E10" s="188">
        <v>1374051</v>
      </c>
      <c r="F10" s="188">
        <v>291490</v>
      </c>
      <c r="G10" s="188">
        <v>106471</v>
      </c>
      <c r="H10" s="30">
        <v>75927</v>
      </c>
      <c r="I10" s="188">
        <v>31739</v>
      </c>
      <c r="J10" s="188">
        <v>76215</v>
      </c>
      <c r="K10" s="188">
        <v>47918</v>
      </c>
      <c r="L10" s="188">
        <v>4131</v>
      </c>
      <c r="M10" s="188">
        <v>2537</v>
      </c>
      <c r="N10" s="188"/>
      <c r="O10" s="48">
        <v>11.796803049999999</v>
      </c>
      <c r="P10" s="48">
        <v>12.966668995999999</v>
      </c>
      <c r="Q10" s="48">
        <v>11.471781193</v>
      </c>
      <c r="R10" s="48">
        <v>15.646453025</v>
      </c>
      <c r="S10" s="48">
        <v>12.190518524</v>
      </c>
      <c r="T10" s="48">
        <v>21.462002584</v>
      </c>
      <c r="U10" s="48">
        <v>14.766095912999999</v>
      </c>
      <c r="V10" s="48">
        <v>15.221795566999999</v>
      </c>
      <c r="W10" s="48">
        <v>16.186032438000002</v>
      </c>
      <c r="X10" s="48">
        <v>16.952502956</v>
      </c>
      <c r="Y10" s="48"/>
      <c r="Z10" s="308">
        <f t="shared" si="0"/>
        <v>0.48871822058375952</v>
      </c>
      <c r="AA10" s="308">
        <f t="shared" si="1"/>
        <v>0.38602144474072164</v>
      </c>
      <c r="AB10" s="308">
        <f t="shared" si="6"/>
        <v>0.38047390521895619</v>
      </c>
      <c r="AC10" s="48">
        <f t="shared" si="7"/>
        <v>12.43144760128</v>
      </c>
      <c r="AD10" s="48">
        <f t="shared" si="8"/>
        <v>12.407669079841202</v>
      </c>
      <c r="AE10" s="48">
        <f t="shared" si="2"/>
        <v>12.588678287501402</v>
      </c>
      <c r="AF10" s="48">
        <f t="shared" si="3"/>
        <v>14.923671353865881</v>
      </c>
      <c r="AG10" s="71">
        <f t="shared" si="4"/>
        <v>14.942005751804926</v>
      </c>
      <c r="AH10" s="71">
        <f t="shared" si="5"/>
        <v>16.477654469218656</v>
      </c>
      <c r="AI10" s="48">
        <f t="shared" si="9"/>
        <v>13.159384325695644</v>
      </c>
      <c r="AJ10" s="48">
        <f t="shared" si="10"/>
        <v>11.735635712461727</v>
      </c>
    </row>
    <row r="11" spans="1:38">
      <c r="A11" s="232">
        <v>2007</v>
      </c>
      <c r="B11" s="35">
        <v>1572743</v>
      </c>
      <c r="C11" s="35">
        <v>1515657</v>
      </c>
      <c r="D11" s="188">
        <v>1270790</v>
      </c>
      <c r="E11" s="188">
        <v>1408355</v>
      </c>
      <c r="F11" s="188">
        <v>301953</v>
      </c>
      <c r="G11" s="188">
        <v>107302</v>
      </c>
      <c r="H11" s="30">
        <v>85093</v>
      </c>
      <c r="I11" s="188">
        <v>34292</v>
      </c>
      <c r="J11" s="188">
        <v>77348</v>
      </c>
      <c r="K11" s="188">
        <v>51214</v>
      </c>
      <c r="L11" s="188">
        <v>4240</v>
      </c>
      <c r="M11" s="188">
        <v>2905</v>
      </c>
      <c r="N11" s="188"/>
      <c r="O11" s="48">
        <v>11.747895010000001</v>
      </c>
      <c r="P11" s="48">
        <v>13.363956530999999</v>
      </c>
      <c r="Q11" s="48">
        <v>11.382276381</v>
      </c>
      <c r="R11" s="48">
        <v>15.884484912</v>
      </c>
      <c r="S11" s="48">
        <v>11.453544945000001</v>
      </c>
      <c r="T11" s="48">
        <v>21.264959757</v>
      </c>
      <c r="U11" s="48">
        <v>14.752870144999999</v>
      </c>
      <c r="V11" s="48">
        <v>15.661908853</v>
      </c>
      <c r="W11" s="48">
        <v>16.148349057000001</v>
      </c>
      <c r="X11" s="48">
        <v>17.076936317000001</v>
      </c>
      <c r="Y11" s="48"/>
      <c r="Z11" s="308">
        <f t="shared" si="0"/>
        <v>0.49075799766869577</v>
      </c>
      <c r="AA11" s="308">
        <f t="shared" si="1"/>
        <v>0.39836032420155254</v>
      </c>
      <c r="AB11" s="308">
        <f t="shared" si="6"/>
        <v>0.40657802659202241</v>
      </c>
      <c r="AC11" s="48">
        <f t="shared" si="7"/>
        <v>12.592815697472451</v>
      </c>
      <c r="AD11" s="48">
        <f t="shared" si="8"/>
        <v>12.59741540677134</v>
      </c>
      <c r="AE11" s="48">
        <f t="shared" si="2"/>
        <v>12.562704182232391</v>
      </c>
      <c r="AF11" s="48">
        <f t="shared" si="3"/>
        <v>14.271763621827944</v>
      </c>
      <c r="AG11" s="71">
        <f t="shared" si="4"/>
        <v>15.11499509943064</v>
      </c>
      <c r="AH11" s="71">
        <f t="shared" si="5"/>
        <v>16.525892232689294</v>
      </c>
      <c r="AI11" s="48">
        <f t="shared" si="9"/>
        <v>13.542399104971592</v>
      </c>
      <c r="AJ11" s="48">
        <f t="shared" si="10"/>
        <v>11.677699407868923</v>
      </c>
    </row>
    <row r="12" spans="1:38">
      <c r="A12" s="224">
        <v>2008</v>
      </c>
      <c r="B12" s="176">
        <v>1593330</v>
      </c>
      <c r="C12" s="176">
        <v>1515118</v>
      </c>
      <c r="D12" s="176">
        <v>1282690</v>
      </c>
      <c r="E12" s="176">
        <v>1410055</v>
      </c>
      <c r="F12" s="176">
        <v>310640</v>
      </c>
      <c r="G12" s="176">
        <v>105063</v>
      </c>
      <c r="H12" s="30">
        <v>95892</v>
      </c>
      <c r="I12" s="176">
        <v>37364</v>
      </c>
      <c r="J12" s="176">
        <v>78608</v>
      </c>
      <c r="K12" s="176">
        <v>52353</v>
      </c>
      <c r="L12" s="176">
        <v>4435</v>
      </c>
      <c r="M12" s="176">
        <v>3199</v>
      </c>
      <c r="N12" s="176"/>
      <c r="O12" s="48">
        <v>11.759795820000001</v>
      </c>
      <c r="P12" s="48">
        <v>13.842010417999999</v>
      </c>
      <c r="Q12" s="48">
        <v>11.387590136</v>
      </c>
      <c r="R12" s="48">
        <v>16.291410868</v>
      </c>
      <c r="S12" s="48">
        <v>10.778959663</v>
      </c>
      <c r="T12" s="48">
        <v>21.075727972999999</v>
      </c>
      <c r="U12" s="48">
        <v>14.692359556</v>
      </c>
      <c r="V12" s="48">
        <v>16.284081141000001</v>
      </c>
      <c r="W12" s="48">
        <v>15.714881623</v>
      </c>
      <c r="X12" s="48">
        <v>17.438418255999999</v>
      </c>
      <c r="Y12" s="48"/>
      <c r="Z12" s="308">
        <f t="shared" ref="Z12:Z17" si="11">C12/(B12+C12)</f>
        <v>0.48741944533091758</v>
      </c>
      <c r="AA12" s="308">
        <f t="shared" si="1"/>
        <v>0.39976023396278282</v>
      </c>
      <c r="AB12" s="308">
        <f t="shared" ref="AB12:AB17" si="12">M12/(L12+M12)</f>
        <v>0.41904637149593921</v>
      </c>
      <c r="AC12" s="48">
        <f t="shared" ref="AC12:AC17" si="13">(D12*O12+E12*P12+F12*Q12+G12*R12)/SUM(D12:G12)</f>
        <v>12.820299390622109</v>
      </c>
      <c r="AD12" s="48">
        <f t="shared" si="8"/>
        <v>12.850146783415729</v>
      </c>
      <c r="AE12" s="48">
        <f t="shared" si="2"/>
        <v>12.626960834710657</v>
      </c>
      <c r="AF12" s="48">
        <f t="shared" si="3"/>
        <v>13.666097586506934</v>
      </c>
      <c r="AG12" s="71">
        <f t="shared" si="4"/>
        <v>15.328666549223213</v>
      </c>
      <c r="AH12" s="71">
        <f t="shared" si="5"/>
        <v>16.437123395198977</v>
      </c>
      <c r="AI12" s="48">
        <f t="shared" si="9"/>
        <v>14.011859472316793</v>
      </c>
      <c r="AJ12" s="48">
        <f t="shared" si="10"/>
        <v>11.687229575921398</v>
      </c>
    </row>
    <row r="13" spans="1:38">
      <c r="A13" s="224">
        <v>2009</v>
      </c>
      <c r="B13" s="176">
        <v>1599006</v>
      </c>
      <c r="C13" s="176">
        <v>1500722</v>
      </c>
      <c r="D13" s="176">
        <v>1285161</v>
      </c>
      <c r="E13" s="176">
        <v>1399475</v>
      </c>
      <c r="F13" s="176">
        <v>313845</v>
      </c>
      <c r="G13" s="176">
        <v>101247</v>
      </c>
      <c r="H13" s="30">
        <v>99651</v>
      </c>
      <c r="I13" s="176">
        <v>38461</v>
      </c>
      <c r="J13" s="176">
        <v>78157</v>
      </c>
      <c r="K13" s="176">
        <v>51927</v>
      </c>
      <c r="L13" s="176">
        <v>4736</v>
      </c>
      <c r="M13" s="176">
        <v>3272</v>
      </c>
      <c r="N13" s="176"/>
      <c r="O13" s="48">
        <v>11.995893122</v>
      </c>
      <c r="P13" s="48">
        <v>14.380894264</v>
      </c>
      <c r="Q13" s="48">
        <v>11.679685832000001</v>
      </c>
      <c r="R13" s="48">
        <v>16.916881488000001</v>
      </c>
      <c r="S13" s="48">
        <v>11.005193124</v>
      </c>
      <c r="T13" s="48">
        <v>21.567808949</v>
      </c>
      <c r="U13" s="48">
        <v>14.985868188</v>
      </c>
      <c r="V13" s="48">
        <v>17.050657653999998</v>
      </c>
      <c r="W13" s="48">
        <v>15.028082769999999</v>
      </c>
      <c r="X13" s="48">
        <v>18.113080685</v>
      </c>
      <c r="Y13" s="48"/>
      <c r="Z13" s="308">
        <f t="shared" si="11"/>
        <v>0.48414635090562785</v>
      </c>
      <c r="AA13" s="308">
        <f t="shared" si="1"/>
        <v>0.39918052950401278</v>
      </c>
      <c r="AB13" s="308">
        <f t="shared" si="12"/>
        <v>0.40859140859140858</v>
      </c>
      <c r="AC13" s="48">
        <f t="shared" si="13"/>
        <v>13.201400413401954</v>
      </c>
      <c r="AD13" s="48">
        <f t="shared" ref="AD13:AD17" si="14">(D13*O13+E13*P13)/(D13+E13)</f>
        <v>13.239171344150208</v>
      </c>
      <c r="AE13" s="48">
        <f t="shared" si="2"/>
        <v>12.957114326365181</v>
      </c>
      <c r="AF13" s="48">
        <f t="shared" si="3"/>
        <v>13.946637511492217</v>
      </c>
      <c r="AG13" s="71">
        <f t="shared" si="4"/>
        <v>15.810091940352187</v>
      </c>
      <c r="AH13" s="71">
        <f t="shared" si="5"/>
        <v>16.288586413591407</v>
      </c>
      <c r="AI13" s="48">
        <f t="shared" si="9"/>
        <v>14.551985977500786</v>
      </c>
      <c r="AJ13" s="48">
        <f t="shared" si="10"/>
        <v>11.933829516904051</v>
      </c>
    </row>
    <row r="14" spans="1:38">
      <c r="A14" s="224">
        <v>2010</v>
      </c>
      <c r="B14" s="176">
        <v>1617055</v>
      </c>
      <c r="C14" s="176">
        <v>1505306</v>
      </c>
      <c r="D14" s="176">
        <v>1297367</v>
      </c>
      <c r="E14" s="176">
        <v>1407836</v>
      </c>
      <c r="F14" s="176">
        <v>319688</v>
      </c>
      <c r="G14" s="176">
        <v>97470</v>
      </c>
      <c r="H14" s="30">
        <v>101122</v>
      </c>
      <c r="I14" s="176">
        <v>38823</v>
      </c>
      <c r="J14" s="176">
        <v>77499</v>
      </c>
      <c r="K14" s="176">
        <v>51221</v>
      </c>
      <c r="L14" s="176">
        <v>4876</v>
      </c>
      <c r="M14" s="176">
        <v>3281</v>
      </c>
      <c r="N14" s="176"/>
      <c r="O14" s="48">
        <v>12.161097053000001</v>
      </c>
      <c r="P14" s="48">
        <v>14.807559616000001</v>
      </c>
      <c r="Q14" s="48">
        <v>11.848374039999999</v>
      </c>
      <c r="R14" s="48">
        <v>17.521268081999999</v>
      </c>
      <c r="S14" s="48">
        <v>11.42224244</v>
      </c>
      <c r="T14" s="48">
        <v>22.107449192000001</v>
      </c>
      <c r="U14" s="48">
        <v>15.246751571000001</v>
      </c>
      <c r="V14" s="48">
        <v>17.833515550000001</v>
      </c>
      <c r="W14" s="48">
        <v>14.94319114</v>
      </c>
      <c r="X14" s="48">
        <v>18.845931118999999</v>
      </c>
      <c r="Y14" s="48"/>
      <c r="Z14" s="308">
        <f t="shared" si="11"/>
        <v>0.48210504807099497</v>
      </c>
      <c r="AA14" s="308">
        <f t="shared" ref="AA14:AA18" si="15">K14/(J14+K14)</f>
        <v>0.39792573026724676</v>
      </c>
      <c r="AB14" s="308">
        <f t="shared" si="12"/>
        <v>0.40223121245555965</v>
      </c>
      <c r="AC14" s="48">
        <f t="shared" si="13"/>
        <v>13.489664551908792</v>
      </c>
      <c r="AD14" s="48">
        <f t="shared" si="14"/>
        <v>13.538363479528313</v>
      </c>
      <c r="AE14" s="48">
        <f t="shared" ref="AE14:AE18" si="16">(F14*Q14+G14*R14)/(F14+G14)</f>
        <v>13.173859784666863</v>
      </c>
      <c r="AF14" s="48">
        <f t="shared" ref="AF14:AF18" si="17">(H14*S14+I14*T14)/(H14+I14)</f>
        <v>14.386491121502706</v>
      </c>
      <c r="AG14" s="71">
        <f t="shared" ref="AG14:AG18" si="18">(J14*U14+K14*V14)/(J14+K14)</f>
        <v>16.276091516372585</v>
      </c>
      <c r="AH14" s="71">
        <f t="shared" ref="AH14:AH18" si="19">(L14*W14+M14*X14)/(L14+M14)</f>
        <v>16.512994973651953</v>
      </c>
      <c r="AI14" s="48">
        <f t="shared" si="9"/>
        <v>14.983274828841123</v>
      </c>
      <c r="AJ14" s="48">
        <f t="shared" si="10"/>
        <v>12.099272443088807</v>
      </c>
    </row>
    <row r="15" spans="1:38">
      <c r="A15" s="224">
        <v>2011</v>
      </c>
      <c r="B15" s="176">
        <v>1632183</v>
      </c>
      <c r="C15" s="176">
        <v>1485411</v>
      </c>
      <c r="D15" s="176">
        <v>1306264</v>
      </c>
      <c r="E15" s="176">
        <v>1391996</v>
      </c>
      <c r="F15" s="176">
        <v>325919</v>
      </c>
      <c r="G15" s="176">
        <v>93415</v>
      </c>
      <c r="H15" s="30">
        <v>101716</v>
      </c>
      <c r="I15" s="176">
        <v>38815</v>
      </c>
      <c r="J15" s="176">
        <v>77424</v>
      </c>
      <c r="K15" s="176">
        <v>50076</v>
      </c>
      <c r="L15" s="176">
        <v>5034</v>
      </c>
      <c r="M15" s="176">
        <v>3233</v>
      </c>
      <c r="N15" s="176"/>
      <c r="O15" s="48">
        <v>12.291278792</v>
      </c>
      <c r="P15" s="48">
        <v>15.252641171</v>
      </c>
      <c r="Q15" s="48">
        <v>11.939854688</v>
      </c>
      <c r="R15" s="48">
        <v>18.059053684999999</v>
      </c>
      <c r="S15" s="48">
        <v>11.881051162</v>
      </c>
      <c r="T15" s="48">
        <v>22.818021383000001</v>
      </c>
      <c r="U15" s="48">
        <v>15.402975821</v>
      </c>
      <c r="V15" s="48">
        <v>18.609673297000001</v>
      </c>
      <c r="W15" s="48">
        <v>14.588001588999999</v>
      </c>
      <c r="X15" s="48">
        <v>19.64321064</v>
      </c>
      <c r="Y15" s="48"/>
      <c r="Z15" s="308">
        <f t="shared" si="11"/>
        <v>0.47646069372727817</v>
      </c>
      <c r="AA15" s="308">
        <f t="shared" si="15"/>
        <v>0.39275294117647058</v>
      </c>
      <c r="AB15" s="308">
        <f t="shared" si="12"/>
        <v>0.39107294060723358</v>
      </c>
      <c r="AC15" s="48">
        <f t="shared" si="13"/>
        <v>13.74960386101043</v>
      </c>
      <c r="AD15" s="48">
        <f t="shared" si="14"/>
        <v>13.819005766464464</v>
      </c>
      <c r="AE15" s="48">
        <f t="shared" si="16"/>
        <v>13.30302813519187</v>
      </c>
      <c r="AF15" s="48">
        <f t="shared" si="17"/>
        <v>14.901868626674093</v>
      </c>
      <c r="AG15" s="71">
        <f t="shared" si="18"/>
        <v>16.662415686162166</v>
      </c>
      <c r="AH15" s="71">
        <f t="shared" si="19"/>
        <v>16.564957057958871</v>
      </c>
      <c r="AI15" s="48">
        <f t="shared" ref="AI15:AI20" si="20">(E15*P15+G15*R15)/SUM(E15,G15)</f>
        <v>15.429131734887916</v>
      </c>
      <c r="AJ15" s="48">
        <f t="shared" si="10"/>
        <v>12.221105415269831</v>
      </c>
    </row>
    <row r="16" spans="1:38">
      <c r="A16" s="224">
        <v>2012</v>
      </c>
      <c r="B16" s="176">
        <v>1679073</v>
      </c>
      <c r="C16" s="176">
        <v>1486710</v>
      </c>
      <c r="D16" s="176">
        <v>1340919</v>
      </c>
      <c r="E16" s="176">
        <v>1395517</v>
      </c>
      <c r="F16" s="176">
        <v>338154</v>
      </c>
      <c r="G16" s="176">
        <v>91193</v>
      </c>
      <c r="H16" s="176">
        <v>103967</v>
      </c>
      <c r="I16" s="176">
        <v>39295</v>
      </c>
      <c r="J16" s="176">
        <v>78204</v>
      </c>
      <c r="K16" s="176">
        <v>49307</v>
      </c>
      <c r="L16" s="176">
        <v>5157</v>
      </c>
      <c r="M16" s="176">
        <v>3240</v>
      </c>
      <c r="N16" s="176"/>
      <c r="O16" s="48">
        <v>12.367250371000001</v>
      </c>
      <c r="P16" s="48">
        <v>15.672890405</v>
      </c>
      <c r="Q16" s="48">
        <v>12.008358618000001</v>
      </c>
      <c r="R16" s="48">
        <v>18.602277587</v>
      </c>
      <c r="S16" s="48">
        <v>12.317927804</v>
      </c>
      <c r="T16" s="48">
        <v>23.425003181000001</v>
      </c>
      <c r="U16" s="48">
        <v>15.552267147</v>
      </c>
      <c r="V16" s="48">
        <v>19.382552173000001</v>
      </c>
      <c r="W16" s="48">
        <v>14.393348846</v>
      </c>
      <c r="X16" s="48">
        <v>20.249074073999999</v>
      </c>
      <c r="Y16" s="48"/>
      <c r="Z16" s="308">
        <f t="shared" si="11"/>
        <v>0.46961841667606402</v>
      </c>
      <c r="AA16" s="308">
        <f t="shared" si="15"/>
        <v>0.38668820729191994</v>
      </c>
      <c r="AB16" s="308">
        <f t="shared" si="12"/>
        <v>0.38585209003215432</v>
      </c>
      <c r="AC16" s="48">
        <f t="shared" si="13"/>
        <v>13.965688109275902</v>
      </c>
      <c r="AD16" s="48">
        <f t="shared" si="14"/>
        <v>14.05304783285461</v>
      </c>
      <c r="AE16" s="48">
        <f t="shared" si="16"/>
        <v>13.40890235660774</v>
      </c>
      <c r="AF16" s="48">
        <f t="shared" si="17"/>
        <v>15.364461615752001</v>
      </c>
      <c r="AG16" s="71">
        <f t="shared" si="18"/>
        <v>17.033393197121026</v>
      </c>
      <c r="AH16" s="71">
        <f t="shared" si="19"/>
        <v>16.652792663877815</v>
      </c>
      <c r="AI16" s="48">
        <f t="shared" si="20"/>
        <v>15.852575485000893</v>
      </c>
      <c r="AJ16" s="48">
        <f t="shared" si="10"/>
        <v>12.294971987723061</v>
      </c>
    </row>
    <row r="17" spans="1:36">
      <c r="A17" s="224">
        <v>2013</v>
      </c>
      <c r="B17" s="176">
        <v>1737265</v>
      </c>
      <c r="C17" s="176">
        <v>1506255</v>
      </c>
      <c r="D17" s="176">
        <v>1380087</v>
      </c>
      <c r="E17" s="176">
        <v>1414556</v>
      </c>
      <c r="F17" s="176">
        <v>357178</v>
      </c>
      <c r="G17" s="176">
        <v>91699</v>
      </c>
      <c r="H17" s="176">
        <v>107178</v>
      </c>
      <c r="I17" s="176">
        <v>40206</v>
      </c>
      <c r="J17" s="176">
        <v>80266</v>
      </c>
      <c r="K17" s="176">
        <v>49187</v>
      </c>
      <c r="L17" s="176">
        <v>5378</v>
      </c>
      <c r="M17" s="176">
        <v>3279</v>
      </c>
      <c r="N17" s="176"/>
      <c r="O17" s="48">
        <v>12.413422849</v>
      </c>
      <c r="P17" s="48">
        <v>15.942566430999999</v>
      </c>
      <c r="Q17" s="48">
        <v>11.937489150999999</v>
      </c>
      <c r="R17" s="48">
        <v>18.855281954999999</v>
      </c>
      <c r="S17" s="48">
        <v>12.641526246</v>
      </c>
      <c r="T17" s="48">
        <v>23.943491021</v>
      </c>
      <c r="U17" s="48">
        <v>15.612575686</v>
      </c>
      <c r="V17" s="48">
        <v>20.035934292</v>
      </c>
      <c r="W17" s="48">
        <v>14.263108962</v>
      </c>
      <c r="X17" s="48">
        <v>20.596675816000001</v>
      </c>
      <c r="Y17" s="48"/>
      <c r="Z17" s="308">
        <f t="shared" si="11"/>
        <v>0.4643889971389108</v>
      </c>
      <c r="AA17" s="308">
        <f t="shared" si="15"/>
        <v>0.37996029446980756</v>
      </c>
      <c r="AB17" s="308">
        <f t="shared" si="12"/>
        <v>0.37876862654499249</v>
      </c>
      <c r="AC17" s="48">
        <f t="shared" si="13"/>
        <v>14.082254926667606</v>
      </c>
      <c r="AD17" s="48">
        <f t="shared" si="14"/>
        <v>14.199758788431115</v>
      </c>
      <c r="AE17" s="48">
        <f t="shared" si="16"/>
        <v>13.350692951448664</v>
      </c>
      <c r="AF17" s="48">
        <f t="shared" si="17"/>
        <v>15.724674998535214</v>
      </c>
      <c r="AG17" s="71">
        <f t="shared" si="18"/>
        <v>17.293276324481319</v>
      </c>
      <c r="AH17" s="71">
        <f t="shared" si="19"/>
        <v>16.662065380420469</v>
      </c>
      <c r="AI17" s="48">
        <f t="shared" si="20"/>
        <v>16.119889062848706</v>
      </c>
      <c r="AJ17" s="48">
        <f t="shared" si="10"/>
        <v>12.315571889944103</v>
      </c>
    </row>
    <row r="18" spans="1:36">
      <c r="A18" s="224">
        <v>2014</v>
      </c>
      <c r="B18" s="176">
        <v>1806474</v>
      </c>
      <c r="C18" s="176">
        <v>1552711</v>
      </c>
      <c r="D18" s="176">
        <v>1425236</v>
      </c>
      <c r="E18" s="176">
        <v>1458748</v>
      </c>
      <c r="F18" s="176">
        <v>381238</v>
      </c>
      <c r="G18" s="176">
        <v>93963</v>
      </c>
      <c r="H18" s="176">
        <v>110980</v>
      </c>
      <c r="I18" s="176">
        <v>41612</v>
      </c>
      <c r="J18" s="176">
        <v>83514</v>
      </c>
      <c r="K18" s="176">
        <v>49482</v>
      </c>
      <c r="L18" s="176">
        <v>5593</v>
      </c>
      <c r="M18" s="176">
        <v>3292</v>
      </c>
      <c r="N18" s="176"/>
      <c r="O18" s="48">
        <v>12.400397548000001</v>
      </c>
      <c r="P18" s="48">
        <v>16.056807276000001</v>
      </c>
      <c r="Q18" s="48">
        <v>11.776736579</v>
      </c>
      <c r="R18" s="48">
        <v>18.915812606999999</v>
      </c>
      <c r="S18" s="48">
        <v>12.916611101000001</v>
      </c>
      <c r="T18" s="48">
        <v>24.385417667999999</v>
      </c>
      <c r="U18" s="48">
        <v>15.548979812000001</v>
      </c>
      <c r="V18" s="48">
        <v>20.614506285000001</v>
      </c>
      <c r="W18" s="48">
        <v>14.205167173</v>
      </c>
      <c r="X18" s="48">
        <v>21.101154312999999</v>
      </c>
      <c r="Y18" s="48"/>
      <c r="Z18" s="308">
        <f t="shared" ref="Z18" si="21">C18/(B18+C18)</f>
        <v>0.46222848696930952</v>
      </c>
      <c r="AA18" s="308">
        <f t="shared" si="15"/>
        <v>0.37205630244518634</v>
      </c>
      <c r="AB18" s="308">
        <f t="shared" ref="AB18" si="22">M18/(L18+M18)</f>
        <v>0.37051209904333143</v>
      </c>
      <c r="AC18" s="48">
        <f t="shared" ref="AC18" si="23">(D18*O18+E18*P18+F18*Q18+G18*R18)/SUM(D18:G18)</f>
        <v>14.099686233377478</v>
      </c>
      <c r="AD18" s="48">
        <f t="shared" ref="AD18:AD23" si="24">(D18*O18+E18*P18)/(D18+E18)</f>
        <v>14.249846219664109</v>
      </c>
      <c r="AE18" s="48">
        <f t="shared" si="16"/>
        <v>13.188368711127172</v>
      </c>
      <c r="AF18" s="48">
        <f t="shared" si="17"/>
        <v>16.044166797668264</v>
      </c>
      <c r="AG18" s="71">
        <f t="shared" si="18"/>
        <v>17.433640861482587</v>
      </c>
      <c r="AH18" s="71">
        <f t="shared" si="19"/>
        <v>16.760213843217223</v>
      </c>
      <c r="AI18" s="48">
        <f t="shared" si="20"/>
        <v>16.22982126116321</v>
      </c>
      <c r="AJ18" s="48">
        <f t="shared" si="10"/>
        <v>12.268780231338026</v>
      </c>
    </row>
    <row r="19" spans="1:36">
      <c r="A19" s="224">
        <v>2015</v>
      </c>
      <c r="B19" s="176">
        <v>1877292</v>
      </c>
      <c r="C19" s="176">
        <v>1605313</v>
      </c>
      <c r="D19" s="176">
        <v>1470443</v>
      </c>
      <c r="E19" s="176">
        <v>1508501</v>
      </c>
      <c r="F19" s="176">
        <v>406849</v>
      </c>
      <c r="G19" s="176">
        <v>96812</v>
      </c>
      <c r="H19" s="176">
        <v>115263</v>
      </c>
      <c r="I19" s="176">
        <v>43136</v>
      </c>
      <c r="J19" s="176">
        <v>86552</v>
      </c>
      <c r="K19" s="176">
        <v>49923</v>
      </c>
      <c r="L19" s="176">
        <v>5830</v>
      </c>
      <c r="M19" s="176">
        <v>3288</v>
      </c>
      <c r="N19" s="176"/>
      <c r="O19" s="48">
        <v>12.353173499</v>
      </c>
      <c r="P19" s="48">
        <v>16.136207401</v>
      </c>
      <c r="Q19" s="48">
        <v>11.616235999000001</v>
      </c>
      <c r="R19" s="48">
        <v>18.938664628000001</v>
      </c>
      <c r="S19" s="48">
        <v>13.073553524999999</v>
      </c>
      <c r="T19" s="48">
        <v>24.759157084999998</v>
      </c>
      <c r="U19" s="48">
        <v>15.524979202999999</v>
      </c>
      <c r="V19" s="48">
        <v>21.093273641</v>
      </c>
      <c r="W19" s="48">
        <v>14.186792453000001</v>
      </c>
      <c r="X19" s="48">
        <v>21.614963503999999</v>
      </c>
      <c r="Y19" s="48"/>
      <c r="Z19" s="308">
        <f t="shared" ref="Z19" si="25">C19/(B19+C19)</f>
        <v>0.46095178752686566</v>
      </c>
      <c r="AA19" s="308">
        <f t="shared" ref="AA19:AA24" si="26">K19/(J19+K19)</f>
        <v>0.36580326067045249</v>
      </c>
      <c r="AB19" s="308">
        <f t="shared" ref="AB19" si="27">M19/(L19+M19)</f>
        <v>0.36060539592015795</v>
      </c>
      <c r="AC19" s="48">
        <f t="shared" ref="AC19" si="28">(D19*O19+E19*P19+F19*Q19+G19*R19)/SUM(D19:G19)</f>
        <v>14.088783109175186</v>
      </c>
      <c r="AD19" s="48">
        <f t="shared" si="24"/>
        <v>14.268855842877866</v>
      </c>
      <c r="AE19" s="48">
        <f t="shared" ref="AE19:AE24" si="29">(F19*Q19+G19*R19)/(F19+G19)</f>
        <v>13.023728261515357</v>
      </c>
      <c r="AF19" s="48">
        <f t="shared" ref="AF19:AF24" si="30">(H19*S19+I19*T19)/(H19+I19)</f>
        <v>16.255834948267569</v>
      </c>
      <c r="AG19" s="71">
        <f t="shared" ref="AG19:AG24" si="31">(J19*U19+K19*V19)/(J19+K19)</f>
        <v>17.561879464793545</v>
      </c>
      <c r="AH19" s="71">
        <f t="shared" ref="AH19:AH24" si="32">(L19*W19+M19*X19)/(L19+M19)</f>
        <v>16.865431015808511</v>
      </c>
      <c r="AI19" s="48">
        <f t="shared" si="20"/>
        <v>16.305215867922229</v>
      </c>
      <c r="AJ19" s="48">
        <f t="shared" si="10"/>
        <v>12.193463509857395</v>
      </c>
    </row>
    <row r="20" spans="1:36">
      <c r="A20" s="224">
        <v>2016</v>
      </c>
      <c r="B20" s="176">
        <v>1963491</v>
      </c>
      <c r="C20" s="176">
        <v>1667427</v>
      </c>
      <c r="D20" s="176">
        <v>1525435</v>
      </c>
      <c r="E20" s="176">
        <v>1565381</v>
      </c>
      <c r="F20" s="176">
        <v>438056</v>
      </c>
      <c r="G20" s="176">
        <v>102046</v>
      </c>
      <c r="H20" s="176">
        <v>119374</v>
      </c>
      <c r="I20" s="176">
        <v>44504</v>
      </c>
      <c r="J20" s="176">
        <v>89448</v>
      </c>
      <c r="K20" s="176">
        <v>50346</v>
      </c>
      <c r="L20" s="176">
        <v>6434</v>
      </c>
      <c r="M20" s="176">
        <v>3304</v>
      </c>
      <c r="N20" s="176"/>
      <c r="O20" s="48">
        <v>12.287171856000001</v>
      </c>
      <c r="P20" s="48">
        <v>16.277755064000001</v>
      </c>
      <c r="Q20" s="48">
        <v>11.408766231</v>
      </c>
      <c r="R20" s="48">
        <v>18.764625757000001</v>
      </c>
      <c r="S20" s="48">
        <v>13.272953072</v>
      </c>
      <c r="T20" s="48">
        <v>25.163681916000002</v>
      </c>
      <c r="U20" s="48">
        <v>15.577709953999999</v>
      </c>
      <c r="V20" s="48">
        <v>21.552198784000002</v>
      </c>
      <c r="W20" s="48">
        <v>13.508859186</v>
      </c>
      <c r="X20" s="48">
        <v>22.130447942</v>
      </c>
      <c r="Y20" s="48"/>
      <c r="Z20" s="308">
        <f t="shared" ref="Z20" si="33">C20/(B20+C20)</f>
        <v>0.45923014510380017</v>
      </c>
      <c r="AA20" s="308">
        <f t="shared" si="26"/>
        <v>0.3601442121979484</v>
      </c>
      <c r="AB20" s="308">
        <f t="shared" ref="AB20" si="34">M20/(L20+M20)</f>
        <v>0.33928938180324503</v>
      </c>
      <c r="AC20" s="48">
        <f t="shared" ref="AC20" si="35">(D20*O20+E20*P20+F20*Q20+G20*R20)/SUM(D20:G20)</f>
        <v>14.083684621928256</v>
      </c>
      <c r="AD20" s="48">
        <f t="shared" si="24"/>
        <v>14.308250798493583</v>
      </c>
      <c r="AE20" s="48">
        <f t="shared" si="29"/>
        <v>12.798570455369093</v>
      </c>
      <c r="AF20" s="48">
        <f t="shared" si="30"/>
        <v>16.502093020457853</v>
      </c>
      <c r="AG20" s="71">
        <f t="shared" si="31"/>
        <v>17.729387526965795</v>
      </c>
      <c r="AH20" s="71">
        <f t="shared" si="32"/>
        <v>16.434072705185049</v>
      </c>
      <c r="AI20" s="48">
        <f t="shared" si="20"/>
        <v>16.42995075636787</v>
      </c>
      <c r="AJ20" s="48">
        <f t="shared" si="10"/>
        <v>12.091199043053569</v>
      </c>
    </row>
    <row r="21" spans="1:36">
      <c r="A21" s="224">
        <v>2017</v>
      </c>
      <c r="B21" s="176">
        <v>2052120</v>
      </c>
      <c r="C21" s="176">
        <v>1731239</v>
      </c>
      <c r="D21" s="176">
        <v>1578405</v>
      </c>
      <c r="E21" s="176">
        <v>1622903</v>
      </c>
      <c r="F21" s="176">
        <v>473715</v>
      </c>
      <c r="G21" s="176">
        <v>108336</v>
      </c>
      <c r="H21" s="176">
        <v>123446</v>
      </c>
      <c r="I21" s="176">
        <v>46292</v>
      </c>
      <c r="J21" s="176">
        <v>93291</v>
      </c>
      <c r="K21" s="176">
        <v>51129</v>
      </c>
      <c r="L21" s="176">
        <v>6945</v>
      </c>
      <c r="M21" s="176">
        <v>3312</v>
      </c>
      <c r="N21" s="176"/>
      <c r="O21" s="48">
        <v>12.183910022999999</v>
      </c>
      <c r="P21" s="48">
        <v>16.366785629999999</v>
      </c>
      <c r="Q21" s="48">
        <v>11.140482146</v>
      </c>
      <c r="R21" s="48">
        <v>18.527848545000001</v>
      </c>
      <c r="S21" s="48">
        <v>13.474859453000001</v>
      </c>
      <c r="T21" s="48">
        <v>25.466840922999999</v>
      </c>
      <c r="U21" s="48">
        <v>15.46743523</v>
      </c>
      <c r="V21" s="48">
        <v>21.854554167</v>
      </c>
      <c r="W21" s="48">
        <v>13.128797695999999</v>
      </c>
      <c r="X21" s="48">
        <v>22.545893719999999</v>
      </c>
      <c r="Y21" s="48"/>
      <c r="Z21" s="308">
        <f t="shared" ref="Z21" si="36">C21/(B21+C21)</f>
        <v>0.45759310707759954</v>
      </c>
      <c r="AA21" s="308">
        <f t="shared" si="26"/>
        <v>0.35402991275446616</v>
      </c>
      <c r="AB21" s="308">
        <f t="shared" ref="AB21" si="37">M21/(L21+M21)</f>
        <v>0.32290143316759284</v>
      </c>
      <c r="AC21" s="48">
        <f t="shared" ref="AC21" si="38">(D21*O21+E21*P21+F21*Q21+G21*R21)/SUM(D21:G21)</f>
        <v>14.029199052720271</v>
      </c>
      <c r="AD21" s="48">
        <f t="shared" si="24"/>
        <v>14.304418693589371</v>
      </c>
      <c r="AE21" s="48">
        <f t="shared" si="29"/>
        <v>12.515478024715208</v>
      </c>
      <c r="AF21" s="48">
        <f t="shared" si="30"/>
        <v>16.745387008463361</v>
      </c>
      <c r="AG21" s="71">
        <f t="shared" si="31"/>
        <v>17.728666390018507</v>
      </c>
      <c r="AH21" s="71">
        <f t="shared" si="32"/>
        <v>16.169591498426442</v>
      </c>
      <c r="AI21" s="48">
        <f t="shared" ref="AI21" si="39">(E21*P21+G21*R21)/SUM(E21,G21)</f>
        <v>16.502018784959795</v>
      </c>
      <c r="AJ21" s="48">
        <f t="shared" si="10"/>
        <v>11.943043291642644</v>
      </c>
    </row>
    <row r="22" spans="1:36" ht="12.6" customHeight="1">
      <c r="A22" s="224">
        <v>2018</v>
      </c>
      <c r="B22" s="176">
        <v>2135862</v>
      </c>
      <c r="C22" s="176">
        <v>1764890</v>
      </c>
      <c r="D22" s="176">
        <v>1626459</v>
      </c>
      <c r="E22" s="176">
        <v>1651690</v>
      </c>
      <c r="F22" s="176">
        <v>509403</v>
      </c>
      <c r="G22" s="176">
        <v>113200</v>
      </c>
      <c r="H22" s="176">
        <v>127411</v>
      </c>
      <c r="I22" s="176">
        <v>48115</v>
      </c>
      <c r="J22" s="176">
        <v>97195</v>
      </c>
      <c r="K22" s="176">
        <v>51752</v>
      </c>
      <c r="L22" s="176">
        <v>7724</v>
      </c>
      <c r="M22" s="176">
        <v>3320</v>
      </c>
      <c r="N22" s="176"/>
      <c r="O22" s="48">
        <v>12.104049656000001</v>
      </c>
      <c r="P22" s="48">
        <v>16.546419122</v>
      </c>
      <c r="Q22" s="48">
        <v>10.918462396000001</v>
      </c>
      <c r="R22" s="48">
        <v>18.477853357000001</v>
      </c>
      <c r="S22" s="48">
        <v>13.676852862</v>
      </c>
      <c r="T22" s="48">
        <v>25.883612179</v>
      </c>
      <c r="U22" s="48">
        <v>15.363907608</v>
      </c>
      <c r="V22" s="48">
        <v>22.165771371000002</v>
      </c>
      <c r="W22" s="48">
        <v>12.441481098000001</v>
      </c>
      <c r="X22" s="48">
        <v>22.956927710999999</v>
      </c>
      <c r="Y22" s="48"/>
      <c r="Z22" s="308">
        <f t="shared" ref="Z22" si="40">C22/(B22+C22)</f>
        <v>0.45244865605401213</v>
      </c>
      <c r="AA22" s="308">
        <f t="shared" si="26"/>
        <v>0.3474524495290271</v>
      </c>
      <c r="AB22" s="308">
        <f t="shared" ref="AB22" si="41">M22/(L22+M22)</f>
        <v>0.30061571894241218</v>
      </c>
      <c r="AC22" s="48">
        <f t="shared" ref="AC22" si="42">(D22*O22+E22*P22+F22*Q22+G22*R22)/SUM(D22:G22)</f>
        <v>14.01521706557768</v>
      </c>
      <c r="AD22" s="48">
        <f t="shared" si="24"/>
        <v>14.3423302293655</v>
      </c>
      <c r="AE22" s="48">
        <f t="shared" si="29"/>
        <v>12.292890493495838</v>
      </c>
      <c r="AF22" s="48">
        <f t="shared" si="30"/>
        <v>17.022956712924962</v>
      </c>
      <c r="AG22" s="71">
        <f t="shared" si="31"/>
        <v>17.727231833817072</v>
      </c>
      <c r="AH22" s="71">
        <f t="shared" si="32"/>
        <v>15.602589641567549</v>
      </c>
      <c r="AI22" s="48">
        <f t="shared" ref="AI22" si="43">(E22*P22+G22*R22)/SUM(E22,G22)</f>
        <v>16.670301265024211</v>
      </c>
      <c r="AJ22" s="48">
        <f t="shared" ref="AJ22" si="44">(D22*O22+F22*Q22)/SUM(D22,F22)</f>
        <v>11.82128714278249</v>
      </c>
    </row>
    <row r="23" spans="1:36" ht="12.6" customHeight="1">
      <c r="A23" s="224">
        <v>2019</v>
      </c>
      <c r="B23" s="176">
        <v>2213170</v>
      </c>
      <c r="C23" s="176">
        <v>1791651</v>
      </c>
      <c r="D23" s="176">
        <v>1670862</v>
      </c>
      <c r="E23" s="176">
        <v>1674590</v>
      </c>
      <c r="F23" s="176">
        <v>542308</v>
      </c>
      <c r="G23" s="176">
        <v>117061</v>
      </c>
      <c r="H23" s="176">
        <v>131717</v>
      </c>
      <c r="I23" s="176">
        <v>49783</v>
      </c>
      <c r="J23" s="176">
        <v>101061</v>
      </c>
      <c r="K23" s="176">
        <v>52196</v>
      </c>
      <c r="L23" s="176">
        <v>8038</v>
      </c>
      <c r="M23" s="176">
        <v>3299</v>
      </c>
      <c r="N23" s="176"/>
      <c r="O23" s="48">
        <v>12.089437668</v>
      </c>
      <c r="P23" s="48">
        <v>16.754645615000001</v>
      </c>
      <c r="Q23" s="48">
        <v>10.838069879000001</v>
      </c>
      <c r="R23" s="48">
        <v>18.516213769</v>
      </c>
      <c r="S23" s="48">
        <v>13.912125997</v>
      </c>
      <c r="T23" s="48">
        <v>26.385282124</v>
      </c>
      <c r="U23" s="48">
        <v>15.308056519999999</v>
      </c>
      <c r="V23" s="48">
        <v>22.481703579000001</v>
      </c>
      <c r="W23" s="48">
        <v>12.710748943</v>
      </c>
      <c r="X23" s="48">
        <v>23.456350408999999</v>
      </c>
      <c r="Y23" s="48"/>
      <c r="Z23" s="308">
        <f t="shared" ref="Z23" si="45">C23/(B23+C23)</f>
        <v>0.44737355302521636</v>
      </c>
      <c r="AA23" s="308">
        <f t="shared" si="26"/>
        <v>0.34057824438687956</v>
      </c>
      <c r="AB23" s="308">
        <f t="shared" ref="AB23" si="46">M23/(L23+M23)</f>
        <v>0.29099409014730526</v>
      </c>
      <c r="AC23" s="48">
        <f t="shared" ref="AC23" si="47">(D23*O23+E23*P23+F23*Q23+G23*R23)/SUM(D23:G23)</f>
        <v>14.058566537981674</v>
      </c>
      <c r="AD23" s="48">
        <f t="shared" si="24"/>
        <v>14.424640975644746</v>
      </c>
      <c r="AE23" s="48">
        <f t="shared" si="29"/>
        <v>12.201208276327279</v>
      </c>
      <c r="AF23" s="48">
        <f t="shared" si="30"/>
        <v>17.333344352209043</v>
      </c>
      <c r="AG23" s="71">
        <f t="shared" si="31"/>
        <v>17.751244641205322</v>
      </c>
      <c r="AH23" s="71">
        <f t="shared" si="32"/>
        <v>15.83765546468422</v>
      </c>
      <c r="AI23" s="48">
        <f t="shared" ref="AI23" si="48">(E23*P23+G23*R23)/SUM(E23,G23)</f>
        <v>16.869741093793245</v>
      </c>
      <c r="AJ23" s="48">
        <f t="shared" ref="AJ23" si="49">(D23*O23+F23*Q23)/SUM(D23,F23)</f>
        <v>11.782806562880641</v>
      </c>
    </row>
    <row r="24" spans="1:36" ht="12.6" customHeight="1">
      <c r="A24" s="224">
        <v>2020</v>
      </c>
      <c r="B24" s="189">
        <v>2250967</v>
      </c>
      <c r="C24" s="189">
        <v>1793724</v>
      </c>
      <c r="D24" s="189">
        <v>1690754</v>
      </c>
      <c r="E24" s="189">
        <v>1675330</v>
      </c>
      <c r="F24" s="189">
        <v>560213</v>
      </c>
      <c r="G24" s="189">
        <v>118394</v>
      </c>
      <c r="H24" s="189">
        <v>136726</v>
      </c>
      <c r="I24" s="189">
        <v>51422</v>
      </c>
      <c r="J24" s="189">
        <v>103622</v>
      </c>
      <c r="K24" s="189">
        <v>52249</v>
      </c>
      <c r="L24" s="189">
        <v>8173</v>
      </c>
      <c r="M24" s="189">
        <v>3244</v>
      </c>
      <c r="N24" s="189"/>
      <c r="O24" s="48">
        <v>12.31937467</v>
      </c>
      <c r="P24" s="48">
        <v>17.130741405999999</v>
      </c>
      <c r="Q24" s="48">
        <v>11.057764636</v>
      </c>
      <c r="R24" s="48">
        <v>18.832466172</v>
      </c>
      <c r="S24" s="48">
        <v>14.134155172</v>
      </c>
      <c r="T24" s="48">
        <v>26.976858153999999</v>
      </c>
      <c r="U24" s="48">
        <v>15.508666113</v>
      </c>
      <c r="V24" s="48">
        <v>22.906189592</v>
      </c>
      <c r="W24" s="48">
        <v>13.303009911</v>
      </c>
      <c r="X24" s="48">
        <v>24.145191122</v>
      </c>
      <c r="Y24" s="48"/>
      <c r="Z24" s="308">
        <f t="shared" ref="Z24" si="50">C24/(B24+C24)</f>
        <v>0.44347615182470057</v>
      </c>
      <c r="AA24" s="308">
        <f t="shared" si="26"/>
        <v>0.33520667731649889</v>
      </c>
      <c r="AB24" s="308">
        <f t="shared" ref="AB24" si="51">M24/(L24+M24)</f>
        <v>0.28413768941052814</v>
      </c>
      <c r="AC24" s="48">
        <f t="shared" ref="AC24" si="52">(D24*O24+E24*P24+F24*Q24+G24*R24)/SUM(D24:G24)</f>
        <v>14.328172782670022</v>
      </c>
      <c r="AD24" s="48">
        <f t="shared" ref="AD24" si="53">(D24*O24+E24*P24)/(D24+E24)</f>
        <v>14.714034765773865</v>
      </c>
      <c r="AE24" s="48">
        <f t="shared" si="29"/>
        <v>12.414187445745823</v>
      </c>
      <c r="AF24" s="48">
        <f t="shared" si="30"/>
        <v>17.644144503485872</v>
      </c>
      <c r="AG24" s="71">
        <f t="shared" si="31"/>
        <v>17.988365378766378</v>
      </c>
      <c r="AH24" s="71">
        <f t="shared" si="32"/>
        <v>16.383682228463783</v>
      </c>
      <c r="AI24" s="48">
        <f t="shared" ref="AI24" si="54">(E24*P24+G24*R24)/SUM(E24,G24)</f>
        <v>17.243063035161342</v>
      </c>
      <c r="AJ24" s="48">
        <f t="shared" ref="AJ24" si="55">(D24*O24+F24*Q24)/SUM(D24,F24)</f>
        <v>12.005389461875117</v>
      </c>
    </row>
    <row r="29" spans="1:36">
      <c r="Z29" s="35"/>
      <c r="AA29" s="309"/>
      <c r="AB29" s="35"/>
      <c r="AC29" s="35"/>
      <c r="AD29" s="35"/>
      <c r="AE29" s="35"/>
      <c r="AF29" s="35"/>
      <c r="AG29" s="35"/>
      <c r="AH29" s="35"/>
    </row>
    <row r="30" spans="1:36">
      <c r="Z30" s="35"/>
      <c r="AA30" s="35"/>
      <c r="AB30" s="35"/>
      <c r="AC30" s="35"/>
      <c r="AD30" s="35"/>
      <c r="AE30" s="35"/>
      <c r="AF30" s="35"/>
      <c r="AG30" s="35"/>
      <c r="AH30" s="35"/>
    </row>
    <row r="31" spans="1:36">
      <c r="Z31" s="35"/>
      <c r="AA31" s="35"/>
      <c r="AB31" s="35"/>
      <c r="AC31" s="35"/>
      <c r="AD31" s="35"/>
      <c r="AE31" s="35"/>
      <c r="AF31" s="35"/>
      <c r="AG31" s="35"/>
      <c r="AH31" s="35"/>
    </row>
    <row r="32" spans="1:36">
      <c r="Z32" s="35"/>
      <c r="AA32" s="35"/>
      <c r="AB32" s="35"/>
      <c r="AC32" s="35"/>
      <c r="AD32" s="35"/>
      <c r="AE32" s="35"/>
      <c r="AF32" s="35"/>
      <c r="AG32" s="35"/>
      <c r="AH32" s="35"/>
    </row>
    <row r="33" spans="26:34">
      <c r="Z33" s="35"/>
      <c r="AA33" s="35"/>
      <c r="AB33" s="35"/>
      <c r="AC33" s="35"/>
      <c r="AD33" s="35"/>
      <c r="AE33" s="35"/>
      <c r="AF33" s="35"/>
      <c r="AG33" s="35"/>
      <c r="AH33" s="35"/>
    </row>
    <row r="34" spans="26:34">
      <c r="Z34" s="35"/>
      <c r="AA34" s="35"/>
      <c r="AB34" s="35"/>
      <c r="AC34" s="35"/>
      <c r="AD34" s="35"/>
      <c r="AE34" s="35"/>
      <c r="AF34" s="35"/>
      <c r="AG34" s="35"/>
      <c r="AH34" s="35"/>
    </row>
    <row r="35" spans="26:34">
      <c r="Z35" s="35"/>
      <c r="AA35" s="35"/>
      <c r="AB35" s="35"/>
      <c r="AC35" s="35"/>
      <c r="AD35" s="35"/>
      <c r="AE35" s="35"/>
      <c r="AF35" s="35"/>
      <c r="AG35" s="35"/>
      <c r="AH35" s="35"/>
    </row>
    <row r="36" spans="26:34">
      <c r="Z36" s="35"/>
      <c r="AA36" s="35"/>
      <c r="AB36" s="35"/>
      <c r="AC36" s="35"/>
      <c r="AD36" s="35"/>
      <c r="AE36" s="35"/>
      <c r="AF36" s="35"/>
      <c r="AG36" s="35"/>
      <c r="AH36" s="35"/>
    </row>
    <row r="37" spans="26:34">
      <c r="Z37" s="35"/>
      <c r="AA37" s="35"/>
      <c r="AB37" s="35"/>
      <c r="AC37" s="35"/>
      <c r="AD37" s="35"/>
      <c r="AE37" s="35"/>
      <c r="AF37" s="35"/>
      <c r="AG37" s="35"/>
      <c r="AH37" s="35"/>
    </row>
    <row r="38" spans="26:34">
      <c r="Z38" s="35"/>
      <c r="AA38" s="35"/>
      <c r="AB38" s="35"/>
      <c r="AC38" s="35"/>
      <c r="AD38" s="35"/>
      <c r="AE38" s="35"/>
      <c r="AF38" s="35"/>
      <c r="AG38" s="35"/>
      <c r="AH38" s="35"/>
    </row>
    <row r="39" spans="26:34">
      <c r="Z39" s="35"/>
      <c r="AA39" s="35"/>
      <c r="AB39" s="35"/>
      <c r="AC39" s="35"/>
      <c r="AD39" s="35"/>
      <c r="AE39" s="35"/>
      <c r="AF39" s="35"/>
      <c r="AG39" s="35"/>
      <c r="AH39" s="35"/>
    </row>
    <row r="40" spans="26:34">
      <c r="Z40" s="35"/>
      <c r="AA40" s="35"/>
      <c r="AB40" s="35"/>
      <c r="AC40" s="35"/>
      <c r="AD40" s="35"/>
      <c r="AE40" s="35"/>
      <c r="AF40" s="35"/>
      <c r="AG40" s="35"/>
      <c r="AH40" s="35"/>
    </row>
    <row r="41" spans="26:34">
      <c r="Z41" s="35"/>
      <c r="AA41" s="35"/>
      <c r="AB41" s="35"/>
      <c r="AC41" s="35"/>
      <c r="AD41" s="35"/>
      <c r="AE41" s="35"/>
      <c r="AF41" s="35"/>
      <c r="AG41" s="35"/>
      <c r="AH41" s="35"/>
    </row>
    <row r="42" spans="26:34">
      <c r="Z42" s="35"/>
      <c r="AA42" s="35"/>
      <c r="AB42" s="35"/>
      <c r="AC42" s="35"/>
      <c r="AD42" s="35"/>
      <c r="AE42" s="35"/>
      <c r="AF42" s="35"/>
      <c r="AG42" s="35"/>
      <c r="AH42" s="35"/>
    </row>
    <row r="43" spans="26:34">
      <c r="Z43" s="35"/>
      <c r="AA43" s="35"/>
      <c r="AB43" s="35"/>
      <c r="AC43" s="35"/>
      <c r="AD43" s="35"/>
      <c r="AE43" s="35"/>
      <c r="AF43" s="35"/>
      <c r="AG43" s="35"/>
      <c r="AH43" s="35"/>
    </row>
    <row r="44" spans="26:34">
      <c r="Z44" s="35"/>
      <c r="AA44" s="35"/>
      <c r="AB44" s="35"/>
      <c r="AC44" s="35"/>
      <c r="AD44" s="35"/>
      <c r="AE44" s="35"/>
      <c r="AF44" s="35"/>
      <c r="AG44" s="35"/>
      <c r="AH44" s="35"/>
    </row>
    <row r="45" spans="26:34">
      <c r="Z45" s="35"/>
      <c r="AA45" s="35"/>
      <c r="AB45" s="35"/>
      <c r="AC45" s="35"/>
      <c r="AD45" s="35"/>
      <c r="AE45" s="35"/>
      <c r="AF45" s="35"/>
      <c r="AG45" s="35"/>
      <c r="AH45" s="35"/>
    </row>
    <row r="46" spans="26:34">
      <c r="Z46" s="35"/>
      <c r="AA46" s="35"/>
      <c r="AB46" s="35"/>
      <c r="AC46" s="35"/>
      <c r="AD46" s="35"/>
      <c r="AE46" s="35"/>
      <c r="AF46" s="35"/>
      <c r="AG46" s="35"/>
      <c r="AH46" s="35"/>
    </row>
    <row r="47" spans="26:34">
      <c r="Z47" s="35"/>
      <c r="AA47" s="35"/>
      <c r="AB47" s="35"/>
      <c r="AC47" s="35"/>
      <c r="AD47" s="35"/>
      <c r="AE47" s="35"/>
      <c r="AF47" s="35"/>
      <c r="AG47" s="35"/>
      <c r="AH47" s="35"/>
    </row>
    <row r="48" spans="26:34">
      <c r="Z48" s="35"/>
      <c r="AA48" s="35"/>
      <c r="AB48" s="35"/>
      <c r="AC48" s="35"/>
      <c r="AD48" s="35"/>
      <c r="AE48" s="35"/>
      <c r="AF48" s="35"/>
      <c r="AG48" s="35"/>
      <c r="AH48" s="35"/>
    </row>
    <row r="49" spans="26:34">
      <c r="Z49" s="35"/>
      <c r="AA49" s="35"/>
      <c r="AB49" s="35"/>
      <c r="AC49" s="35"/>
      <c r="AD49" s="35"/>
      <c r="AE49" s="35"/>
      <c r="AF49" s="35"/>
      <c r="AG49" s="35"/>
      <c r="AH49" s="35"/>
    </row>
    <row r="50" spans="26:34">
      <c r="Z50" s="35"/>
      <c r="AA50" s="35"/>
      <c r="AB50" s="35"/>
      <c r="AC50" s="35"/>
      <c r="AD50" s="35"/>
      <c r="AE50" s="35"/>
      <c r="AF50" s="35"/>
      <c r="AG50" s="35"/>
      <c r="AH50" s="35"/>
    </row>
    <row r="51" spans="26:34">
      <c r="Z51" s="35"/>
      <c r="AA51" s="35"/>
      <c r="AB51" s="35"/>
      <c r="AC51" s="35"/>
      <c r="AD51" s="35"/>
      <c r="AE51" s="35"/>
      <c r="AF51" s="35"/>
      <c r="AG51" s="35"/>
      <c r="AH51" s="35"/>
    </row>
  </sheetData>
  <mergeCells count="4">
    <mergeCell ref="O2:X2"/>
    <mergeCell ref="AH1:AI1"/>
    <mergeCell ref="B2:M2"/>
    <mergeCell ref="Z2:AJ2"/>
  </mergeCells>
  <phoneticPr fontId="0" type="noConversion"/>
  <hyperlinks>
    <hyperlink ref="AH1:AI1" location="Contents!A1" display="Back to Contents"/>
  </hyperlinks>
  <pageMargins left="0.75" right="0.75" top="1" bottom="1" header="0.5" footer="0.5"/>
  <pageSetup paperSize="9" scale="60"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55"/>
  <sheetViews>
    <sheetView workbookViewId="0">
      <selection activeCell="Q10" sqref="Q10"/>
    </sheetView>
  </sheetViews>
  <sheetFormatPr defaultColWidth="8.88671875" defaultRowHeight="13.2"/>
  <cols>
    <col min="1" max="1" width="8.88671875" customWidth="1"/>
    <col min="2" max="3" width="11.44140625" customWidth="1"/>
    <col min="4" max="4" width="11.109375" customWidth="1"/>
    <col min="5" max="5" width="11.44140625" customWidth="1"/>
    <col min="6" max="7" width="8.88671875" customWidth="1"/>
    <col min="8" max="8" width="11.109375" customWidth="1"/>
    <col min="9" max="9" width="11" customWidth="1"/>
    <col min="13" max="13" width="4.109375" customWidth="1"/>
    <col min="14" max="14" width="6.44140625" customWidth="1"/>
    <col min="15" max="15" width="13.44140625" customWidth="1"/>
  </cols>
  <sheetData>
    <row r="1" spans="1:15" ht="24.75" customHeight="1">
      <c r="B1" s="20" t="s">
        <v>798</v>
      </c>
      <c r="C1" s="16"/>
      <c r="D1" s="16"/>
      <c r="E1" s="16"/>
      <c r="F1" s="16"/>
      <c r="G1" s="16"/>
      <c r="H1" s="56"/>
      <c r="I1" s="56"/>
      <c r="J1" s="174" t="s">
        <v>255</v>
      </c>
      <c r="K1" s="56"/>
      <c r="L1" s="56"/>
    </row>
    <row r="2" spans="1:15" ht="30.6">
      <c r="A2" s="89" t="s">
        <v>25</v>
      </c>
      <c r="B2" s="105" t="s">
        <v>731</v>
      </c>
      <c r="C2" s="105" t="s">
        <v>5</v>
      </c>
      <c r="D2" s="105" t="s">
        <v>732</v>
      </c>
      <c r="E2" s="105" t="s">
        <v>229</v>
      </c>
      <c r="F2" s="105" t="s">
        <v>733</v>
      </c>
      <c r="G2" s="105" t="s">
        <v>298</v>
      </c>
      <c r="H2" s="95" t="s">
        <v>734</v>
      </c>
      <c r="I2" s="95" t="s">
        <v>135</v>
      </c>
      <c r="J2" s="95" t="s">
        <v>735</v>
      </c>
      <c r="K2" s="95" t="s">
        <v>48</v>
      </c>
      <c r="L2" s="105" t="s">
        <v>46</v>
      </c>
      <c r="M2" s="7"/>
      <c r="N2" s="66"/>
      <c r="O2" s="70"/>
    </row>
    <row r="3" spans="1:15">
      <c r="A3" s="127">
        <v>1968</v>
      </c>
      <c r="B3" s="82">
        <v>30945</v>
      </c>
      <c r="C3" s="82">
        <v>18455</v>
      </c>
      <c r="D3" s="82">
        <v>4439</v>
      </c>
      <c r="E3" s="82">
        <v>2768</v>
      </c>
      <c r="F3" s="82">
        <v>3367</v>
      </c>
      <c r="G3" s="82">
        <v>3604</v>
      </c>
      <c r="H3" s="82">
        <v>1672</v>
      </c>
      <c r="I3" s="82">
        <v>269</v>
      </c>
      <c r="J3" s="82">
        <v>109</v>
      </c>
      <c r="K3" s="82">
        <v>16</v>
      </c>
      <c r="L3" s="82">
        <f t="shared" ref="L3:L51" si="0">SUM(B3:E3)</f>
        <v>56607</v>
      </c>
      <c r="N3" s="67"/>
      <c r="O3" s="70"/>
    </row>
    <row r="4" spans="1:15">
      <c r="A4" s="70">
        <v>1969</v>
      </c>
      <c r="B4" s="82">
        <v>2708</v>
      </c>
      <c r="C4" s="82">
        <v>1377</v>
      </c>
      <c r="D4" s="82">
        <v>293</v>
      </c>
      <c r="E4" s="82">
        <v>108</v>
      </c>
      <c r="F4" s="82">
        <v>149</v>
      </c>
      <c r="G4" s="82">
        <v>354</v>
      </c>
      <c r="H4" s="82">
        <v>171</v>
      </c>
      <c r="I4" s="82">
        <v>12</v>
      </c>
      <c r="J4" s="82">
        <v>7</v>
      </c>
      <c r="K4" s="82">
        <v>0</v>
      </c>
      <c r="L4" s="82">
        <f t="shared" si="0"/>
        <v>4486</v>
      </c>
      <c r="N4" s="67"/>
      <c r="O4" s="70"/>
    </row>
    <row r="5" spans="1:15">
      <c r="A5" s="70">
        <v>1970</v>
      </c>
      <c r="B5" s="82">
        <v>3873</v>
      </c>
      <c r="C5" s="82">
        <v>1203</v>
      </c>
      <c r="D5" s="82">
        <v>509</v>
      </c>
      <c r="E5" s="82">
        <v>145</v>
      </c>
      <c r="F5" s="82">
        <v>200</v>
      </c>
      <c r="G5" s="82">
        <v>402</v>
      </c>
      <c r="H5" s="82">
        <v>222</v>
      </c>
      <c r="I5" s="82">
        <v>13</v>
      </c>
      <c r="J5" s="82">
        <v>11</v>
      </c>
      <c r="K5" s="82">
        <v>1</v>
      </c>
      <c r="L5" s="82">
        <f t="shared" si="0"/>
        <v>5730</v>
      </c>
      <c r="N5" s="67"/>
      <c r="O5" s="70"/>
    </row>
    <row r="6" spans="1:15">
      <c r="A6" s="70">
        <v>1971</v>
      </c>
      <c r="B6" s="82">
        <v>4137</v>
      </c>
      <c r="C6" s="82">
        <v>874</v>
      </c>
      <c r="D6" s="82">
        <v>703</v>
      </c>
      <c r="E6" s="82">
        <v>150</v>
      </c>
      <c r="F6" s="82">
        <v>318</v>
      </c>
      <c r="G6" s="82">
        <v>505</v>
      </c>
      <c r="H6" s="82">
        <v>201</v>
      </c>
      <c r="I6" s="82">
        <v>20</v>
      </c>
      <c r="J6" s="82">
        <v>12</v>
      </c>
      <c r="K6" s="82">
        <v>2</v>
      </c>
      <c r="L6" s="82">
        <f t="shared" si="0"/>
        <v>5864</v>
      </c>
      <c r="N6" s="67"/>
      <c r="O6" s="70"/>
    </row>
    <row r="7" spans="1:15">
      <c r="A7" s="70">
        <v>1972</v>
      </c>
      <c r="B7" s="82">
        <v>4761</v>
      </c>
      <c r="C7" s="82">
        <v>984</v>
      </c>
      <c r="D7" s="82">
        <v>605</v>
      </c>
      <c r="E7" s="82">
        <v>170</v>
      </c>
      <c r="F7" s="82">
        <v>374</v>
      </c>
      <c r="G7" s="82">
        <v>614</v>
      </c>
      <c r="H7" s="82">
        <v>229</v>
      </c>
      <c r="I7" s="82">
        <v>11</v>
      </c>
      <c r="J7" s="82">
        <v>9</v>
      </c>
      <c r="K7" s="82">
        <v>2</v>
      </c>
      <c r="L7" s="82">
        <f t="shared" si="0"/>
        <v>6520</v>
      </c>
      <c r="N7" s="67"/>
      <c r="O7" s="70"/>
    </row>
    <row r="8" spans="1:15">
      <c r="A8" s="70">
        <v>1973</v>
      </c>
      <c r="B8" s="82">
        <v>4943</v>
      </c>
      <c r="C8" s="82">
        <v>997</v>
      </c>
      <c r="D8" s="82">
        <v>582</v>
      </c>
      <c r="E8" s="82">
        <v>123</v>
      </c>
      <c r="F8" s="82">
        <v>592</v>
      </c>
      <c r="G8" s="82">
        <v>747</v>
      </c>
      <c r="H8" s="82">
        <v>267</v>
      </c>
      <c r="I8" s="82">
        <v>13</v>
      </c>
      <c r="J8" s="82">
        <v>10</v>
      </c>
      <c r="K8" s="82">
        <v>0</v>
      </c>
      <c r="L8" s="82">
        <f t="shared" si="0"/>
        <v>6645</v>
      </c>
      <c r="N8" s="67"/>
      <c r="O8" s="70"/>
    </row>
    <row r="9" spans="1:15">
      <c r="A9" s="70">
        <v>1974</v>
      </c>
      <c r="B9" s="82">
        <v>5244</v>
      </c>
      <c r="C9" s="82">
        <v>779</v>
      </c>
      <c r="D9" s="82">
        <v>600</v>
      </c>
      <c r="E9" s="82">
        <v>122</v>
      </c>
      <c r="F9" s="82">
        <v>487</v>
      </c>
      <c r="G9" s="82">
        <v>664</v>
      </c>
      <c r="H9" s="82">
        <v>239</v>
      </c>
      <c r="I9" s="82">
        <v>25</v>
      </c>
      <c r="J9" s="82">
        <v>21</v>
      </c>
      <c r="K9" s="82">
        <v>2</v>
      </c>
      <c r="L9" s="82">
        <f t="shared" si="0"/>
        <v>6745</v>
      </c>
      <c r="N9" s="67"/>
      <c r="O9" s="70"/>
    </row>
    <row r="10" spans="1:15">
      <c r="A10" s="70">
        <v>1975</v>
      </c>
      <c r="B10" s="82">
        <v>3233</v>
      </c>
      <c r="C10" s="82">
        <v>488</v>
      </c>
      <c r="D10" s="82">
        <v>609</v>
      </c>
      <c r="E10" s="82">
        <v>120</v>
      </c>
      <c r="F10" s="82">
        <v>445</v>
      </c>
      <c r="G10" s="82">
        <v>746</v>
      </c>
      <c r="H10" s="82">
        <v>324</v>
      </c>
      <c r="I10" s="82">
        <v>33</v>
      </c>
      <c r="J10" s="82">
        <v>29</v>
      </c>
      <c r="K10" s="82">
        <v>0</v>
      </c>
      <c r="L10" s="82">
        <f t="shared" si="0"/>
        <v>4450</v>
      </c>
      <c r="N10" s="67"/>
      <c r="O10" s="70"/>
    </row>
    <row r="11" spans="1:15">
      <c r="A11" s="70">
        <v>1976</v>
      </c>
      <c r="B11" s="82">
        <v>2632</v>
      </c>
      <c r="C11" s="82">
        <v>517</v>
      </c>
      <c r="D11" s="82">
        <v>727</v>
      </c>
      <c r="E11" s="82">
        <v>159</v>
      </c>
      <c r="F11" s="82">
        <v>333</v>
      </c>
      <c r="G11" s="82">
        <v>590</v>
      </c>
      <c r="H11" s="82">
        <v>386</v>
      </c>
      <c r="I11" s="82">
        <v>27</v>
      </c>
      <c r="J11" s="82">
        <v>34</v>
      </c>
      <c r="K11" s="82">
        <v>5</v>
      </c>
      <c r="L11" s="82">
        <f t="shared" si="0"/>
        <v>4035</v>
      </c>
      <c r="N11" s="67"/>
      <c r="O11" s="70"/>
    </row>
    <row r="12" spans="1:15">
      <c r="A12" s="70">
        <v>1977</v>
      </c>
      <c r="B12" s="82">
        <v>2590</v>
      </c>
      <c r="C12" s="82">
        <v>573</v>
      </c>
      <c r="D12" s="82">
        <v>862</v>
      </c>
      <c r="E12" s="82">
        <v>192</v>
      </c>
      <c r="F12" s="82">
        <v>324</v>
      </c>
      <c r="G12" s="82">
        <v>479</v>
      </c>
      <c r="H12" s="82">
        <v>406</v>
      </c>
      <c r="I12" s="82">
        <v>30</v>
      </c>
      <c r="J12" s="82">
        <v>39</v>
      </c>
      <c r="K12" s="82">
        <v>7</v>
      </c>
      <c r="L12" s="82">
        <f t="shared" si="0"/>
        <v>4217</v>
      </c>
      <c r="N12" s="67"/>
      <c r="O12" s="70"/>
    </row>
    <row r="13" spans="1:15">
      <c r="A13" s="70">
        <v>1978</v>
      </c>
      <c r="B13" s="82">
        <v>3141</v>
      </c>
      <c r="C13" s="82">
        <v>995</v>
      </c>
      <c r="D13" s="82">
        <v>1006</v>
      </c>
      <c r="E13" s="82">
        <v>197</v>
      </c>
      <c r="F13" s="82">
        <v>315</v>
      </c>
      <c r="G13" s="82">
        <v>591</v>
      </c>
      <c r="H13" s="82">
        <v>364</v>
      </c>
      <c r="I13" s="82">
        <v>42</v>
      </c>
      <c r="J13" s="82">
        <v>50</v>
      </c>
      <c r="K13" s="82">
        <v>11</v>
      </c>
      <c r="L13" s="82">
        <f t="shared" si="0"/>
        <v>5339</v>
      </c>
      <c r="N13" s="67"/>
      <c r="O13" s="70"/>
    </row>
    <row r="14" spans="1:15">
      <c r="A14" s="70">
        <v>1979</v>
      </c>
      <c r="B14" s="82">
        <v>2972</v>
      </c>
      <c r="C14" s="82">
        <v>1204</v>
      </c>
      <c r="D14" s="82">
        <v>1212</v>
      </c>
      <c r="E14" s="82">
        <v>232</v>
      </c>
      <c r="F14" s="82">
        <v>617</v>
      </c>
      <c r="G14" s="82">
        <v>851</v>
      </c>
      <c r="H14" s="82">
        <v>431</v>
      </c>
      <c r="I14" s="82">
        <v>63</v>
      </c>
      <c r="J14" s="82">
        <v>60</v>
      </c>
      <c r="K14" s="82">
        <v>7</v>
      </c>
      <c r="L14" s="82">
        <f t="shared" si="0"/>
        <v>5620</v>
      </c>
      <c r="N14" s="67"/>
      <c r="O14" s="70"/>
    </row>
    <row r="15" spans="1:15">
      <c r="A15" s="70">
        <v>1980</v>
      </c>
      <c r="B15" s="82">
        <v>2877</v>
      </c>
      <c r="C15" s="82">
        <v>1066</v>
      </c>
      <c r="D15" s="82">
        <v>1235</v>
      </c>
      <c r="E15" s="82">
        <v>147</v>
      </c>
      <c r="F15" s="82">
        <v>862</v>
      </c>
      <c r="G15" s="82">
        <v>747</v>
      </c>
      <c r="H15" s="82">
        <v>494</v>
      </c>
      <c r="I15" s="82">
        <v>93</v>
      </c>
      <c r="J15" s="82">
        <v>46</v>
      </c>
      <c r="K15" s="82">
        <v>11</v>
      </c>
      <c r="L15" s="82">
        <f t="shared" si="0"/>
        <v>5325</v>
      </c>
      <c r="N15" s="67"/>
      <c r="O15" s="70"/>
    </row>
    <row r="16" spans="1:15">
      <c r="A16" s="70">
        <v>1981</v>
      </c>
      <c r="B16" s="82">
        <v>2413</v>
      </c>
      <c r="C16" s="82">
        <v>950</v>
      </c>
      <c r="D16" s="82">
        <v>1081</v>
      </c>
      <c r="E16" s="82">
        <v>165</v>
      </c>
      <c r="F16" s="82">
        <v>841</v>
      </c>
      <c r="G16" s="82">
        <v>699</v>
      </c>
      <c r="H16" s="82">
        <v>530</v>
      </c>
      <c r="I16" s="82">
        <v>118</v>
      </c>
      <c r="J16" s="82">
        <v>47</v>
      </c>
      <c r="K16" s="82">
        <v>16</v>
      </c>
      <c r="L16" s="82">
        <f t="shared" si="0"/>
        <v>4609</v>
      </c>
      <c r="N16" s="67"/>
      <c r="O16" s="70"/>
    </row>
    <row r="17" spans="1:15">
      <c r="A17" s="70">
        <v>1982</v>
      </c>
      <c r="B17" s="82">
        <v>2267</v>
      </c>
      <c r="C17" s="82">
        <v>1127</v>
      </c>
      <c r="D17" s="82">
        <v>1264</v>
      </c>
      <c r="E17" s="82">
        <v>259</v>
      </c>
      <c r="F17" s="82">
        <v>826</v>
      </c>
      <c r="G17" s="82">
        <v>677</v>
      </c>
      <c r="H17" s="82">
        <v>599</v>
      </c>
      <c r="I17" s="82">
        <v>196</v>
      </c>
      <c r="J17" s="82">
        <v>39</v>
      </c>
      <c r="K17" s="82">
        <v>16</v>
      </c>
      <c r="L17" s="82">
        <f t="shared" si="0"/>
        <v>4917</v>
      </c>
      <c r="N17" s="67"/>
      <c r="O17" s="70"/>
    </row>
    <row r="18" spans="1:15">
      <c r="A18" s="70">
        <v>1983</v>
      </c>
      <c r="B18" s="82">
        <v>1994</v>
      </c>
      <c r="C18" s="82">
        <v>1321</v>
      </c>
      <c r="D18" s="82">
        <v>1257</v>
      </c>
      <c r="E18" s="82">
        <v>296</v>
      </c>
      <c r="F18" s="82">
        <v>602</v>
      </c>
      <c r="G18" s="82">
        <v>685</v>
      </c>
      <c r="H18" s="82">
        <v>787</v>
      </c>
      <c r="I18" s="82">
        <v>308</v>
      </c>
      <c r="J18" s="82">
        <v>48</v>
      </c>
      <c r="K18" s="82">
        <v>23</v>
      </c>
      <c r="L18" s="82">
        <f t="shared" si="0"/>
        <v>4868</v>
      </c>
      <c r="N18" s="67"/>
      <c r="O18" s="70"/>
    </row>
    <row r="19" spans="1:15">
      <c r="A19" s="70">
        <v>1984</v>
      </c>
      <c r="B19" s="82">
        <v>2285</v>
      </c>
      <c r="C19" s="82">
        <v>1774</v>
      </c>
      <c r="D19" s="82">
        <v>1621</v>
      </c>
      <c r="E19" s="82">
        <v>479</v>
      </c>
      <c r="F19" s="82">
        <v>647</v>
      </c>
      <c r="G19" s="82">
        <v>723</v>
      </c>
      <c r="H19" s="82">
        <v>1108</v>
      </c>
      <c r="I19" s="82">
        <v>436</v>
      </c>
      <c r="J19" s="82">
        <v>64</v>
      </c>
      <c r="K19" s="82">
        <v>50</v>
      </c>
      <c r="L19" s="82">
        <f t="shared" si="0"/>
        <v>6159</v>
      </c>
      <c r="N19" s="67"/>
      <c r="O19" s="70"/>
    </row>
    <row r="20" spans="1:15">
      <c r="A20" s="70">
        <v>1985</v>
      </c>
      <c r="B20" s="82">
        <v>2711</v>
      </c>
      <c r="C20" s="82">
        <v>2078</v>
      </c>
      <c r="D20" s="82">
        <v>1744</v>
      </c>
      <c r="E20" s="82">
        <v>724</v>
      </c>
      <c r="F20" s="82">
        <v>776</v>
      </c>
      <c r="G20" s="82">
        <v>871</v>
      </c>
      <c r="H20" s="82">
        <v>1359</v>
      </c>
      <c r="I20" s="82">
        <v>739</v>
      </c>
      <c r="J20" s="82">
        <v>50</v>
      </c>
      <c r="K20" s="82">
        <v>52</v>
      </c>
      <c r="L20" s="82">
        <f t="shared" si="0"/>
        <v>7257</v>
      </c>
      <c r="N20" s="67"/>
      <c r="O20" s="70"/>
    </row>
    <row r="21" spans="1:15">
      <c r="A21" s="70">
        <v>1986</v>
      </c>
      <c r="B21" s="82">
        <v>3318</v>
      </c>
      <c r="C21" s="82">
        <v>2248</v>
      </c>
      <c r="D21" s="82">
        <v>1299</v>
      </c>
      <c r="E21" s="82">
        <v>1037</v>
      </c>
      <c r="F21" s="82">
        <v>1386</v>
      </c>
      <c r="G21" s="82">
        <v>952</v>
      </c>
      <c r="H21" s="82">
        <v>1119</v>
      </c>
      <c r="I21" s="82">
        <v>969</v>
      </c>
      <c r="J21" s="82">
        <v>77</v>
      </c>
      <c r="K21" s="82">
        <v>82</v>
      </c>
      <c r="L21" s="82">
        <f t="shared" si="0"/>
        <v>7902</v>
      </c>
      <c r="N21" s="67"/>
      <c r="O21" s="104"/>
    </row>
    <row r="22" spans="1:15">
      <c r="A22" s="70">
        <v>1987</v>
      </c>
      <c r="B22" s="82">
        <v>4183</v>
      </c>
      <c r="C22" s="82">
        <v>2694</v>
      </c>
      <c r="D22" s="82">
        <v>1329</v>
      </c>
      <c r="E22" s="82">
        <v>1221</v>
      </c>
      <c r="F22" s="82">
        <v>1475</v>
      </c>
      <c r="G22" s="82">
        <v>874</v>
      </c>
      <c r="H22" s="82">
        <v>1068</v>
      </c>
      <c r="I22" s="82">
        <v>1232</v>
      </c>
      <c r="J22" s="82">
        <v>66</v>
      </c>
      <c r="K22" s="82">
        <v>101</v>
      </c>
      <c r="L22" s="82">
        <f t="shared" si="0"/>
        <v>9427</v>
      </c>
      <c r="N22" s="67"/>
      <c r="O22" s="104"/>
    </row>
    <row r="23" spans="1:15" s="37" customFormat="1">
      <c r="A23" s="128">
        <v>1988</v>
      </c>
      <c r="B23" s="109">
        <v>3877</v>
      </c>
      <c r="C23" s="109">
        <v>4437</v>
      </c>
      <c r="D23" s="109">
        <v>1796</v>
      </c>
      <c r="E23" s="109">
        <v>1706</v>
      </c>
      <c r="F23" s="109">
        <v>1399</v>
      </c>
      <c r="G23" s="109">
        <v>957</v>
      </c>
      <c r="H23" s="109">
        <v>954</v>
      </c>
      <c r="I23" s="109">
        <v>1620</v>
      </c>
      <c r="J23" s="109">
        <v>49</v>
      </c>
      <c r="K23" s="109">
        <v>136</v>
      </c>
      <c r="L23" s="109">
        <f t="shared" si="0"/>
        <v>11816</v>
      </c>
      <c r="N23" s="73"/>
      <c r="O23" s="104"/>
    </row>
    <row r="24" spans="1:15" s="37" customFormat="1">
      <c r="A24" s="128">
        <v>1989</v>
      </c>
      <c r="B24" s="109">
        <v>5219</v>
      </c>
      <c r="C24" s="109">
        <v>7944</v>
      </c>
      <c r="D24" s="109">
        <v>2792</v>
      </c>
      <c r="E24" s="109">
        <v>2351</v>
      </c>
      <c r="F24" s="109">
        <v>1068</v>
      </c>
      <c r="G24" s="109">
        <v>938</v>
      </c>
      <c r="H24" s="109">
        <v>988</v>
      </c>
      <c r="I24" s="109">
        <v>1960</v>
      </c>
      <c r="J24" s="109">
        <v>40</v>
      </c>
      <c r="K24" s="109">
        <v>169</v>
      </c>
      <c r="L24" s="109">
        <f t="shared" si="0"/>
        <v>18306</v>
      </c>
      <c r="N24" s="73"/>
      <c r="O24" s="129"/>
    </row>
    <row r="25" spans="1:15" s="37" customFormat="1">
      <c r="A25" s="128">
        <v>1990</v>
      </c>
      <c r="B25" s="109">
        <v>7466</v>
      </c>
      <c r="C25" s="109">
        <v>11809</v>
      </c>
      <c r="D25" s="109">
        <v>4670</v>
      </c>
      <c r="E25" s="109">
        <v>2679</v>
      </c>
      <c r="F25" s="109">
        <v>822</v>
      </c>
      <c r="G25" s="109">
        <v>963</v>
      </c>
      <c r="H25" s="109">
        <v>1322</v>
      </c>
      <c r="I25" s="109">
        <v>2413</v>
      </c>
      <c r="J25" s="109">
        <v>41</v>
      </c>
      <c r="K25" s="109">
        <v>177</v>
      </c>
      <c r="L25" s="109">
        <f t="shared" si="0"/>
        <v>26624</v>
      </c>
      <c r="N25" s="73"/>
      <c r="O25" s="129"/>
    </row>
    <row r="26" spans="1:15" s="37" customFormat="1">
      <c r="A26" s="128">
        <v>1991</v>
      </c>
      <c r="B26" s="109">
        <v>6084</v>
      </c>
      <c r="C26" s="109">
        <v>14329</v>
      </c>
      <c r="D26" s="109">
        <v>3513</v>
      </c>
      <c r="E26" s="109">
        <v>2623</v>
      </c>
      <c r="F26" s="109">
        <v>832</v>
      </c>
      <c r="G26" s="109">
        <v>835</v>
      </c>
      <c r="H26" s="109">
        <v>875</v>
      </c>
      <c r="I26" s="109">
        <v>2534</v>
      </c>
      <c r="J26" s="109">
        <v>34</v>
      </c>
      <c r="K26" s="109">
        <v>165</v>
      </c>
      <c r="L26" s="109">
        <f t="shared" si="0"/>
        <v>26549</v>
      </c>
      <c r="N26" s="73"/>
      <c r="O26" s="129"/>
    </row>
    <row r="27" spans="1:15" s="37" customFormat="1">
      <c r="A27" s="128">
        <v>1992</v>
      </c>
      <c r="B27" s="109">
        <v>7412</v>
      </c>
      <c r="C27" s="109">
        <v>17696</v>
      </c>
      <c r="D27" s="109">
        <v>3759</v>
      </c>
      <c r="E27" s="109">
        <v>2771</v>
      </c>
      <c r="F27" s="109">
        <v>467</v>
      </c>
      <c r="G27" s="109">
        <v>836</v>
      </c>
      <c r="H27" s="109">
        <v>1120</v>
      </c>
      <c r="I27" s="109">
        <v>2526</v>
      </c>
      <c r="J27" s="109">
        <v>28</v>
      </c>
      <c r="K27" s="109">
        <v>146</v>
      </c>
      <c r="L27" s="109">
        <f t="shared" si="0"/>
        <v>31638</v>
      </c>
      <c r="N27" s="73"/>
      <c r="O27" s="129"/>
    </row>
    <row r="28" spans="1:15" s="37" customFormat="1">
      <c r="A28" s="128">
        <v>1993</v>
      </c>
      <c r="B28" s="109">
        <v>8930</v>
      </c>
      <c r="C28" s="109">
        <v>17979</v>
      </c>
      <c r="D28" s="109">
        <v>4071</v>
      </c>
      <c r="E28" s="109">
        <v>2778</v>
      </c>
      <c r="F28" s="109">
        <v>462</v>
      </c>
      <c r="G28" s="109">
        <v>729</v>
      </c>
      <c r="H28" s="109">
        <v>1284</v>
      </c>
      <c r="I28" s="109">
        <v>2367</v>
      </c>
      <c r="J28" s="109">
        <v>41</v>
      </c>
      <c r="K28" s="109">
        <v>146</v>
      </c>
      <c r="L28" s="109">
        <f t="shared" si="0"/>
        <v>33758</v>
      </c>
      <c r="N28" s="73"/>
      <c r="O28" s="129"/>
    </row>
    <row r="29" spans="1:15" s="37" customFormat="1">
      <c r="A29" s="128">
        <v>1994</v>
      </c>
      <c r="B29" s="109">
        <v>12977</v>
      </c>
      <c r="C29" s="109">
        <v>26885</v>
      </c>
      <c r="D29" s="109">
        <v>5217</v>
      </c>
      <c r="E29" s="109">
        <v>3228</v>
      </c>
      <c r="F29" s="109">
        <v>596</v>
      </c>
      <c r="G29" s="109">
        <v>846</v>
      </c>
      <c r="H29" s="109">
        <v>1542</v>
      </c>
      <c r="I29" s="109">
        <v>3525</v>
      </c>
      <c r="J29" s="109">
        <v>67</v>
      </c>
      <c r="K29" s="109">
        <v>279</v>
      </c>
      <c r="L29" s="109">
        <f t="shared" si="0"/>
        <v>48307</v>
      </c>
      <c r="N29" s="73"/>
      <c r="O29" s="129"/>
    </row>
    <row r="30" spans="1:15">
      <c r="A30" s="70">
        <v>1995</v>
      </c>
      <c r="B30" s="82">
        <v>11287</v>
      </c>
      <c r="C30" s="82">
        <v>37193</v>
      </c>
      <c r="D30" s="82">
        <v>3974</v>
      </c>
      <c r="E30" s="82">
        <v>3996</v>
      </c>
      <c r="F30" s="82">
        <v>678</v>
      </c>
      <c r="G30" s="82">
        <v>959</v>
      </c>
      <c r="H30" s="82">
        <v>1370</v>
      </c>
      <c r="I30" s="82">
        <v>3856</v>
      </c>
      <c r="J30" s="82">
        <v>84</v>
      </c>
      <c r="K30" s="82">
        <v>282</v>
      </c>
      <c r="L30" s="82">
        <f t="shared" si="0"/>
        <v>56450</v>
      </c>
      <c r="N30" s="67"/>
      <c r="O30" s="129"/>
    </row>
    <row r="31" spans="1:15">
      <c r="A31" s="70">
        <v>1996</v>
      </c>
      <c r="B31" s="82">
        <v>16715</v>
      </c>
      <c r="C31" s="82">
        <v>66346</v>
      </c>
      <c r="D31" s="82">
        <v>5526</v>
      </c>
      <c r="E31" s="82">
        <v>4174</v>
      </c>
      <c r="F31" s="82">
        <v>1051</v>
      </c>
      <c r="G31" s="82">
        <v>917</v>
      </c>
      <c r="H31" s="82">
        <v>1797</v>
      </c>
      <c r="I31" s="82">
        <v>3659</v>
      </c>
      <c r="J31" s="82">
        <v>98</v>
      </c>
      <c r="K31" s="82">
        <v>134</v>
      </c>
      <c r="L31" s="82">
        <f t="shared" si="0"/>
        <v>92761</v>
      </c>
      <c r="N31" s="67"/>
      <c r="O31" s="104"/>
    </row>
    <row r="32" spans="1:15">
      <c r="A32" s="70">
        <v>1997</v>
      </c>
      <c r="B32" s="82">
        <v>17070</v>
      </c>
      <c r="C32" s="82">
        <v>56639</v>
      </c>
      <c r="D32" s="82">
        <v>5285</v>
      </c>
      <c r="E32" s="82">
        <v>4265</v>
      </c>
      <c r="F32" s="82">
        <v>1414</v>
      </c>
      <c r="G32" s="82">
        <v>1035</v>
      </c>
      <c r="H32" s="82">
        <v>1638</v>
      </c>
      <c r="I32" s="82">
        <v>3316</v>
      </c>
      <c r="J32" s="82">
        <v>73</v>
      </c>
      <c r="K32" s="82">
        <v>136</v>
      </c>
      <c r="L32" s="82">
        <f t="shared" si="0"/>
        <v>83259</v>
      </c>
      <c r="N32" s="67"/>
      <c r="O32" s="104"/>
    </row>
    <row r="33" spans="1:15">
      <c r="A33" s="70">
        <v>1998</v>
      </c>
      <c r="B33" s="82">
        <v>18665</v>
      </c>
      <c r="C33" s="82">
        <v>47816</v>
      </c>
      <c r="D33" s="82">
        <v>5447</v>
      </c>
      <c r="E33" s="82">
        <v>3050</v>
      </c>
      <c r="F33" s="82">
        <v>1594</v>
      </c>
      <c r="G33" s="82">
        <v>1114</v>
      </c>
      <c r="H33" s="82">
        <v>1253</v>
      </c>
      <c r="I33" s="82">
        <v>1907</v>
      </c>
      <c r="J33" s="82">
        <v>119</v>
      </c>
      <c r="K33" s="82">
        <v>71</v>
      </c>
      <c r="L33" s="82">
        <f t="shared" si="0"/>
        <v>74978</v>
      </c>
      <c r="N33" s="67"/>
      <c r="O33" s="70"/>
    </row>
    <row r="34" spans="1:15">
      <c r="A34" s="70">
        <v>1999</v>
      </c>
      <c r="B34" s="82">
        <v>23525</v>
      </c>
      <c r="C34" s="82">
        <v>41119</v>
      </c>
      <c r="D34" s="82">
        <v>7355</v>
      </c>
      <c r="E34" s="82">
        <v>2847</v>
      </c>
      <c r="F34" s="82">
        <v>1551</v>
      </c>
      <c r="G34" s="82">
        <v>1135</v>
      </c>
      <c r="H34" s="82">
        <v>1544</v>
      </c>
      <c r="I34" s="82">
        <v>1058</v>
      </c>
      <c r="J34" s="82">
        <v>106</v>
      </c>
      <c r="K34" s="82">
        <v>59</v>
      </c>
      <c r="L34" s="82">
        <f t="shared" si="0"/>
        <v>74846</v>
      </c>
      <c r="N34" s="67"/>
      <c r="O34" s="70"/>
    </row>
    <row r="35" spans="1:15">
      <c r="A35" s="70">
        <v>2000</v>
      </c>
      <c r="B35" s="82">
        <v>27559</v>
      </c>
      <c r="C35" s="82">
        <v>49240</v>
      </c>
      <c r="D35" s="82">
        <v>8947</v>
      </c>
      <c r="E35" s="82">
        <v>2469</v>
      </c>
      <c r="F35" s="82">
        <v>1495</v>
      </c>
      <c r="G35" s="82">
        <v>1424</v>
      </c>
      <c r="H35" s="82">
        <v>2107</v>
      </c>
      <c r="I35" s="82">
        <v>750</v>
      </c>
      <c r="J35" s="82">
        <v>104</v>
      </c>
      <c r="K35" s="82">
        <v>32</v>
      </c>
      <c r="L35" s="82">
        <f t="shared" si="0"/>
        <v>88215</v>
      </c>
      <c r="N35" s="67"/>
      <c r="O35" s="70"/>
    </row>
    <row r="36" spans="1:15">
      <c r="A36" s="70">
        <v>2001</v>
      </c>
      <c r="B36" s="82">
        <v>31905</v>
      </c>
      <c r="C36" s="82">
        <v>52988</v>
      </c>
      <c r="D36" s="82">
        <v>9992</v>
      </c>
      <c r="E36" s="82">
        <v>1973</v>
      </c>
      <c r="F36" s="82">
        <v>1723</v>
      </c>
      <c r="G36" s="82">
        <v>1519</v>
      </c>
      <c r="H36" s="82">
        <v>2095</v>
      </c>
      <c r="I36" s="82">
        <v>403</v>
      </c>
      <c r="J36" s="82">
        <v>152</v>
      </c>
      <c r="K36" s="82">
        <v>31</v>
      </c>
      <c r="L36" s="82">
        <f t="shared" si="0"/>
        <v>96858</v>
      </c>
      <c r="N36" s="67"/>
      <c r="O36" s="70"/>
    </row>
    <row r="37" spans="1:15">
      <c r="A37" s="70">
        <v>2002</v>
      </c>
      <c r="B37" s="82">
        <v>39667</v>
      </c>
      <c r="C37" s="82">
        <v>51881</v>
      </c>
      <c r="D37" s="82">
        <v>11623</v>
      </c>
      <c r="E37" s="82">
        <v>1741</v>
      </c>
      <c r="F37" s="82">
        <v>2063</v>
      </c>
      <c r="G37" s="82">
        <v>1613</v>
      </c>
      <c r="H37" s="82">
        <v>2688</v>
      </c>
      <c r="I37" s="82">
        <v>360</v>
      </c>
      <c r="J37" s="82">
        <v>145</v>
      </c>
      <c r="K37" s="82">
        <v>28</v>
      </c>
      <c r="L37" s="82">
        <f t="shared" si="0"/>
        <v>104912</v>
      </c>
      <c r="N37" s="67"/>
      <c r="O37" s="70"/>
    </row>
    <row r="38" spans="1:15">
      <c r="A38" s="70">
        <v>2003</v>
      </c>
      <c r="B38" s="82">
        <v>49275</v>
      </c>
      <c r="C38" s="82">
        <v>42842</v>
      </c>
      <c r="D38" s="82">
        <v>13501</v>
      </c>
      <c r="E38" s="82">
        <v>2240</v>
      </c>
      <c r="F38" s="82">
        <v>2541</v>
      </c>
      <c r="G38" s="82">
        <v>1708</v>
      </c>
      <c r="H38" s="82">
        <v>3219</v>
      </c>
      <c r="I38" s="82">
        <v>399</v>
      </c>
      <c r="J38" s="82">
        <v>248</v>
      </c>
      <c r="K38" s="82">
        <v>27</v>
      </c>
      <c r="L38" s="82">
        <f t="shared" si="0"/>
        <v>107858</v>
      </c>
      <c r="N38" s="67"/>
      <c r="O38" s="70"/>
    </row>
    <row r="39" spans="1:15">
      <c r="A39" s="70">
        <v>2004</v>
      </c>
      <c r="B39" s="82">
        <v>54929</v>
      </c>
      <c r="C39" s="82">
        <v>129654</v>
      </c>
      <c r="D39" s="82">
        <v>15726</v>
      </c>
      <c r="E39" s="82">
        <v>3056</v>
      </c>
      <c r="F39" s="82">
        <v>3337</v>
      </c>
      <c r="G39" s="82">
        <v>1686</v>
      </c>
      <c r="H39" s="82">
        <v>4133</v>
      </c>
      <c r="I39" s="82">
        <v>438</v>
      </c>
      <c r="J39" s="82">
        <v>239</v>
      </c>
      <c r="K39" s="82">
        <v>29</v>
      </c>
      <c r="L39" s="82">
        <f t="shared" si="0"/>
        <v>203365</v>
      </c>
      <c r="N39" s="67"/>
      <c r="O39" s="70"/>
    </row>
    <row r="40" spans="1:15">
      <c r="A40" s="70">
        <v>2005</v>
      </c>
      <c r="B40" s="82">
        <v>58574</v>
      </c>
      <c r="C40" s="82">
        <v>180343</v>
      </c>
      <c r="D40" s="82">
        <v>16781</v>
      </c>
      <c r="E40" s="82">
        <v>4581</v>
      </c>
      <c r="F40" s="82">
        <v>4814</v>
      </c>
      <c r="G40" s="82">
        <v>1767</v>
      </c>
      <c r="H40" s="82">
        <v>3248</v>
      </c>
      <c r="I40" s="82">
        <v>447</v>
      </c>
      <c r="J40" s="82">
        <v>188</v>
      </c>
      <c r="K40" s="82">
        <v>46</v>
      </c>
      <c r="L40" s="82">
        <f t="shared" si="0"/>
        <v>260279</v>
      </c>
      <c r="N40" s="67"/>
      <c r="O40" s="70"/>
    </row>
    <row r="41" spans="1:15">
      <c r="A41" s="70">
        <v>2006</v>
      </c>
      <c r="B41" s="82">
        <v>64805</v>
      </c>
      <c r="C41" s="82">
        <v>169604</v>
      </c>
      <c r="D41" s="82">
        <v>17056</v>
      </c>
      <c r="E41" s="82">
        <v>3962</v>
      </c>
      <c r="F41" s="82">
        <v>4721</v>
      </c>
      <c r="G41" s="82">
        <v>1883</v>
      </c>
      <c r="H41" s="82">
        <v>2936</v>
      </c>
      <c r="I41" s="82">
        <v>875</v>
      </c>
      <c r="J41" s="82">
        <v>126</v>
      </c>
      <c r="K41" s="82">
        <v>34</v>
      </c>
      <c r="L41" s="88">
        <f t="shared" si="0"/>
        <v>255427</v>
      </c>
      <c r="M41" s="30"/>
      <c r="N41" s="67"/>
      <c r="O41" s="70"/>
    </row>
    <row r="42" spans="1:15">
      <c r="A42" s="70">
        <v>2007</v>
      </c>
      <c r="B42" s="82">
        <v>68110</v>
      </c>
      <c r="C42" s="82">
        <v>160138</v>
      </c>
      <c r="D42" s="82">
        <v>18430</v>
      </c>
      <c r="E42" s="82">
        <v>5424</v>
      </c>
      <c r="F42" s="82">
        <v>7453</v>
      </c>
      <c r="G42" s="82">
        <v>2059</v>
      </c>
      <c r="H42" s="82">
        <v>3532</v>
      </c>
      <c r="I42" s="82">
        <v>2840</v>
      </c>
      <c r="J42" s="82">
        <v>187</v>
      </c>
      <c r="K42" s="82">
        <v>70</v>
      </c>
      <c r="L42" s="88">
        <f t="shared" si="0"/>
        <v>252102</v>
      </c>
      <c r="M42" s="30"/>
      <c r="N42" s="67"/>
      <c r="O42" s="70"/>
    </row>
    <row r="43" spans="1:15">
      <c r="A43" s="70">
        <v>2008</v>
      </c>
      <c r="B43" s="82">
        <v>65574</v>
      </c>
      <c r="C43" s="82">
        <v>121249</v>
      </c>
      <c r="D43" s="82">
        <v>17284</v>
      </c>
      <c r="E43" s="82">
        <v>8555</v>
      </c>
      <c r="F43" s="82">
        <v>8020</v>
      </c>
      <c r="G43" s="82">
        <v>1879</v>
      </c>
      <c r="H43" s="82">
        <v>3758</v>
      </c>
      <c r="I43" s="82">
        <v>2318</v>
      </c>
      <c r="J43" s="82">
        <v>297</v>
      </c>
      <c r="K43" s="82">
        <v>166</v>
      </c>
      <c r="L43" s="88">
        <f t="shared" si="0"/>
        <v>212662</v>
      </c>
      <c r="M43" s="30"/>
      <c r="N43" s="67"/>
      <c r="O43" s="70"/>
    </row>
    <row r="44" spans="1:15">
      <c r="A44" s="70">
        <v>2009</v>
      </c>
      <c r="B44" s="82">
        <v>49570</v>
      </c>
      <c r="C44" s="82">
        <v>79060</v>
      </c>
      <c r="D44" s="82">
        <v>11555</v>
      </c>
      <c r="E44" s="82">
        <v>5913</v>
      </c>
      <c r="F44" s="82">
        <v>5021</v>
      </c>
      <c r="G44" s="82">
        <v>1416</v>
      </c>
      <c r="H44" s="82">
        <v>2059</v>
      </c>
      <c r="I44" s="82">
        <v>1023</v>
      </c>
      <c r="J44" s="82">
        <v>405</v>
      </c>
      <c r="K44" s="82">
        <v>80</v>
      </c>
      <c r="L44" s="88">
        <f t="shared" si="0"/>
        <v>146098</v>
      </c>
      <c r="M44" s="30"/>
      <c r="N44" s="67"/>
      <c r="O44" s="70"/>
    </row>
    <row r="45" spans="1:15">
      <c r="A45" s="70">
        <v>2010</v>
      </c>
      <c r="B45" s="82">
        <v>57651</v>
      </c>
      <c r="C45" s="82">
        <v>67949</v>
      </c>
      <c r="D45" s="82">
        <v>14511</v>
      </c>
      <c r="E45" s="82">
        <v>5876</v>
      </c>
      <c r="F45" s="82">
        <v>4026</v>
      </c>
      <c r="G45" s="82">
        <v>1009</v>
      </c>
      <c r="H45" s="82">
        <v>2036</v>
      </c>
      <c r="I45" s="82">
        <v>1103</v>
      </c>
      <c r="J45" s="82">
        <v>234</v>
      </c>
      <c r="K45" s="82">
        <v>134</v>
      </c>
      <c r="L45" s="88">
        <f t="shared" si="0"/>
        <v>145987</v>
      </c>
      <c r="M45" s="30"/>
      <c r="N45" s="67"/>
      <c r="O45" s="70"/>
    </row>
    <row r="46" spans="1:15">
      <c r="A46" s="70">
        <v>2011</v>
      </c>
      <c r="B46" s="82">
        <v>60212</v>
      </c>
      <c r="C46" s="82">
        <v>46024</v>
      </c>
      <c r="D46" s="82">
        <v>16311</v>
      </c>
      <c r="E46" s="82">
        <v>5183</v>
      </c>
      <c r="F46" s="82">
        <v>4074</v>
      </c>
      <c r="G46" s="82">
        <v>918</v>
      </c>
      <c r="H46" s="82">
        <v>2574</v>
      </c>
      <c r="I46" s="82">
        <v>1259</v>
      </c>
      <c r="J46" s="82">
        <v>311</v>
      </c>
      <c r="K46" s="82">
        <v>50</v>
      </c>
      <c r="L46" s="82">
        <f t="shared" si="0"/>
        <v>127730</v>
      </c>
      <c r="N46" s="67"/>
      <c r="O46" s="70"/>
    </row>
    <row r="47" spans="1:15">
      <c r="A47" s="70">
        <v>2012</v>
      </c>
      <c r="B47" s="82">
        <v>73337</v>
      </c>
      <c r="C47" s="82">
        <v>41211</v>
      </c>
      <c r="D47" s="82">
        <v>19296</v>
      </c>
      <c r="E47" s="82">
        <v>5572</v>
      </c>
      <c r="F47" s="82">
        <v>4144</v>
      </c>
      <c r="G47" s="82">
        <v>1046</v>
      </c>
      <c r="H47" s="82">
        <v>2849</v>
      </c>
      <c r="I47" s="82">
        <v>1365</v>
      </c>
      <c r="J47" s="82">
        <v>291</v>
      </c>
      <c r="K47" s="82">
        <v>47</v>
      </c>
      <c r="L47" s="82">
        <f t="shared" si="0"/>
        <v>139416</v>
      </c>
      <c r="N47" s="67"/>
      <c r="O47" s="70"/>
    </row>
    <row r="48" spans="1:15">
      <c r="A48" s="70">
        <v>2013</v>
      </c>
      <c r="B48" s="82">
        <v>79322</v>
      </c>
      <c r="C48" s="82">
        <v>32537</v>
      </c>
      <c r="D48" s="82">
        <v>25137</v>
      </c>
      <c r="E48" s="82">
        <v>5311</v>
      </c>
      <c r="F48" s="82">
        <v>5134</v>
      </c>
      <c r="G48" s="82">
        <v>1051</v>
      </c>
      <c r="H48" s="82">
        <v>3722</v>
      </c>
      <c r="I48" s="82">
        <v>1045</v>
      </c>
      <c r="J48" s="82">
        <v>315</v>
      </c>
      <c r="K48" s="82">
        <v>40</v>
      </c>
      <c r="L48" s="82">
        <f t="shared" si="0"/>
        <v>142307</v>
      </c>
      <c r="N48" s="67"/>
      <c r="O48" s="70"/>
    </row>
    <row r="49" spans="1:15">
      <c r="A49" s="70">
        <v>2014</v>
      </c>
      <c r="B49" s="82">
        <v>87712</v>
      </c>
      <c r="C49" s="82">
        <v>26138</v>
      </c>
      <c r="D49" s="82">
        <v>30085</v>
      </c>
      <c r="E49" s="82">
        <v>4508</v>
      </c>
      <c r="F49" s="82">
        <v>5782</v>
      </c>
      <c r="G49" s="82">
        <v>828</v>
      </c>
      <c r="H49" s="82">
        <v>4634</v>
      </c>
      <c r="I49" s="82">
        <v>746</v>
      </c>
      <c r="J49" s="82">
        <v>316</v>
      </c>
      <c r="K49" s="82">
        <v>30</v>
      </c>
      <c r="L49" s="82">
        <f t="shared" si="0"/>
        <v>148443</v>
      </c>
      <c r="N49" s="67"/>
      <c r="O49" s="70"/>
    </row>
    <row r="50" spans="1:15">
      <c r="A50" s="70">
        <v>2015</v>
      </c>
      <c r="B50" s="82">
        <v>92586</v>
      </c>
      <c r="C50" s="82">
        <v>16512</v>
      </c>
      <c r="D50" s="82">
        <v>32748</v>
      </c>
      <c r="E50" s="82">
        <v>2718</v>
      </c>
      <c r="F50" s="82">
        <v>6885</v>
      </c>
      <c r="G50" s="82">
        <v>682</v>
      </c>
      <c r="H50" s="82">
        <v>4587</v>
      </c>
      <c r="I50" s="82">
        <v>520</v>
      </c>
      <c r="J50" s="82">
        <v>325</v>
      </c>
      <c r="K50" s="82">
        <v>24</v>
      </c>
      <c r="L50" s="82">
        <f t="shared" si="0"/>
        <v>144564</v>
      </c>
      <c r="N50" s="67"/>
      <c r="O50" s="70"/>
    </row>
    <row r="51" spans="1:15">
      <c r="A51" s="70">
        <v>2016</v>
      </c>
      <c r="B51" s="82">
        <v>100484</v>
      </c>
      <c r="C51" s="82">
        <v>7560</v>
      </c>
      <c r="D51" s="82">
        <v>37925</v>
      </c>
      <c r="E51" s="82">
        <v>1655</v>
      </c>
      <c r="F51" s="82">
        <v>6992</v>
      </c>
      <c r="G51" s="82">
        <v>593</v>
      </c>
      <c r="H51" s="82">
        <v>4313</v>
      </c>
      <c r="I51" s="82">
        <v>365</v>
      </c>
      <c r="J51" s="82">
        <v>650</v>
      </c>
      <c r="K51" s="82">
        <v>36</v>
      </c>
      <c r="L51" s="82">
        <f t="shared" si="0"/>
        <v>147624</v>
      </c>
      <c r="N51" s="67"/>
    </row>
    <row r="52" spans="1:15">
      <c r="A52" s="70">
        <v>2017</v>
      </c>
      <c r="B52" s="82">
        <v>106753</v>
      </c>
      <c r="C52" s="82">
        <v>5138</v>
      </c>
      <c r="D52" s="82">
        <v>43995</v>
      </c>
      <c r="E52" s="82">
        <v>1111</v>
      </c>
      <c r="F52" s="82">
        <v>7391</v>
      </c>
      <c r="G52" s="82">
        <v>333</v>
      </c>
      <c r="H52" s="82">
        <v>5465</v>
      </c>
      <c r="I52" s="82">
        <v>327</v>
      </c>
      <c r="J52" s="82">
        <v>585</v>
      </c>
      <c r="K52" s="82">
        <v>23</v>
      </c>
      <c r="L52" s="82">
        <f t="shared" ref="L52:L55" si="1">SUM(B52:E52)</f>
        <v>156997</v>
      </c>
      <c r="N52" s="67"/>
    </row>
    <row r="53" spans="1:15">
      <c r="A53" s="70">
        <v>2018</v>
      </c>
      <c r="B53" s="82">
        <v>106626</v>
      </c>
      <c r="C53" s="82">
        <v>2443</v>
      </c>
      <c r="D53" s="82">
        <v>45864</v>
      </c>
      <c r="E53" s="82">
        <v>786</v>
      </c>
      <c r="F53" s="82">
        <v>7728</v>
      </c>
      <c r="G53" s="82">
        <v>134</v>
      </c>
      <c r="H53" s="82">
        <v>5677</v>
      </c>
      <c r="I53" s="82">
        <v>176</v>
      </c>
      <c r="J53" s="82">
        <v>850</v>
      </c>
      <c r="K53" s="82">
        <v>10</v>
      </c>
      <c r="L53" s="82">
        <f t="shared" si="1"/>
        <v>155719</v>
      </c>
      <c r="N53" s="67"/>
    </row>
    <row r="54" spans="1:15">
      <c r="A54" s="70">
        <v>2019</v>
      </c>
      <c r="B54" s="82">
        <v>102865</v>
      </c>
      <c r="C54" s="82">
        <v>828</v>
      </c>
      <c r="D54" s="82">
        <v>43323</v>
      </c>
      <c r="E54" s="82">
        <v>463</v>
      </c>
      <c r="F54" s="82">
        <v>7767</v>
      </c>
      <c r="G54" s="82">
        <v>211</v>
      </c>
      <c r="H54" s="82">
        <v>5712</v>
      </c>
      <c r="I54" s="82">
        <v>75</v>
      </c>
      <c r="J54" s="82">
        <v>378</v>
      </c>
      <c r="K54" s="82">
        <v>3</v>
      </c>
      <c r="L54" s="314">
        <f t="shared" si="1"/>
        <v>147479</v>
      </c>
      <c r="N54" s="67"/>
    </row>
    <row r="55" spans="1:15">
      <c r="A55" s="70">
        <v>2020</v>
      </c>
      <c r="B55" s="82">
        <v>80756</v>
      </c>
      <c r="C55" s="82">
        <v>135</v>
      </c>
      <c r="D55" s="82">
        <v>33733</v>
      </c>
      <c r="E55" s="82">
        <v>18</v>
      </c>
      <c r="F55" s="82">
        <v>8744</v>
      </c>
      <c r="G55" s="82">
        <v>25</v>
      </c>
      <c r="H55" s="82">
        <v>4613</v>
      </c>
      <c r="I55" s="82">
        <v>25</v>
      </c>
      <c r="J55" s="82">
        <v>219</v>
      </c>
      <c r="K55" s="82">
        <v>0</v>
      </c>
      <c r="L55" s="321">
        <f t="shared" si="1"/>
        <v>114642</v>
      </c>
      <c r="N55" s="67"/>
    </row>
  </sheetData>
  <phoneticPr fontId="0" type="noConversion"/>
  <hyperlinks>
    <hyperlink ref="J1" location="Contents!A1" display="Back to Contents"/>
  </hyperlinks>
  <pageMargins left="0.75" right="0.75" top="1" bottom="1" header="0.5" footer="0.5"/>
  <pageSetup paperSize="9"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19</vt:i4>
      </vt:variant>
    </vt:vector>
  </HeadingPairs>
  <TitlesOfParts>
    <vt:vector size="58" baseType="lpstr">
      <vt:lpstr>Contents</vt:lpstr>
      <vt:lpstr>1.1, 1.2</vt:lpstr>
      <vt:lpstr>1.1extra</vt:lpstr>
      <vt:lpstr>1.3</vt:lpstr>
      <vt:lpstr>1.4 to 1.7</vt:lpstr>
      <vt:lpstr>1.5b</vt:lpstr>
      <vt:lpstr>1.8</vt:lpstr>
      <vt:lpstr>2.1, 2.2, 2.3,2.4</vt:lpstr>
      <vt:lpstr>2.5a-2.8a</vt:lpstr>
      <vt:lpstr>2.9</vt:lpstr>
      <vt:lpstr>2.10</vt:lpstr>
      <vt:lpstr>3.1,3.2,3.4,8.3</vt:lpstr>
      <vt:lpstr>3.5</vt:lpstr>
      <vt:lpstr>Table 3</vt:lpstr>
      <vt:lpstr>4.1b</vt:lpstr>
      <vt:lpstr>4.3a,b</vt:lpstr>
      <vt:lpstr>4.4</vt:lpstr>
      <vt:lpstr>5.1</vt:lpstr>
      <vt:lpstr>5.2abcd</vt:lpstr>
      <vt:lpstr>6.1,6.2c</vt:lpstr>
      <vt:lpstr>6.2b</vt:lpstr>
      <vt:lpstr>6.3</vt:lpstr>
      <vt:lpstr>6.4a,b</vt:lpstr>
      <vt:lpstr>6.5a,b</vt:lpstr>
      <vt:lpstr>6.7a, b</vt:lpstr>
      <vt:lpstr>6.8</vt:lpstr>
      <vt:lpstr>7.1,7.2</vt:lpstr>
      <vt:lpstr>7.3abc</vt:lpstr>
      <vt:lpstr>7.3de</vt:lpstr>
      <vt:lpstr>8.1a,b</vt:lpstr>
      <vt:lpstr>8.2a,b</vt:lpstr>
      <vt:lpstr>8.4</vt:lpstr>
      <vt:lpstr>8.5</vt:lpstr>
      <vt:lpstr>9.0a,b</vt:lpstr>
      <vt:lpstr>9.0b</vt:lpstr>
      <vt:lpstr>9.4</vt:lpstr>
      <vt:lpstr>9.11</vt:lpstr>
      <vt:lpstr>10.1, 10.2</vt:lpstr>
      <vt:lpstr>11.1,11.2</vt:lpstr>
      <vt:lpstr>'1.8'!Print_Area</vt:lpstr>
      <vt:lpstr>'10.1, 10.2'!Print_Area</vt:lpstr>
      <vt:lpstr>'2.1, 2.2, 2.3,2.4'!Print_Area</vt:lpstr>
      <vt:lpstr>'2.5a-2.8a'!Print_Area</vt:lpstr>
      <vt:lpstr>'2.9'!Print_Area</vt:lpstr>
      <vt:lpstr>'3.1,3.2,3.4,8.3'!Print_Area</vt:lpstr>
      <vt:lpstr>'4.1b'!Print_Area</vt:lpstr>
      <vt:lpstr>'4.3a,b'!Print_Area</vt:lpstr>
      <vt:lpstr>'5.2abcd'!Print_Area</vt:lpstr>
      <vt:lpstr>'6.2b'!Print_Area</vt:lpstr>
      <vt:lpstr>'6.3'!Print_Area</vt:lpstr>
      <vt:lpstr>'6.4a,b'!Print_Area</vt:lpstr>
      <vt:lpstr>'6.5a,b'!Print_Area</vt:lpstr>
      <vt:lpstr>'6.7a, b'!Print_Area</vt:lpstr>
      <vt:lpstr>'7.1,7.2'!Print_Area</vt:lpstr>
      <vt:lpstr>'8.1a,b'!Print_Area</vt:lpstr>
      <vt:lpstr>'8.2a,b'!Print_Area</vt:lpstr>
      <vt:lpstr>'9.0b'!Print_Area</vt:lpstr>
      <vt:lpstr>Contents!Print_Area</vt:lpstr>
    </vt:vector>
  </TitlesOfParts>
  <Company>Ministry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Fleet Statistics</dc:title>
  <dc:creator>Ministry of Transport</dc:creator>
  <cp:lastModifiedBy>Haobo Wang</cp:lastModifiedBy>
  <cp:lastPrinted>2019-08-23T01:31:06Z</cp:lastPrinted>
  <dcterms:created xsi:type="dcterms:W3CDTF">2006-12-05T20:28:39Z</dcterms:created>
  <dcterms:modified xsi:type="dcterms:W3CDTF">2021-12-10T03:09:44Z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-32135808</vt:i4>
  </property>
  <property fmtid="{D5CDD505-2E9C-101B-9397-08002B2CF9AE}" pid="4" name="_EmailSubject">
    <vt:lpwstr>Stats again</vt:lpwstr>
  </property>
  <property fmtid="{D5CDD505-2E9C-101B-9397-08002B2CF9AE}" pid="5" name="_AuthorEmail">
    <vt:lpwstr>s.badger@transport.govt.nz</vt:lpwstr>
  </property>
  <property fmtid="{D5CDD505-2E9C-101B-9397-08002B2CF9AE}" pid="6" name="_AuthorEmailDisplayName">
    <vt:lpwstr>Stuart Badger</vt:lpwstr>
  </property>
  <property fmtid="{D5CDD505-2E9C-101B-9397-08002B2CF9AE}" pid="7" name="_PreviousAdHocReviewCycleID">
    <vt:i4>-566783392</vt:i4>
  </property>
  <property fmtid="{D5CDD505-2E9C-101B-9397-08002B2CF9AE}" pid="8" name="_ReviewingToolsShownOnce">
    <vt:lpwstr/>
  </property>
</Properties>
</file>