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drawings/drawing8.xml" ContentType="application/vnd.openxmlformats-officedocument.drawingml.chartshapes+xml"/>
  <Override PartName="/xl/worksheets/sheet6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15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ml.chartshapes+xml"/>
  <Override PartName="/xl/drawings/drawing14.xml" ContentType="application/vnd.openxmlformats-officedocument.drawingml.chartshap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drawings/drawing11.xml" ContentType="application/vnd.openxmlformats-officedocument.drawingml.chartshapes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600" yWindow="-30" windowWidth="28800" windowHeight="12660"/>
  </bookViews>
  <sheets>
    <sheet name="Road deaths" sheetId="2" r:id="rId1"/>
    <sheet name="Safetybelts" sheetId="5" r:id="rId2"/>
    <sheet name="MC helmets" sheetId="8" r:id="rId3"/>
    <sheet name="Overseas" sheetId="1" r:id="rId4"/>
    <sheet name="Causes" sheetId="6" r:id="rId5"/>
    <sheet name="Christmas" sheetId="4" r:id="rId6"/>
  </sheets>
  <calcPr calcId="125725"/>
</workbook>
</file>

<file path=xl/calcChain.xml><?xml version="1.0" encoding="utf-8"?>
<calcChain xmlns="http://schemas.openxmlformats.org/spreadsheetml/2006/main">
  <c r="B72" i="4"/>
  <c r="BT72"/>
  <c r="BO72"/>
  <c r="BJ72"/>
  <c r="BE72"/>
  <c r="AZ72"/>
  <c r="AU72"/>
  <c r="AP72"/>
  <c r="AK72"/>
  <c r="AF72"/>
  <c r="AA72"/>
  <c r="V72"/>
  <c r="Q72"/>
  <c r="L72"/>
  <c r="G72"/>
  <c r="B71"/>
  <c r="A71"/>
  <c r="A72"/>
  <c r="N26"/>
  <c r="N8" s="1"/>
  <c r="H49" i="6" l="1"/>
  <c r="N85" i="2" l="1"/>
  <c r="N59"/>
  <c r="G37"/>
  <c r="H37"/>
  <c r="I37"/>
  <c r="J37"/>
  <c r="K37"/>
  <c r="L37"/>
  <c r="F37"/>
  <c r="E8" i="1"/>
  <c r="J12"/>
  <c r="H12"/>
  <c r="G12"/>
  <c r="G14" i="2"/>
  <c r="H14"/>
  <c r="I14"/>
  <c r="J14"/>
  <c r="K14"/>
  <c r="L14"/>
  <c r="M14"/>
  <c r="N14"/>
  <c r="O14"/>
  <c r="P14"/>
  <c r="Q14"/>
  <c r="R14"/>
  <c r="S14"/>
  <c r="T14"/>
  <c r="U14"/>
  <c r="V14"/>
  <c r="W14"/>
  <c r="X14"/>
  <c r="Y14"/>
  <c r="F14"/>
  <c r="H30"/>
  <c r="G30"/>
  <c r="H29"/>
  <c r="G29"/>
  <c r="H11" i="8" l="1"/>
  <c r="H13" s="1"/>
  <c r="G11"/>
  <c r="F11"/>
  <c r="F13" s="1"/>
  <c r="F7"/>
  <c r="J11" l="1"/>
  <c r="G13"/>
  <c r="AF46" i="6"/>
  <c r="AF45"/>
  <c r="AF44"/>
  <c r="AE14"/>
  <c r="AE13"/>
  <c r="AE12"/>
  <c r="AC50" l="1"/>
  <c r="AB50"/>
  <c r="AA50"/>
  <c r="Z50"/>
  <c r="Y50"/>
  <c r="X50"/>
  <c r="W50"/>
  <c r="V50"/>
  <c r="U50"/>
  <c r="T50"/>
  <c r="S50"/>
  <c r="R50"/>
  <c r="Q50"/>
  <c r="P50"/>
  <c r="O50"/>
  <c r="N50"/>
  <c r="M50"/>
  <c r="L50"/>
  <c r="K50"/>
  <c r="J50"/>
  <c r="I50"/>
  <c r="H19"/>
  <c r="X20" s="1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AF14" s="1"/>
  <c r="G14"/>
  <c r="F14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AF13" s="1"/>
  <c r="G13"/>
  <c r="F13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AF12" s="1"/>
  <c r="G12"/>
  <c r="F12"/>
  <c r="E8"/>
  <c r="Q20" l="1"/>
  <c r="Z20"/>
  <c r="K20"/>
  <c r="Y20"/>
  <c r="J20"/>
  <c r="S20"/>
  <c r="I20"/>
  <c r="R20"/>
  <c r="AA20"/>
  <c r="AB20"/>
  <c r="M20"/>
  <c r="U20"/>
  <c r="AC20"/>
  <c r="L20"/>
  <c r="T20"/>
  <c r="N20"/>
  <c r="V20"/>
  <c r="O20"/>
  <c r="W20"/>
  <c r="P20"/>
  <c r="H11" i="5"/>
  <c r="H13" s="1"/>
  <c r="G11"/>
  <c r="G13" s="1"/>
  <c r="F11"/>
  <c r="F13" s="1"/>
  <c r="F7"/>
  <c r="J11" l="1"/>
  <c r="E85" i="2" l="1"/>
  <c r="G90"/>
  <c r="H90"/>
  <c r="I90"/>
  <c r="J90"/>
  <c r="K90"/>
  <c r="L90"/>
  <c r="F90"/>
  <c r="G89"/>
  <c r="H89"/>
  <c r="I89"/>
  <c r="J89"/>
  <c r="K89"/>
  <c r="L89"/>
  <c r="F89"/>
  <c r="G62"/>
  <c r="H62"/>
  <c r="I62"/>
  <c r="J62"/>
  <c r="K62"/>
  <c r="F62"/>
  <c r="F59"/>
  <c r="F34"/>
  <c r="F8"/>
  <c r="J13" i="1" l="1"/>
  <c r="E8" i="4"/>
  <c r="M8"/>
  <c r="O8"/>
  <c r="P8"/>
  <c r="D5"/>
  <c r="E26"/>
  <c r="F26"/>
  <c r="F8" s="1"/>
  <c r="G26"/>
  <c r="G8" s="1"/>
  <c r="H26"/>
  <c r="H8" s="1"/>
  <c r="I26"/>
  <c r="I8" s="1"/>
  <c r="J26"/>
  <c r="J8" s="1"/>
  <c r="K26"/>
  <c r="K8" s="1"/>
  <c r="L26"/>
  <c r="L8" s="1"/>
  <c r="M26"/>
  <c r="D26"/>
  <c r="D8" s="1"/>
  <c r="L95" i="2" l="1"/>
  <c r="G96"/>
  <c r="F96"/>
  <c r="L96"/>
  <c r="J64"/>
  <c r="K64"/>
  <c r="I39"/>
  <c r="L91" l="1"/>
  <c r="L97" s="1"/>
  <c r="K63"/>
  <c r="I95"/>
  <c r="I91"/>
  <c r="I97" s="1"/>
  <c r="J96"/>
  <c r="J91"/>
  <c r="J97" s="1"/>
  <c r="J95"/>
  <c r="K96"/>
  <c r="H95"/>
  <c r="H91"/>
  <c r="H97" s="1"/>
  <c r="F95"/>
  <c r="F91"/>
  <c r="K95"/>
  <c r="K91"/>
  <c r="K97" s="1"/>
  <c r="I96"/>
  <c r="G95"/>
  <c r="G91"/>
  <c r="G97" s="1"/>
  <c r="H96"/>
  <c r="G64"/>
  <c r="G63"/>
  <c r="I63"/>
  <c r="I64"/>
  <c r="F64"/>
  <c r="F63"/>
  <c r="H63"/>
  <c r="H64"/>
  <c r="J63"/>
  <c r="H38"/>
  <c r="H39"/>
  <c r="F38"/>
  <c r="F39"/>
  <c r="J38"/>
  <c r="J39"/>
  <c r="K39"/>
  <c r="K38"/>
  <c r="L39"/>
  <c r="L38"/>
  <c r="G38"/>
  <c r="G39"/>
  <c r="I38"/>
  <c r="G14" i="1"/>
  <c r="I93" i="2" l="1"/>
  <c r="H13" i="1"/>
  <c r="H14"/>
  <c r="J14"/>
  <c r="F97" i="2"/>
  <c r="L93"/>
  <c r="G93"/>
  <c r="L92"/>
  <c r="F93"/>
  <c r="K93"/>
  <c r="I92"/>
  <c r="F92"/>
  <c r="K92"/>
  <c r="J93"/>
  <c r="G92"/>
  <c r="H92"/>
  <c r="J92"/>
  <c r="H93"/>
  <c r="K12" i="1"/>
  <c r="I12"/>
  <c r="K94" i="2" l="1"/>
  <c r="I94"/>
  <c r="F94"/>
  <c r="M92"/>
  <c r="L94"/>
  <c r="G94"/>
  <c r="M93"/>
  <c r="H94"/>
  <c r="J94"/>
  <c r="M94" l="1"/>
</calcChain>
</file>

<file path=xl/sharedStrings.xml><?xml version="1.0" encoding="utf-8"?>
<sst xmlns="http://schemas.openxmlformats.org/spreadsheetml/2006/main" count="1358" uniqueCount="242">
  <si>
    <t>X:\FATALS\Holiday Periods\Christmas_New Year\Regional data\Regional-cause.sas.</t>
  </si>
  <si>
    <t>urru</t>
  </si>
  <si>
    <t>LGREG</t>
  </si>
  <si>
    <t>_FREQ_</t>
  </si>
  <si>
    <t>dead</t>
  </si>
  <si>
    <t>alc</t>
  </si>
  <si>
    <t>spd</t>
  </si>
  <si>
    <t>ftgw</t>
  </si>
  <si>
    <t>ftkl</t>
  </si>
  <si>
    <t>tfl</t>
  </si>
  <si>
    <t>losctrl</t>
  </si>
  <si>
    <t>ovrtak</t>
  </si>
  <si>
    <t>toclose</t>
  </si>
  <si>
    <t>sudden</t>
  </si>
  <si>
    <t>nosee</t>
  </si>
  <si>
    <t>expernc</t>
  </si>
  <si>
    <t>tired</t>
  </si>
  <si>
    <t>attentn</t>
  </si>
  <si>
    <t>medical</t>
  </si>
  <si>
    <t>signal</t>
  </si>
  <si>
    <t>lanes</t>
  </si>
  <si>
    <t>forbid</t>
  </si>
  <si>
    <t>judge</t>
  </si>
  <si>
    <t>vehctrl</t>
  </si>
  <si>
    <t>raceetc</t>
  </si>
  <si>
    <t>slow</t>
  </si>
  <si>
    <t>Unknown</t>
  </si>
  <si>
    <t>Northland</t>
  </si>
  <si>
    <t>Auckland</t>
  </si>
  <si>
    <t>Waikato</t>
  </si>
  <si>
    <t>Bay of Plenty</t>
  </si>
  <si>
    <t>Gisborne</t>
  </si>
  <si>
    <t>Hawkes Bay</t>
  </si>
  <si>
    <t>Taranaki</t>
  </si>
  <si>
    <t>Manawatu/Wanganui</t>
  </si>
  <si>
    <t>Wellington</t>
  </si>
  <si>
    <t>Nelson/Marlborough</t>
  </si>
  <si>
    <t>West Coast</t>
  </si>
  <si>
    <t>Canterbury</t>
  </si>
  <si>
    <t>Otago</t>
  </si>
  <si>
    <t>Southland</t>
  </si>
  <si>
    <t>Open_Rd</t>
  </si>
  <si>
    <t>Urban</t>
  </si>
  <si>
    <t>Deaths in overseas driver crashes</t>
  </si>
  <si>
    <t>Obs</t>
  </si>
  <si>
    <t>oseas_dr</t>
  </si>
  <si>
    <t>oseas_fault</t>
  </si>
  <si>
    <t>Region</t>
  </si>
  <si>
    <t>Region select</t>
  </si>
  <si>
    <t>National</t>
  </si>
  <si>
    <t>New Zealand</t>
  </si>
  <si>
    <t>Number</t>
  </si>
  <si>
    <t>All</t>
  </si>
  <si>
    <t>Open road</t>
  </si>
  <si>
    <t>Alcohol</t>
  </si>
  <si>
    <t>Lost control</t>
  </si>
  <si>
    <t xml:space="preserve">Too fast for conditions </t>
  </si>
  <si>
    <t>Failed to give way</t>
  </si>
  <si>
    <t>Inattention or attention diverted</t>
  </si>
  <si>
    <t>Did not see other party</t>
  </si>
  <si>
    <t>Failed to keep left</t>
  </si>
  <si>
    <t>Driver tired or fell asleep</t>
  </si>
  <si>
    <t>road</t>
  </si>
  <si>
    <t>Road factors</t>
  </si>
  <si>
    <t>Too far left</t>
  </si>
  <si>
    <t>Inexperienced</t>
  </si>
  <si>
    <t>peds</t>
  </si>
  <si>
    <t>Pedestrian factors</t>
  </si>
  <si>
    <t>Suddenly braked or turned</t>
  </si>
  <si>
    <t>veh_load</t>
  </si>
  <si>
    <t>Vehicle factors</t>
  </si>
  <si>
    <t>Illness/Disability</t>
  </si>
  <si>
    <t>Overtaking</t>
  </si>
  <si>
    <t>Misjudged speed, distance etc</t>
  </si>
  <si>
    <t>weather</t>
  </si>
  <si>
    <t>Weather</t>
  </si>
  <si>
    <t>Following too close</t>
  </si>
  <si>
    <t>cyc</t>
  </si>
  <si>
    <t>Cyclist factors</t>
  </si>
  <si>
    <t>Vehicle controls</t>
  </si>
  <si>
    <t>Forbidden movements</t>
  </si>
  <si>
    <t>showoff</t>
  </si>
  <si>
    <t>Showing off / racing</t>
  </si>
  <si>
    <t>Signal</t>
  </si>
  <si>
    <t>Lanes</t>
  </si>
  <si>
    <t>Too slow</t>
  </si>
  <si>
    <t>Copy as values and sort</t>
  </si>
  <si>
    <t>Alcohol/drugs</t>
  </si>
  <si>
    <t>Total</t>
  </si>
  <si>
    <t>1.Car-driver</t>
  </si>
  <si>
    <t>2.Car-pass</t>
  </si>
  <si>
    <t>3.M_C</t>
  </si>
  <si>
    <t>4.Pedestrian_all</t>
  </si>
  <si>
    <t>5.Cyclist</t>
  </si>
  <si>
    <t>6.Bus_trk_occ</t>
  </si>
  <si>
    <t>7.Other</t>
  </si>
  <si>
    <t>1.Overtaking</t>
  </si>
  <si>
    <t>2.Head-on</t>
  </si>
  <si>
    <t>3.Lost-cntrl_off-road</t>
  </si>
  <si>
    <t>4.Rear-end_Obstr</t>
  </si>
  <si>
    <t>5.Intersection</t>
  </si>
  <si>
    <t>6.Pedestrian</t>
  </si>
  <si>
    <t>Total deaths</t>
  </si>
  <si>
    <t>Deaths in crashes with an overseas driver</t>
  </si>
  <si>
    <t>Other</t>
  </si>
  <si>
    <t>Deaths in crashes with overseas driver at fault</t>
  </si>
  <si>
    <t>Car driver</t>
  </si>
  <si>
    <t>Motorcyclist</t>
  </si>
  <si>
    <t>Car passenger</t>
  </si>
  <si>
    <t>Pedestrian</t>
  </si>
  <si>
    <t>Cyclist</t>
  </si>
  <si>
    <t>Bus/Truck occupant</t>
  </si>
  <si>
    <t>Head-on</t>
  </si>
  <si>
    <t>Lost-control or run-off-road</t>
  </si>
  <si>
    <t>Intersection</t>
  </si>
  <si>
    <t>Rear-end or Obstruction</t>
  </si>
  <si>
    <t>Motorway</t>
  </si>
  <si>
    <t>Open Road State Highway</t>
  </si>
  <si>
    <t>Other Open Road</t>
  </si>
  <si>
    <t>Minor Urban Road</t>
  </si>
  <si>
    <t>Major Urban Road</t>
  </si>
  <si>
    <t>Urban State Highway</t>
  </si>
  <si>
    <t>Holiday Period</t>
  </si>
  <si>
    <t xml:space="preserve">Auckland            </t>
  </si>
  <si>
    <t>Road deaths</t>
  </si>
  <si>
    <t>Reported injuries</t>
  </si>
  <si>
    <t>1980/ 81</t>
  </si>
  <si>
    <t>1981/ 82</t>
  </si>
  <si>
    <t>1982/ 83</t>
  </si>
  <si>
    <t>1983/ 84</t>
  </si>
  <si>
    <t>1984/ 85</t>
  </si>
  <si>
    <t>1985/ 86</t>
  </si>
  <si>
    <t>1986/ 87</t>
  </si>
  <si>
    <t>1987/ 88</t>
  </si>
  <si>
    <t>1988/ 89</t>
  </si>
  <si>
    <t>1989/ 90</t>
  </si>
  <si>
    <t>1990/ 91</t>
  </si>
  <si>
    <t>1991/ 92</t>
  </si>
  <si>
    <t>1992/ 93</t>
  </si>
  <si>
    <t>1993/ 94</t>
  </si>
  <si>
    <t>1994/ 95</t>
  </si>
  <si>
    <t>1995/ 96</t>
  </si>
  <si>
    <t>1996/ 97</t>
  </si>
  <si>
    <t>1997/ 98</t>
  </si>
  <si>
    <t>1998/ 99</t>
  </si>
  <si>
    <t>1999/ 00</t>
  </si>
  <si>
    <t>2000/ 01</t>
  </si>
  <si>
    <t>2001/ 02</t>
  </si>
  <si>
    <t>2002/ 03</t>
  </si>
  <si>
    <t>2003/ 04</t>
  </si>
  <si>
    <t>2004/ 05</t>
  </si>
  <si>
    <t>2005/ 06</t>
  </si>
  <si>
    <t>2006/ 07</t>
  </si>
  <si>
    <t>2007/ 08</t>
  </si>
  <si>
    <t>2008/ 09</t>
  </si>
  <si>
    <t>2009/ 10</t>
  </si>
  <si>
    <t>2010/ 11</t>
  </si>
  <si>
    <t>2011/ 12</t>
  </si>
  <si>
    <t>2012/ 13</t>
  </si>
  <si>
    <t>2013/ 14</t>
  </si>
  <si>
    <t>2014/ 15</t>
  </si>
  <si>
    <t>2015/ 16</t>
  </si>
  <si>
    <t>Christmas road deaths and injuries</t>
  </si>
  <si>
    <t>Manawatu/Wanagnui</t>
  </si>
  <si>
    <t>Christmas/New Year deaths</t>
  </si>
  <si>
    <t>Highest since 1980</t>
  </si>
  <si>
    <t>When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</si>
  <si>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</si>
  <si>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</si>
  <si>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</si>
  <si>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</si>
  <si>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</si>
  <si>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</si>
  <si>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</si>
  <si>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</si>
  <si>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</si>
  <si>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</si>
  <si>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Check</t>
  </si>
  <si>
    <t>1981/82</t>
  </si>
  <si>
    <t>Percent of all</t>
  </si>
  <si>
    <t>Percent of total</t>
  </si>
  <si>
    <t>Annual average</t>
  </si>
  <si>
    <t>Percent of deaths</t>
  </si>
  <si>
    <t>Copy 'All' as values and sort</t>
  </si>
  <si>
    <t>Region select for page</t>
  </si>
  <si>
    <t>Highest and lowest road tolls since 1980</t>
  </si>
  <si>
    <t>Highest</t>
  </si>
  <si>
    <t>Highest year</t>
  </si>
  <si>
    <t>Most recent</t>
  </si>
  <si>
    <t>Lowest</t>
  </si>
  <si>
    <t>Lowest year</t>
  </si>
  <si>
    <t>Highest and lowest road deaths since 1980</t>
  </si>
  <si>
    <t>Most recent year</t>
  </si>
  <si>
    <t>Raw data</t>
  </si>
  <si>
    <t>(National data is shown for comparison)</t>
  </si>
  <si>
    <t>Key for factor abbreviations</t>
  </si>
  <si>
    <t>How to update a graph</t>
  </si>
  <si>
    <t>The top table will self populate when you select a region number</t>
  </si>
  <si>
    <t>To select a region type the region number (from the shaded list) into the yellow high-lighted cell</t>
  </si>
  <si>
    <t xml:space="preserve">Raw data </t>
  </si>
  <si>
    <t>Select region number</t>
  </si>
  <si>
    <t>(Car/van/suv/taxi)</t>
  </si>
  <si>
    <t>Car occupants</t>
  </si>
  <si>
    <t>Not worn</t>
  </si>
  <si>
    <t>Worn</t>
  </si>
  <si>
    <t>% not worn</t>
  </si>
  <si>
    <t>Truck and bus occupants</t>
  </si>
  <si>
    <t>All vehicle occupants</t>
  </si>
  <si>
    <t>Crashes</t>
  </si>
  <si>
    <t>Deaths</t>
  </si>
  <si>
    <t>Table shows the number of deaths in crashes with each contributing factor</t>
  </si>
  <si>
    <t>To get an ordered set of factors for the graph you will need to copy the shaded area as 'values' onto the shaded area in the lower table - then re-sort from highest to lowest</t>
  </si>
  <si>
    <t>alc_spd</t>
  </si>
  <si>
    <t>Alcohol and/or speed</t>
  </si>
  <si>
    <t>Motorcycle helmets</t>
  </si>
  <si>
    <t>Safety belt use for car drivers and passengers who die in crashes</t>
  </si>
  <si>
    <t>Helmet use for motorcyclists who die in crashes</t>
  </si>
  <si>
    <t>Overseas drivers in fatal crashes</t>
  </si>
  <si>
    <t>Factors contributing to road deaths</t>
  </si>
  <si>
    <t>2012-2016</t>
  </si>
  <si>
    <t>1 Northland</t>
  </si>
  <si>
    <t>2 Auckland</t>
  </si>
  <si>
    <t>3 Waikato</t>
  </si>
  <si>
    <t>4 Bay of Plenty</t>
  </si>
  <si>
    <t>5 Gisborne</t>
  </si>
  <si>
    <t>6 Hawkes Bay</t>
  </si>
  <si>
    <t>7 Taranaki</t>
  </si>
  <si>
    <t>8 Manawatu / Wanganui</t>
  </si>
  <si>
    <t>9 Wellington</t>
  </si>
  <si>
    <t>10 Nelson / Marlborough</t>
  </si>
  <si>
    <t>11 West Coast</t>
  </si>
  <si>
    <t>12 Canterbury</t>
  </si>
  <si>
    <t>13 Otago</t>
  </si>
  <si>
    <t>14 Southland</t>
  </si>
  <si>
    <t>Manawatu / Wanganui</t>
  </si>
  <si>
    <t>Nelson / Marlborough</t>
  </si>
  <si>
    <t>Causes - Deaths - 2012-2016</t>
  </si>
  <si>
    <t>2016/17</t>
  </si>
  <si>
    <t>2016/ 17</t>
  </si>
  <si>
    <t>Check totals</t>
  </si>
  <si>
    <t>National data below</t>
  </si>
  <si>
    <t>alcspd</t>
  </si>
</sst>
</file>

<file path=xl/styles.xml><?xml version="1.0" encoding="utf-8"?>
<styleSheet xmlns="http://schemas.openxmlformats.org/spreadsheetml/2006/main">
  <fonts count="37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theme="9" tint="-0.249977111117893"/>
      <name val="Arial"/>
      <family val="2"/>
    </font>
    <font>
      <sz val="10"/>
      <color theme="8" tint="-0.249977111117893"/>
      <name val="Arial"/>
      <family val="2"/>
    </font>
    <font>
      <sz val="11"/>
      <color theme="1"/>
      <name val="Calibri"/>
      <family val="2"/>
    </font>
    <font>
      <sz val="10"/>
      <color rgb="FFF2F2F2"/>
      <name val="Arial"/>
      <family val="2"/>
    </font>
    <font>
      <b/>
      <sz val="10"/>
      <color rgb="FFF2F2F2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sz val="10"/>
      <color theme="8" tint="-0.249977111117893"/>
      <name val="Arial"/>
      <family val="2"/>
    </font>
    <font>
      <b/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0"/>
      <color theme="5" tint="-0.249977111117893"/>
      <name val="Arial"/>
      <family val="2"/>
    </font>
    <font>
      <sz val="10"/>
      <color theme="9" tint="0.39997558519241921"/>
      <name val="Arial"/>
      <family val="2"/>
    </font>
    <font>
      <sz val="10"/>
      <color theme="1"/>
      <name val="Lucida Sans"/>
      <family val="2"/>
    </font>
    <font>
      <sz val="12"/>
      <color theme="1"/>
      <name val="Lucida Sans"/>
      <family val="2"/>
    </font>
    <font>
      <sz val="10"/>
      <color theme="9" tint="0.59999389629810485"/>
      <name val="Arial"/>
      <family val="2"/>
    </font>
  </fonts>
  <fills count="5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B8F2"/>
        <bgColor indexed="64"/>
      </patternFill>
    </fill>
    <fill>
      <patternFill patternType="solid">
        <fgColor rgb="FFB4D334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6">
    <xf numFmtId="0" fontId="0" fillId="0" borderId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34" fillId="0" borderId="0"/>
  </cellStyleXfs>
  <cellXfs count="127">
    <xf numFmtId="0" fontId="0" fillId="0" borderId="0" xfId="0"/>
    <xf numFmtId="0" fontId="19" fillId="0" borderId="0" xfId="0" applyFont="1"/>
    <xf numFmtId="0" fontId="17" fillId="0" borderId="0" xfId="0" applyFont="1"/>
    <xf numFmtId="0" fontId="0" fillId="33" borderId="0" xfId="0" applyFill="1"/>
    <xf numFmtId="0" fontId="0" fillId="34" borderId="0" xfId="0" applyFill="1"/>
    <xf numFmtId="0" fontId="20" fillId="35" borderId="0" xfId="0" applyFont="1" applyFill="1"/>
    <xf numFmtId="0" fontId="20" fillId="35" borderId="10" xfId="0" applyFont="1" applyFill="1" applyBorder="1"/>
    <xf numFmtId="0" fontId="20" fillId="36" borderId="0" xfId="0" applyFont="1" applyFill="1" applyBorder="1"/>
    <xf numFmtId="0" fontId="0" fillId="36" borderId="0" xfId="0" applyFill="1"/>
    <xf numFmtId="9" fontId="0" fillId="0" borderId="0" xfId="1" applyFont="1"/>
    <xf numFmtId="0" fontId="17" fillId="37" borderId="0" xfId="0" applyFont="1" applyFill="1"/>
    <xf numFmtId="0" fontId="0" fillId="37" borderId="0" xfId="0" applyFill="1"/>
    <xf numFmtId="0" fontId="0" fillId="38" borderId="0" xfId="0" applyFill="1"/>
    <xf numFmtId="0" fontId="19" fillId="38" borderId="0" xfId="0" applyFont="1" applyFill="1"/>
    <xf numFmtId="0" fontId="17" fillId="0" borderId="0" xfId="0" applyFont="1" applyFill="1"/>
    <xf numFmtId="0" fontId="0" fillId="0" borderId="0" xfId="0" applyFill="1"/>
    <xf numFmtId="0" fontId="22" fillId="39" borderId="14" xfId="0" applyFont="1" applyFill="1" applyBorder="1" applyAlignment="1">
      <alignment horizontal="center" vertical="top" wrapText="1"/>
    </xf>
    <xf numFmtId="0" fontId="22" fillId="39" borderId="0" xfId="0" applyFont="1" applyFill="1" applyAlignment="1">
      <alignment horizontal="center" vertical="top" wrapText="1"/>
    </xf>
    <xf numFmtId="0" fontId="22" fillId="39" borderId="15" xfId="0" applyFont="1" applyFill="1" applyBorder="1" applyAlignment="1">
      <alignment horizontal="center" vertical="top" wrapText="1"/>
    </xf>
    <xf numFmtId="0" fontId="2" fillId="40" borderId="16" xfId="0" applyFont="1" applyFill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21" fillId="0" borderId="15" xfId="0" applyFont="1" applyBorder="1" applyAlignment="1">
      <alignment wrapText="1"/>
    </xf>
    <xf numFmtId="0" fontId="2" fillId="41" borderId="15" xfId="0" applyFont="1" applyFill="1" applyBorder="1" applyAlignment="1">
      <alignment horizontal="center" wrapText="1"/>
    </xf>
    <xf numFmtId="0" fontId="2" fillId="41" borderId="17" xfId="0" applyFont="1" applyFill="1" applyBorder="1" applyAlignment="1">
      <alignment horizontal="center" wrapText="1"/>
    </xf>
    <xf numFmtId="0" fontId="21" fillId="0" borderId="17" xfId="0" applyFont="1" applyBorder="1" applyAlignment="1">
      <alignment wrapText="1"/>
    </xf>
    <xf numFmtId="0" fontId="2" fillId="40" borderId="15" xfId="0" applyFont="1" applyFill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right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24" fillId="0" borderId="0" xfId="0" applyFont="1" applyBorder="1" applyAlignment="1">
      <alignment horizontal="center" vertical="top" wrapText="1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right"/>
    </xf>
    <xf numFmtId="0" fontId="19" fillId="0" borderId="0" xfId="0" applyFont="1" applyFill="1"/>
    <xf numFmtId="9" fontId="0" fillId="43" borderId="0" xfId="1" applyFont="1" applyFill="1"/>
    <xf numFmtId="0" fontId="0" fillId="43" borderId="0" xfId="0" applyFill="1"/>
    <xf numFmtId="9" fontId="0" fillId="43" borderId="0" xfId="0" applyNumberFormat="1" applyFill="1"/>
    <xf numFmtId="1" fontId="0" fillId="44" borderId="0" xfId="0" applyNumberFormat="1" applyFill="1"/>
    <xf numFmtId="0" fontId="0" fillId="44" borderId="0" xfId="0" applyFill="1"/>
    <xf numFmtId="9" fontId="0" fillId="37" borderId="0" xfId="1" applyFont="1" applyFill="1"/>
    <xf numFmtId="0" fontId="0" fillId="45" borderId="0" xfId="0" applyFill="1"/>
    <xf numFmtId="0" fontId="26" fillId="45" borderId="0" xfId="0" applyFont="1" applyFill="1"/>
    <xf numFmtId="0" fontId="15" fillId="0" borderId="0" xfId="0" applyFont="1"/>
    <xf numFmtId="0" fontId="19" fillId="36" borderId="0" xfId="0" applyFont="1" applyFill="1"/>
    <xf numFmtId="0" fontId="27" fillId="0" borderId="0" xfId="0" applyFont="1"/>
    <xf numFmtId="0" fontId="28" fillId="0" borderId="0" xfId="0" applyFont="1"/>
    <xf numFmtId="0" fontId="0" fillId="42" borderId="21" xfId="0" applyFill="1" applyBorder="1" applyAlignment="1">
      <alignment horizontal="center" wrapText="1"/>
    </xf>
    <xf numFmtId="0" fontId="0" fillId="42" borderId="21" xfId="0" applyFill="1" applyBorder="1" applyAlignment="1">
      <alignment horizontal="center"/>
    </xf>
    <xf numFmtId="0" fontId="25" fillId="42" borderId="21" xfId="0" applyFont="1" applyFill="1" applyBorder="1" applyAlignment="1">
      <alignment horizontal="center"/>
    </xf>
    <xf numFmtId="0" fontId="29" fillId="35" borderId="0" xfId="0" applyFont="1" applyFill="1"/>
    <xf numFmtId="0" fontId="15" fillId="47" borderId="0" xfId="0" applyFont="1" applyFill="1"/>
    <xf numFmtId="0" fontId="15" fillId="0" borderId="0" xfId="0" applyFont="1" applyFill="1"/>
    <xf numFmtId="0" fontId="20" fillId="0" borderId="0" xfId="0" applyFont="1" applyFill="1"/>
    <xf numFmtId="0" fontId="27" fillId="0" borderId="0" xfId="0" applyFont="1" applyFill="1"/>
    <xf numFmtId="0" fontId="30" fillId="47" borderId="0" xfId="0" applyFont="1" applyFill="1"/>
    <xf numFmtId="0" fontId="1" fillId="0" borderId="0" xfId="43"/>
    <xf numFmtId="0" fontId="28" fillId="0" borderId="0" xfId="43" applyFont="1"/>
    <xf numFmtId="0" fontId="17" fillId="0" borderId="0" xfId="43" applyFont="1"/>
    <xf numFmtId="0" fontId="2" fillId="0" borderId="0" xfId="43" applyFont="1"/>
    <xf numFmtId="0" fontId="2" fillId="33" borderId="0" xfId="43" applyFont="1" applyFill="1"/>
    <xf numFmtId="0" fontId="2" fillId="43" borderId="0" xfId="43" applyFont="1" applyFill="1"/>
    <xf numFmtId="0" fontId="32" fillId="0" borderId="0" xfId="43" applyFont="1"/>
    <xf numFmtId="0" fontId="2" fillId="0" borderId="0" xfId="43" applyFont="1" applyAlignment="1">
      <alignment horizontal="left"/>
    </xf>
    <xf numFmtId="0" fontId="2" fillId="0" borderId="0" xfId="43" applyNumberFormat="1" applyFont="1"/>
    <xf numFmtId="0" fontId="2" fillId="48" borderId="0" xfId="43" applyFont="1" applyFill="1"/>
    <xf numFmtId="9" fontId="2" fillId="43" borderId="0" xfId="44" applyFont="1" applyFill="1"/>
    <xf numFmtId="1" fontId="2" fillId="43" borderId="0" xfId="43" applyNumberFormat="1" applyFont="1" applyFill="1"/>
    <xf numFmtId="0" fontId="17" fillId="48" borderId="0" xfId="43" applyFont="1" applyFill="1"/>
    <xf numFmtId="1" fontId="2" fillId="49" borderId="0" xfId="43" applyNumberFormat="1" applyFont="1" applyFill="1"/>
    <xf numFmtId="0" fontId="1" fillId="36" borderId="0" xfId="43" applyFill="1"/>
    <xf numFmtId="0" fontId="32" fillId="36" borderId="0" xfId="43" applyFont="1" applyFill="1"/>
    <xf numFmtId="0" fontId="2" fillId="36" borderId="0" xfId="43" applyFont="1" applyFill="1" applyAlignment="1">
      <alignment horizontal="left"/>
    </xf>
    <xf numFmtId="9" fontId="0" fillId="0" borderId="0" xfId="1" applyFont="1" applyFill="1"/>
    <xf numFmtId="1" fontId="0" fillId="0" borderId="0" xfId="0" applyNumberFormat="1" applyFill="1"/>
    <xf numFmtId="0" fontId="30" fillId="0" borderId="0" xfId="0" applyFont="1" applyFill="1"/>
    <xf numFmtId="0" fontId="0" fillId="0" borderId="0" xfId="0" applyFill="1" applyBorder="1"/>
    <xf numFmtId="0" fontId="19" fillId="0" borderId="0" xfId="0" applyFont="1" applyFill="1" applyBorder="1"/>
    <xf numFmtId="0" fontId="20" fillId="0" borderId="0" xfId="0" applyFont="1" applyFill="1" applyBorder="1"/>
    <xf numFmtId="0" fontId="0" fillId="46" borderId="0" xfId="0" applyFill="1"/>
    <xf numFmtId="0" fontId="19" fillId="46" borderId="0" xfId="0" applyFont="1" applyFill="1"/>
    <xf numFmtId="0" fontId="33" fillId="0" borderId="0" xfId="0" applyFont="1"/>
    <xf numFmtId="0" fontId="20" fillId="46" borderId="0" xfId="0" applyFont="1" applyFill="1" applyBorder="1"/>
    <xf numFmtId="0" fontId="1" fillId="50" borderId="0" xfId="43" applyFill="1"/>
    <xf numFmtId="0" fontId="31" fillId="50" borderId="0" xfId="43" applyFont="1" applyFill="1"/>
    <xf numFmtId="0" fontId="17" fillId="50" borderId="0" xfId="43" applyFont="1" applyFill="1" applyAlignment="1">
      <alignment horizontal="left"/>
    </xf>
    <xf numFmtId="0" fontId="2" fillId="50" borderId="0" xfId="43" applyFont="1" applyFill="1"/>
    <xf numFmtId="0" fontId="0" fillId="50" borderId="0" xfId="0" applyFill="1"/>
    <xf numFmtId="0" fontId="35" fillId="0" borderId="0" xfId="45" applyFont="1"/>
    <xf numFmtId="0" fontId="0" fillId="36" borderId="0" xfId="43" applyFont="1" applyFill="1" applyAlignment="1">
      <alignment horizontal="left"/>
    </xf>
    <xf numFmtId="0" fontId="1" fillId="0" borderId="0" xfId="43" applyFill="1"/>
    <xf numFmtId="0" fontId="2" fillId="0" borderId="0" xfId="43" applyFont="1" applyFill="1"/>
    <xf numFmtId="0" fontId="2" fillId="0" borderId="0" xfId="43" applyNumberFormat="1" applyFont="1" applyFill="1"/>
    <xf numFmtId="0" fontId="2" fillId="0" borderId="0" xfId="43" applyFont="1" applyFill="1" applyAlignment="1">
      <alignment horizontal="left"/>
    </xf>
    <xf numFmtId="0" fontId="36" fillId="0" borderId="0" xfId="43" applyFont="1"/>
    <xf numFmtId="0" fontId="36" fillId="0" borderId="0" xfId="0" applyFont="1"/>
    <xf numFmtId="0" fontId="17" fillId="38" borderId="0" xfId="0" applyFont="1" applyFill="1"/>
    <xf numFmtId="0" fontId="31" fillId="38" borderId="0" xfId="43" applyFont="1" applyFill="1"/>
    <xf numFmtId="0" fontId="1" fillId="38" borderId="0" xfId="43" applyFill="1"/>
    <xf numFmtId="0" fontId="26" fillId="38" borderId="0" xfId="43" applyFont="1" applyFill="1"/>
    <xf numFmtId="0" fontId="2" fillId="38" borderId="0" xfId="43" applyFont="1" applyFill="1"/>
    <xf numFmtId="0" fontId="17" fillId="38" borderId="0" xfId="43" applyFont="1" applyFill="1"/>
    <xf numFmtId="0" fontId="2" fillId="38" borderId="0" xfId="43" applyFont="1" applyFill="1" applyAlignment="1">
      <alignment horizontal="left"/>
    </xf>
    <xf numFmtId="0" fontId="2" fillId="38" borderId="0" xfId="43" applyNumberFormat="1" applyFont="1" applyFill="1"/>
    <xf numFmtId="0" fontId="17" fillId="38" borderId="0" xfId="43" applyFont="1" applyFill="1" applyAlignment="1">
      <alignment horizontal="left"/>
    </xf>
    <xf numFmtId="0" fontId="0" fillId="38" borderId="0" xfId="43" applyFont="1" applyFill="1" applyAlignment="1">
      <alignment horizontal="left"/>
    </xf>
    <xf numFmtId="0" fontId="36" fillId="0" borderId="0" xfId="0" applyFont="1" applyFill="1"/>
    <xf numFmtId="9" fontId="0" fillId="0" borderId="0" xfId="0" applyNumberFormat="1" applyFill="1"/>
    <xf numFmtId="0" fontId="17" fillId="0" borderId="0" xfId="43" applyFont="1" applyFill="1"/>
    <xf numFmtId="0" fontId="36" fillId="0" borderId="0" xfId="43" applyFont="1" applyFill="1"/>
    <xf numFmtId="9" fontId="2" fillId="0" borderId="0" xfId="1" applyFont="1" applyFill="1"/>
    <xf numFmtId="1" fontId="2" fillId="0" borderId="0" xfId="43" applyNumberFormat="1" applyFont="1" applyFill="1"/>
    <xf numFmtId="0" fontId="32" fillId="0" borderId="0" xfId="43" applyFont="1" applyFill="1"/>
    <xf numFmtId="0" fontId="27" fillId="0" borderId="0" xfId="43" applyFont="1"/>
    <xf numFmtId="0" fontId="0" fillId="40" borderId="16" xfId="0" applyFill="1" applyBorder="1" applyAlignment="1">
      <alignment horizontal="center" wrapText="1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 wrapText="1"/>
    </xf>
    <xf numFmtId="0" fontId="22" fillId="39" borderId="11" xfId="0" applyFont="1" applyFill="1" applyBorder="1" applyAlignment="1">
      <alignment horizontal="center" wrapText="1"/>
    </xf>
    <xf numFmtId="0" fontId="22" fillId="39" borderId="12" xfId="0" applyFont="1" applyFill="1" applyBorder="1" applyAlignment="1">
      <alignment horizontal="center" wrapText="1"/>
    </xf>
    <xf numFmtId="0" fontId="23" fillId="39" borderId="19" xfId="0" applyFont="1" applyFill="1" applyBorder="1" applyAlignment="1">
      <alignment horizontal="center" vertical="top" wrapText="1"/>
    </xf>
    <xf numFmtId="0" fontId="23" fillId="39" borderId="13" xfId="0" applyFont="1" applyFill="1" applyBorder="1" applyAlignment="1">
      <alignment horizontal="center" vertical="top" wrapText="1"/>
    </xf>
    <xf numFmtId="0" fontId="23" fillId="39" borderId="22" xfId="0" applyFont="1" applyFill="1" applyBorder="1" applyAlignment="1">
      <alignment horizontal="center" vertical="top" wrapText="1"/>
    </xf>
  </cellXfs>
  <cellStyles count="46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3"/>
    <cellStyle name="Normal 2 2" xfId="45"/>
    <cellStyle name="Note" xfId="16" builtinId="10" customBuiltin="1"/>
    <cellStyle name="Output" xfId="11" builtinId="21" customBuiltin="1"/>
    <cellStyle name="Percent" xfId="1" builtinId="5"/>
    <cellStyle name="Percent 2" xfId="44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  <colors>
    <mruColors>
      <color rgb="FFFFFFCC"/>
      <color rgb="FFFFFF99"/>
      <color rgb="FFF69E00"/>
      <color rgb="FFB4D012"/>
      <color rgb="FFA4A4A7"/>
      <color rgb="FF00A9EF"/>
      <color rgb="FFC6E9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NZ"/>
  <c:chart>
    <c:title>
      <c:tx>
        <c:rich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 sz="1200">
                <a:latin typeface="Arial" pitchFamily="34" charset="0"/>
                <a:cs typeface="Arial" pitchFamily="34" charset="0"/>
              </a:rPr>
              <a:t>Road deaths</a:t>
            </a:r>
          </a:p>
        </c:rich>
      </c:tx>
      <c:layout/>
    </c:title>
    <c:plotArea>
      <c:layout/>
      <c:barChart>
        <c:barDir val="col"/>
        <c:grouping val="clustered"/>
        <c:ser>
          <c:idx val="1"/>
          <c:order val="0"/>
          <c:spPr>
            <a:solidFill>
              <a:srgbClr val="B4D012"/>
            </a:solidFill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'Road deaths'!$F$13:$Y$13</c:f>
              <c:numCache>
                <c:formatCode>General</c:formatCode>
                <c:ptCount val="20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</c:numCache>
            </c:numRef>
          </c:cat>
          <c:val>
            <c:numRef>
              <c:f>'Road deaths'!$F$14:$Y$14</c:f>
              <c:numCache>
                <c:formatCode>General</c:formatCode>
                <c:ptCount val="20"/>
                <c:pt idx="0">
                  <c:v>539</c:v>
                </c:pt>
                <c:pt idx="1">
                  <c:v>501</c:v>
                </c:pt>
                <c:pt idx="2">
                  <c:v>509</c:v>
                </c:pt>
                <c:pt idx="3">
                  <c:v>462</c:v>
                </c:pt>
                <c:pt idx="4">
                  <c:v>455</c:v>
                </c:pt>
                <c:pt idx="5">
                  <c:v>405</c:v>
                </c:pt>
                <c:pt idx="6">
                  <c:v>461</c:v>
                </c:pt>
                <c:pt idx="7">
                  <c:v>435</c:v>
                </c:pt>
                <c:pt idx="8">
                  <c:v>405</c:v>
                </c:pt>
                <c:pt idx="9">
                  <c:v>393</c:v>
                </c:pt>
                <c:pt idx="10">
                  <c:v>421</c:v>
                </c:pt>
                <c:pt idx="11">
                  <c:v>366</c:v>
                </c:pt>
                <c:pt idx="12">
                  <c:v>384</c:v>
                </c:pt>
                <c:pt idx="13">
                  <c:v>375</c:v>
                </c:pt>
                <c:pt idx="14">
                  <c:v>284</c:v>
                </c:pt>
                <c:pt idx="15">
                  <c:v>308</c:v>
                </c:pt>
                <c:pt idx="16">
                  <c:v>253</c:v>
                </c:pt>
                <c:pt idx="17">
                  <c:v>293</c:v>
                </c:pt>
                <c:pt idx="18">
                  <c:v>319</c:v>
                </c:pt>
                <c:pt idx="19">
                  <c:v>327</c:v>
                </c:pt>
              </c:numCache>
            </c:numRef>
          </c:val>
        </c:ser>
        <c:axId val="78305920"/>
        <c:axId val="78611584"/>
      </c:barChart>
      <c:catAx>
        <c:axId val="78305920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78611584"/>
        <c:crosses val="autoZero"/>
        <c:auto val="1"/>
        <c:lblAlgn val="ctr"/>
        <c:lblOffset val="100"/>
      </c:catAx>
      <c:valAx>
        <c:axId val="78611584"/>
        <c:scaling>
          <c:orientation val="minMax"/>
        </c:scaling>
        <c:axPos val="l"/>
        <c:majorGridlines>
          <c:spPr>
            <a:ln>
              <a:solidFill>
                <a:srgbClr val="A4A4A7"/>
              </a:solidFill>
              <a:prstDash val="sysDot"/>
            </a:ln>
          </c:spPr>
        </c:majorGridlines>
        <c:numFmt formatCode="General" sourceLinked="1"/>
        <c:tickLblPos val="nextTo"/>
        <c:txPr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78305920"/>
        <c:crosses val="autoZero"/>
        <c:crossBetween val="between"/>
      </c:valAx>
    </c:plotArea>
    <c:plotVisOnly val="1"/>
    <c:dispBlanksAs val="gap"/>
  </c:chart>
  <c:spPr>
    <a:ln>
      <a:noFill/>
    </a:ln>
  </c:sp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NZ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 sz="1200"/>
              <a:t>Main factors contributing to road deaths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 sz="900"/>
              <a:t>(2012-2016)</a:t>
            </a:r>
          </a:p>
        </c:rich>
      </c:tx>
      <c:layout>
        <c:manualLayout>
          <c:xMode val="edge"/>
          <c:yMode val="edge"/>
          <c:x val="0.29087764492401558"/>
          <c:y val="2.735562526228938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42516388350903306"/>
          <c:y val="0.19752579510557133"/>
          <c:w val="0.51358177044916098"/>
          <c:h val="0.59336839980022316"/>
        </c:manualLayout>
      </c:layout>
      <c:barChart>
        <c:barDir val="bar"/>
        <c:grouping val="clustered"/>
        <c:ser>
          <c:idx val="1"/>
          <c:order val="0"/>
          <c:spPr>
            <a:solidFill>
              <a:srgbClr val="00A9EF"/>
            </a:solidFill>
            <a:ln w="12700">
              <a:noFill/>
              <a:prstDash val="solid"/>
            </a:ln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Causes!$I$18:$P$18</c:f>
              <c:strCache>
                <c:ptCount val="8"/>
                <c:pt idx="0">
                  <c:v>Lost control</c:v>
                </c:pt>
                <c:pt idx="1">
                  <c:v>Too fast for conditions </c:v>
                </c:pt>
                <c:pt idx="2">
                  <c:v>Alcohol/drugs</c:v>
                </c:pt>
                <c:pt idx="3">
                  <c:v>Failed to keep left</c:v>
                </c:pt>
                <c:pt idx="4">
                  <c:v>Driver tired or fell asleep</c:v>
                </c:pt>
                <c:pt idx="5">
                  <c:v>Inattention or attention diverted</c:v>
                </c:pt>
                <c:pt idx="6">
                  <c:v>Failed to give way</c:v>
                </c:pt>
                <c:pt idx="7">
                  <c:v>Inexperienced</c:v>
                </c:pt>
              </c:strCache>
            </c:strRef>
          </c:cat>
          <c:val>
            <c:numRef>
              <c:f>Causes!$I$20:$P$20</c:f>
              <c:numCache>
                <c:formatCode>0%</c:formatCode>
                <c:ptCount val="8"/>
                <c:pt idx="0">
                  <c:v>0.37074829931972791</c:v>
                </c:pt>
                <c:pt idx="1">
                  <c:v>0.3231292517006803</c:v>
                </c:pt>
                <c:pt idx="2">
                  <c:v>0.27891156462585032</c:v>
                </c:pt>
                <c:pt idx="3">
                  <c:v>0.24149659863945577</c:v>
                </c:pt>
                <c:pt idx="4">
                  <c:v>0.17346938775510204</c:v>
                </c:pt>
                <c:pt idx="5">
                  <c:v>0.17006802721088435</c:v>
                </c:pt>
                <c:pt idx="6">
                  <c:v>0.14965986394557823</c:v>
                </c:pt>
                <c:pt idx="7">
                  <c:v>0.1326530612244898</c:v>
                </c:pt>
              </c:numCache>
            </c:numRef>
          </c:val>
        </c:ser>
        <c:gapWidth val="90"/>
        <c:axId val="169034112"/>
        <c:axId val="169035648"/>
      </c:barChart>
      <c:catAx>
        <c:axId val="169034112"/>
        <c:scaling>
          <c:orientation val="maxMin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9035648"/>
        <c:crosses val="autoZero"/>
        <c:auto val="1"/>
        <c:lblAlgn val="ctr"/>
        <c:lblOffset val="100"/>
        <c:tickLblSkip val="1"/>
        <c:tickMarkSkip val="1"/>
      </c:catAx>
      <c:valAx>
        <c:axId val="169035648"/>
        <c:scaling>
          <c:orientation val="minMax"/>
          <c:min val="0"/>
        </c:scaling>
        <c:axPos val="b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 sz="1000"/>
                  <a:t>Percent of  of deaths</a:t>
                </a:r>
              </a:p>
            </c:rich>
          </c:tx>
          <c:layout>
            <c:manualLayout>
              <c:xMode val="edge"/>
              <c:yMode val="edge"/>
              <c:x val="0.48757641175154853"/>
              <c:y val="0.89473684210526316"/>
            </c:manualLayout>
          </c:layout>
          <c:spPr>
            <a:noFill/>
            <a:ln w="25400">
              <a:noFill/>
            </a:ln>
          </c:spPr>
        </c:title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9034112"/>
        <c:crosses val="max"/>
        <c:crossBetween val="between"/>
        <c:majorUnit val="0.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NZ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 sz="1200"/>
              <a:t>Main factors contributing to road deaths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 sz="900"/>
              <a:t>(2012-2016)</a:t>
            </a:r>
          </a:p>
        </c:rich>
      </c:tx>
      <c:layout>
        <c:manualLayout>
          <c:xMode val="edge"/>
          <c:yMode val="edge"/>
          <c:x val="0.29087764492401558"/>
          <c:y val="2.735562526228938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4225236189337323"/>
          <c:y val="0.19752579510557133"/>
          <c:w val="0.51358177044916098"/>
          <c:h val="0.59336839980022316"/>
        </c:manualLayout>
      </c:layout>
      <c:barChart>
        <c:barDir val="bar"/>
        <c:grouping val="clustered"/>
        <c:ser>
          <c:idx val="1"/>
          <c:order val="0"/>
          <c:spPr>
            <a:solidFill>
              <a:srgbClr val="00A9EF"/>
            </a:solidFill>
            <a:ln w="12700">
              <a:noFill/>
              <a:prstDash val="solid"/>
            </a:ln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Causes!$I$48:$P$48</c:f>
              <c:strCache>
                <c:ptCount val="8"/>
                <c:pt idx="0">
                  <c:v>Lost control</c:v>
                </c:pt>
                <c:pt idx="1">
                  <c:v>Too fast for conditions </c:v>
                </c:pt>
                <c:pt idx="2">
                  <c:v>Alcohol/drugs</c:v>
                </c:pt>
                <c:pt idx="3">
                  <c:v>Failed to keep left</c:v>
                </c:pt>
                <c:pt idx="4">
                  <c:v>Inattention or attention diverted</c:v>
                </c:pt>
                <c:pt idx="5">
                  <c:v>Driver tired or fell asleep</c:v>
                </c:pt>
                <c:pt idx="6">
                  <c:v>Failed to give way</c:v>
                </c:pt>
                <c:pt idx="7">
                  <c:v>Did not see other party</c:v>
                </c:pt>
              </c:strCache>
            </c:strRef>
          </c:cat>
          <c:val>
            <c:numRef>
              <c:f>Causes!$I$49:$P$49</c:f>
              <c:numCache>
                <c:formatCode>General</c:formatCode>
                <c:ptCount val="8"/>
                <c:pt idx="0">
                  <c:v>565</c:v>
                </c:pt>
                <c:pt idx="1">
                  <c:v>447</c:v>
                </c:pt>
                <c:pt idx="2">
                  <c:v>439</c:v>
                </c:pt>
                <c:pt idx="3">
                  <c:v>287</c:v>
                </c:pt>
                <c:pt idx="4">
                  <c:v>209</c:v>
                </c:pt>
                <c:pt idx="5">
                  <c:v>202</c:v>
                </c:pt>
                <c:pt idx="6">
                  <c:v>167</c:v>
                </c:pt>
                <c:pt idx="7">
                  <c:v>157</c:v>
                </c:pt>
              </c:numCache>
            </c:numRef>
          </c:val>
        </c:ser>
        <c:gapWidth val="90"/>
        <c:axId val="169068800"/>
        <c:axId val="173853696"/>
      </c:barChart>
      <c:catAx>
        <c:axId val="169068800"/>
        <c:scaling>
          <c:orientation val="maxMin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3853696"/>
        <c:crosses val="autoZero"/>
        <c:auto val="1"/>
        <c:lblAlgn val="ctr"/>
        <c:lblOffset val="100"/>
        <c:tickLblSkip val="1"/>
        <c:tickMarkSkip val="1"/>
      </c:catAx>
      <c:valAx>
        <c:axId val="173853696"/>
        <c:scaling>
          <c:orientation val="minMax"/>
          <c:min val="0"/>
        </c:scaling>
        <c:axPos val="b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ysDash"/>
            </a:ln>
          </c:spPr>
        </c:majorGridlines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9068800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NZ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 sz="1200"/>
              <a:t>Main factors contributing to road deaths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 sz="900"/>
              <a:t>(2012-2016)</a:t>
            </a:r>
          </a:p>
        </c:rich>
      </c:tx>
      <c:layout>
        <c:manualLayout>
          <c:xMode val="edge"/>
          <c:yMode val="edge"/>
          <c:x val="0.29087764492401574"/>
          <c:y val="2.735562526228938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42516388350903317"/>
          <c:y val="0.19752579510557133"/>
          <c:w val="0.51358177044916098"/>
          <c:h val="0.5933683998002226"/>
        </c:manualLayout>
      </c:layout>
      <c:barChart>
        <c:barDir val="bar"/>
        <c:grouping val="clustered"/>
        <c:ser>
          <c:idx val="1"/>
          <c:order val="0"/>
          <c:spPr>
            <a:solidFill>
              <a:srgbClr val="00A9EF"/>
            </a:solidFill>
            <a:ln w="12700">
              <a:noFill/>
              <a:prstDash val="solid"/>
            </a:ln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Causes!$I$48:$P$48</c:f>
              <c:strCache>
                <c:ptCount val="8"/>
                <c:pt idx="0">
                  <c:v>Lost control</c:v>
                </c:pt>
                <c:pt idx="1">
                  <c:v>Too fast for conditions </c:v>
                </c:pt>
                <c:pt idx="2">
                  <c:v>Alcohol/drugs</c:v>
                </c:pt>
                <c:pt idx="3">
                  <c:v>Failed to keep left</c:v>
                </c:pt>
                <c:pt idx="4">
                  <c:v>Inattention or attention diverted</c:v>
                </c:pt>
                <c:pt idx="5">
                  <c:v>Driver tired or fell asleep</c:v>
                </c:pt>
                <c:pt idx="6">
                  <c:v>Failed to give way</c:v>
                </c:pt>
                <c:pt idx="7">
                  <c:v>Did not see other party</c:v>
                </c:pt>
              </c:strCache>
            </c:strRef>
          </c:cat>
          <c:val>
            <c:numRef>
              <c:f>Causes!$I$50:$P$50</c:f>
              <c:numCache>
                <c:formatCode>0%</c:formatCode>
                <c:ptCount val="8"/>
                <c:pt idx="0">
                  <c:v>0.37666666666666665</c:v>
                </c:pt>
                <c:pt idx="1">
                  <c:v>0.29799999999999999</c:v>
                </c:pt>
                <c:pt idx="2">
                  <c:v>0.29266666666666669</c:v>
                </c:pt>
                <c:pt idx="3">
                  <c:v>0.19133333333333333</c:v>
                </c:pt>
                <c:pt idx="4">
                  <c:v>0.13933333333333334</c:v>
                </c:pt>
                <c:pt idx="5">
                  <c:v>0.13466666666666666</c:v>
                </c:pt>
                <c:pt idx="6">
                  <c:v>0.11133333333333334</c:v>
                </c:pt>
                <c:pt idx="7">
                  <c:v>0.10466666666666667</c:v>
                </c:pt>
              </c:numCache>
            </c:numRef>
          </c:val>
        </c:ser>
        <c:gapWidth val="90"/>
        <c:axId val="174229376"/>
        <c:axId val="176385408"/>
      </c:barChart>
      <c:catAx>
        <c:axId val="174229376"/>
        <c:scaling>
          <c:orientation val="maxMin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6385408"/>
        <c:crosses val="autoZero"/>
        <c:auto val="1"/>
        <c:lblAlgn val="ctr"/>
        <c:lblOffset val="100"/>
        <c:tickLblSkip val="1"/>
        <c:tickMarkSkip val="1"/>
      </c:catAx>
      <c:valAx>
        <c:axId val="176385408"/>
        <c:scaling>
          <c:orientation val="minMax"/>
          <c:min val="0"/>
        </c:scaling>
        <c:axPos val="b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 sz="1000"/>
                  <a:t>Percent of  of deaths</a:t>
                </a:r>
              </a:p>
            </c:rich>
          </c:tx>
          <c:layout>
            <c:manualLayout>
              <c:xMode val="edge"/>
              <c:yMode val="edge"/>
              <c:x val="0.48757641175154876"/>
              <c:y val="0.89473684210526316"/>
            </c:manualLayout>
          </c:layout>
          <c:spPr>
            <a:noFill/>
            <a:ln w="25400">
              <a:noFill/>
            </a:ln>
          </c:spPr>
        </c:title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4229376"/>
        <c:crosses val="max"/>
        <c:crossBetween val="between"/>
        <c:majorUnit val="0.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55" r="0.75000000000000255" t="1" header="0.5" footer="0.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NZ"/>
  <c:chart>
    <c:title>
      <c:tx>
        <c:rich>
          <a:bodyPr/>
          <a:lstStyle/>
          <a:p>
            <a:pPr>
              <a:defRPr/>
            </a:pPr>
            <a:r>
              <a:rPr lang="en-US" sz="1200">
                <a:latin typeface="Arial" pitchFamily="34" charset="0"/>
                <a:cs typeface="Arial" pitchFamily="34" charset="0"/>
              </a:rPr>
              <a:t>Road deaths by type of road user</a:t>
            </a:r>
          </a:p>
          <a:p>
            <a:pPr>
              <a:defRPr/>
            </a:pPr>
            <a:r>
              <a:rPr lang="en-US" sz="1200">
                <a:latin typeface="Arial" pitchFamily="34" charset="0"/>
                <a:cs typeface="Arial" pitchFamily="34" charset="0"/>
              </a:rPr>
              <a:t> </a:t>
            </a:r>
            <a:r>
              <a:rPr lang="en-US" sz="900">
                <a:latin typeface="Arial" pitchFamily="34" charset="0"/>
                <a:cs typeface="Arial" pitchFamily="34" charset="0"/>
              </a:rPr>
              <a:t>2012-2016</a:t>
            </a:r>
          </a:p>
        </c:rich>
      </c:tx>
      <c:layout/>
    </c:title>
    <c:plotArea>
      <c:layout/>
      <c:barChart>
        <c:barDir val="bar"/>
        <c:grouping val="clustered"/>
        <c:ser>
          <c:idx val="0"/>
          <c:order val="0"/>
          <c:spPr>
            <a:solidFill>
              <a:srgbClr val="00A9EF"/>
            </a:solidFill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'Road deaths'!$F$36:$L$36</c:f>
              <c:strCache>
                <c:ptCount val="7"/>
                <c:pt idx="0">
                  <c:v>Car driver</c:v>
                </c:pt>
                <c:pt idx="1">
                  <c:v>Car passenger</c:v>
                </c:pt>
                <c:pt idx="2">
                  <c:v>Motorcyclist</c:v>
                </c:pt>
                <c:pt idx="3">
                  <c:v>Pedestrian</c:v>
                </c:pt>
                <c:pt idx="4">
                  <c:v>Cyclist</c:v>
                </c:pt>
                <c:pt idx="5">
                  <c:v>Bus/Truck occupant</c:v>
                </c:pt>
                <c:pt idx="6">
                  <c:v>Other</c:v>
                </c:pt>
              </c:strCache>
            </c:strRef>
          </c:cat>
          <c:val>
            <c:numRef>
              <c:f>'Road deaths'!$F$37:$L$37</c:f>
              <c:numCache>
                <c:formatCode>General</c:formatCode>
                <c:ptCount val="7"/>
                <c:pt idx="0">
                  <c:v>659</c:v>
                </c:pt>
                <c:pt idx="1">
                  <c:v>336</c:v>
                </c:pt>
                <c:pt idx="2">
                  <c:v>238</c:v>
                </c:pt>
                <c:pt idx="3">
                  <c:v>164</c:v>
                </c:pt>
                <c:pt idx="4">
                  <c:v>37</c:v>
                </c:pt>
                <c:pt idx="5">
                  <c:v>55</c:v>
                </c:pt>
                <c:pt idx="6">
                  <c:v>11</c:v>
                </c:pt>
              </c:numCache>
            </c:numRef>
          </c:val>
        </c:ser>
        <c:gapWidth val="72"/>
        <c:axId val="80424960"/>
        <c:axId val="80426496"/>
      </c:barChart>
      <c:catAx>
        <c:axId val="80424960"/>
        <c:scaling>
          <c:orientation val="maxMin"/>
        </c:scaling>
        <c:axPos val="l"/>
        <c:numFmt formatCode="General" sourceLinked="0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80426496"/>
        <c:crosses val="autoZero"/>
        <c:auto val="1"/>
        <c:lblAlgn val="ctr"/>
        <c:lblOffset val="100"/>
      </c:catAx>
      <c:valAx>
        <c:axId val="80426496"/>
        <c:scaling>
          <c:orientation val="minMax"/>
        </c:scaling>
        <c:axPos val="b"/>
        <c:majorGridlines>
          <c:spPr>
            <a:ln>
              <a:solidFill>
                <a:srgbClr val="A4A4A7"/>
              </a:solidFill>
              <a:prstDash val="sysDot"/>
            </a:ln>
          </c:spPr>
        </c:majorGridlines>
        <c:numFmt formatCode="General" sourceLinked="1"/>
        <c:tickLblPos val="nextTo"/>
        <c:txPr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80424960"/>
        <c:crosses val="max"/>
        <c:crossBetween val="between"/>
      </c:valAx>
    </c:plotArea>
    <c:plotVisOnly val="1"/>
    <c:dispBlanksAs val="gap"/>
  </c:chart>
  <c:spPr>
    <a:ln>
      <a:noFill/>
    </a:ln>
  </c:sp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NZ"/>
  <c:chart>
    <c:title>
      <c:tx>
        <c:rich>
          <a:bodyPr/>
          <a:lstStyle/>
          <a:p>
            <a:pPr>
              <a:defRPr/>
            </a:pPr>
            <a:r>
              <a:rPr lang="en-US" sz="1200">
                <a:latin typeface="Arial" pitchFamily="34" charset="0"/>
                <a:cs typeface="Arial" pitchFamily="34" charset="0"/>
              </a:rPr>
              <a:t>Road deaths by crash type </a:t>
            </a:r>
          </a:p>
          <a:p>
            <a:pPr>
              <a:defRPr/>
            </a:pPr>
            <a:r>
              <a:rPr lang="en-US" sz="900">
                <a:latin typeface="Arial" pitchFamily="34" charset="0"/>
                <a:cs typeface="Arial" pitchFamily="34" charset="0"/>
              </a:rPr>
              <a:t>2012-2016</a:t>
            </a:r>
          </a:p>
        </c:rich>
      </c:tx>
    </c:title>
    <c:plotArea>
      <c:layout>
        <c:manualLayout>
          <c:layoutTarget val="inner"/>
          <c:xMode val="edge"/>
          <c:yMode val="edge"/>
          <c:x val="0.37232174103237203"/>
          <c:y val="0.20246002460024601"/>
          <c:w val="0.57626859142607179"/>
          <c:h val="0.66990023456374514"/>
        </c:manualLayout>
      </c:layout>
      <c:barChart>
        <c:barDir val="bar"/>
        <c:grouping val="stacked"/>
        <c:ser>
          <c:idx val="0"/>
          <c:order val="0"/>
          <c:tx>
            <c:strRef>
              <c:f>'Road deaths'!$E$89</c:f>
              <c:strCache>
                <c:ptCount val="1"/>
                <c:pt idx="0">
                  <c:v>Open road</c:v>
                </c:pt>
              </c:strCache>
            </c:strRef>
          </c:tx>
          <c:spPr>
            <a:solidFill>
              <a:srgbClr val="F69E00"/>
            </a:solidFill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'Road deaths'!$F$88:$L$88</c:f>
              <c:strCache>
                <c:ptCount val="7"/>
                <c:pt idx="0">
                  <c:v>Overtaking</c:v>
                </c:pt>
                <c:pt idx="1">
                  <c:v>Head-on</c:v>
                </c:pt>
                <c:pt idx="2">
                  <c:v>Lost-control or run-off-road</c:v>
                </c:pt>
                <c:pt idx="3">
                  <c:v>Rear-end or Obstruction</c:v>
                </c:pt>
                <c:pt idx="4">
                  <c:v>Intersection</c:v>
                </c:pt>
                <c:pt idx="5">
                  <c:v>Pedestrian</c:v>
                </c:pt>
                <c:pt idx="6">
                  <c:v>Other</c:v>
                </c:pt>
              </c:strCache>
            </c:strRef>
          </c:cat>
          <c:val>
            <c:numRef>
              <c:f>'Road deaths'!$F$89:$L$89</c:f>
              <c:numCache>
                <c:formatCode>General</c:formatCode>
                <c:ptCount val="7"/>
                <c:pt idx="0">
                  <c:v>63</c:v>
                </c:pt>
                <c:pt idx="1">
                  <c:v>363</c:v>
                </c:pt>
                <c:pt idx="2">
                  <c:v>445</c:v>
                </c:pt>
                <c:pt idx="3">
                  <c:v>37</c:v>
                </c:pt>
                <c:pt idx="4">
                  <c:v>124</c:v>
                </c:pt>
                <c:pt idx="5">
                  <c:v>60</c:v>
                </c:pt>
                <c:pt idx="6">
                  <c:v>41</c:v>
                </c:pt>
              </c:numCache>
            </c:numRef>
          </c:val>
        </c:ser>
        <c:ser>
          <c:idx val="1"/>
          <c:order val="1"/>
          <c:tx>
            <c:strRef>
              <c:f>'Road deaths'!$E$90</c:f>
              <c:strCache>
                <c:ptCount val="1"/>
                <c:pt idx="0">
                  <c:v>Urban</c:v>
                </c:pt>
              </c:strCache>
            </c:strRef>
          </c:tx>
          <c:spPr>
            <a:solidFill>
              <a:srgbClr val="B4D012"/>
            </a:solidFill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'Road deaths'!$F$88:$L$88</c:f>
              <c:strCache>
                <c:ptCount val="7"/>
                <c:pt idx="0">
                  <c:v>Overtaking</c:v>
                </c:pt>
                <c:pt idx="1">
                  <c:v>Head-on</c:v>
                </c:pt>
                <c:pt idx="2">
                  <c:v>Lost-control or run-off-road</c:v>
                </c:pt>
                <c:pt idx="3">
                  <c:v>Rear-end or Obstruction</c:v>
                </c:pt>
                <c:pt idx="4">
                  <c:v>Intersection</c:v>
                </c:pt>
                <c:pt idx="5">
                  <c:v>Pedestrian</c:v>
                </c:pt>
                <c:pt idx="6">
                  <c:v>Other</c:v>
                </c:pt>
              </c:strCache>
            </c:strRef>
          </c:cat>
          <c:val>
            <c:numRef>
              <c:f>'Road deaths'!$F$90:$L$90</c:f>
              <c:numCache>
                <c:formatCode>General</c:formatCode>
                <c:ptCount val="7"/>
                <c:pt idx="0">
                  <c:v>6</c:v>
                </c:pt>
                <c:pt idx="1">
                  <c:v>32</c:v>
                </c:pt>
                <c:pt idx="2">
                  <c:v>147</c:v>
                </c:pt>
                <c:pt idx="3">
                  <c:v>16</c:v>
                </c:pt>
                <c:pt idx="4">
                  <c:v>54</c:v>
                </c:pt>
                <c:pt idx="5">
                  <c:v>92</c:v>
                </c:pt>
                <c:pt idx="6">
                  <c:v>20</c:v>
                </c:pt>
              </c:numCache>
            </c:numRef>
          </c:val>
        </c:ser>
        <c:gapWidth val="90"/>
        <c:overlap val="100"/>
        <c:axId val="80490880"/>
        <c:axId val="80492416"/>
      </c:barChart>
      <c:catAx>
        <c:axId val="80490880"/>
        <c:scaling>
          <c:orientation val="maxMin"/>
        </c:scaling>
        <c:axPos val="l"/>
        <c:numFmt formatCode="General" sourceLinked="0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80492416"/>
        <c:crosses val="autoZero"/>
        <c:auto val="1"/>
        <c:lblAlgn val="ctr"/>
        <c:lblOffset val="100"/>
      </c:catAx>
      <c:valAx>
        <c:axId val="80492416"/>
        <c:scaling>
          <c:orientation val="minMax"/>
        </c:scaling>
        <c:axPos val="b"/>
        <c:majorGridlines>
          <c:spPr>
            <a:ln>
              <a:solidFill>
                <a:srgbClr val="A4A4A7"/>
              </a:solidFill>
              <a:prstDash val="sysDot"/>
            </a:ln>
          </c:spPr>
        </c:majorGridlines>
        <c:numFmt formatCode="General" sourceLinked="1"/>
        <c:tickLblPos val="nextTo"/>
        <c:txPr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80490880"/>
        <c:crosses val="max"/>
        <c:crossBetween val="between"/>
      </c:valAx>
    </c:plotArea>
    <c:legend>
      <c:legendPos val="b"/>
      <c:layout>
        <c:manualLayout>
          <c:xMode val="edge"/>
          <c:yMode val="edge"/>
          <c:x val="0.5697225346831658"/>
          <c:y val="0.68450539219011164"/>
          <c:w val="0.30030142065575138"/>
          <c:h val="8.6505559112777547E-2"/>
        </c:manualLayout>
      </c:layout>
      <c:spPr>
        <a:solidFill>
          <a:schemeClr val="bg1"/>
        </a:solidFill>
      </c:spPr>
      <c:txPr>
        <a:bodyPr/>
        <a:lstStyle/>
        <a:p>
          <a:pPr>
            <a:defRPr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ln>
      <a:noFill/>
    </a:ln>
  </c:sp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NZ"/>
  <c:chart>
    <c:title>
      <c:tx>
        <c:rich>
          <a:bodyPr/>
          <a:lstStyle/>
          <a:p>
            <a:pPr>
              <a:defRPr/>
            </a:pPr>
            <a:r>
              <a:rPr lang="en-US" sz="1200"/>
              <a:t>Road deaths by road type</a:t>
            </a:r>
          </a:p>
          <a:p>
            <a:pPr>
              <a:defRPr/>
            </a:pPr>
            <a:r>
              <a:rPr lang="en-US" sz="900"/>
              <a:t>(2012-2016)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41963951302425934"/>
          <c:y val="0.19456257531967899"/>
          <c:w val="0.52663123059274364"/>
          <c:h val="0.62559497194952762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F69E00"/>
            </a:solidFill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n-US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'Road deaths'!$F$61:$K$61</c:f>
              <c:strCache>
                <c:ptCount val="6"/>
                <c:pt idx="0">
                  <c:v>Motorway</c:v>
                </c:pt>
                <c:pt idx="1">
                  <c:v>Open Road State Highway</c:v>
                </c:pt>
                <c:pt idx="2">
                  <c:v>Other Open Road</c:v>
                </c:pt>
                <c:pt idx="3">
                  <c:v>Urban State Highway</c:v>
                </c:pt>
                <c:pt idx="4">
                  <c:v>Major Urban Road</c:v>
                </c:pt>
                <c:pt idx="5">
                  <c:v>Minor Urban Road</c:v>
                </c:pt>
              </c:strCache>
            </c:strRef>
          </c:cat>
          <c:val>
            <c:numRef>
              <c:f>'Road deaths'!$F$62:$K$62</c:f>
              <c:numCache>
                <c:formatCode>General</c:formatCode>
                <c:ptCount val="6"/>
                <c:pt idx="0">
                  <c:v>24</c:v>
                </c:pt>
                <c:pt idx="1">
                  <c:v>659</c:v>
                </c:pt>
                <c:pt idx="2">
                  <c:v>435</c:v>
                </c:pt>
                <c:pt idx="3">
                  <c:v>84</c:v>
                </c:pt>
                <c:pt idx="4">
                  <c:v>108</c:v>
                </c:pt>
                <c:pt idx="5">
                  <c:v>162</c:v>
                </c:pt>
              </c:numCache>
            </c:numRef>
          </c:val>
        </c:ser>
        <c:gapWidth val="72"/>
        <c:axId val="82003072"/>
        <c:axId val="82038144"/>
      </c:barChart>
      <c:catAx>
        <c:axId val="82003072"/>
        <c:scaling>
          <c:orientation val="maxMin"/>
        </c:scaling>
        <c:axPos val="l"/>
        <c:numFmt formatCode="General" sourceLinked="0"/>
        <c:tickLblPos val="nextTo"/>
        <c:crossAx val="82038144"/>
        <c:crosses val="autoZero"/>
        <c:auto val="1"/>
        <c:lblAlgn val="ctr"/>
        <c:lblOffset val="100"/>
      </c:catAx>
      <c:valAx>
        <c:axId val="82038144"/>
        <c:scaling>
          <c:orientation val="minMax"/>
        </c:scaling>
        <c:axPos val="b"/>
        <c:majorGridlines>
          <c:spPr>
            <a:ln>
              <a:prstDash val="sysDot"/>
            </a:ln>
          </c:spPr>
        </c:majorGridlines>
        <c:numFmt formatCode="General" sourceLinked="1"/>
        <c:tickLblPos val="nextTo"/>
        <c:crossAx val="82003072"/>
        <c:crosses val="max"/>
        <c:crossBetween val="between"/>
      </c:valAx>
    </c:plotArea>
    <c:plotVisOnly val="1"/>
    <c:dispBlanksAs val="gap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NZ"/>
  <c:chart>
    <c:title>
      <c:tx>
        <c:rich>
          <a:bodyPr/>
          <a:lstStyle/>
          <a:p>
            <a:pPr>
              <a:defRPr/>
            </a:pPr>
            <a:r>
              <a:rPr lang="en-US" sz="1200" b="1" i="0" baseline="0">
                <a:latin typeface="Arial" pitchFamily="34" charset="0"/>
                <a:cs typeface="Arial" pitchFamily="34" charset="0"/>
              </a:rPr>
              <a:t>Restraint use for car/van occupants  </a:t>
            </a:r>
            <a:r>
              <a:rPr lang="en-US" sz="900" b="1" i="0" baseline="0">
                <a:latin typeface="Arial" pitchFamily="34" charset="0"/>
                <a:cs typeface="Arial" pitchFamily="34" charset="0"/>
              </a:rPr>
              <a:t>2012-2016</a:t>
            </a:r>
            <a:endParaRPr lang="en-NZ" sz="900"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37650228766721394"/>
          <c:y val="3.0955802057589517E-3"/>
        </c:manualLayout>
      </c:layout>
    </c:title>
    <c:plotArea>
      <c:layout>
        <c:manualLayout>
          <c:layoutTarget val="inner"/>
          <c:xMode val="edge"/>
          <c:yMode val="edge"/>
          <c:x val="3.5978780598044581E-2"/>
          <c:y val="0.17194780229936049"/>
          <c:w val="0.60464479704387686"/>
          <c:h val="0.70970719085646206"/>
        </c:manualLayout>
      </c:layout>
      <c:doughnutChart>
        <c:varyColors val="1"/>
        <c:ser>
          <c:idx val="0"/>
          <c:order val="0"/>
          <c:spPr>
            <a:solidFill>
              <a:srgbClr val="B4D012"/>
            </a:solidFill>
          </c:spPr>
          <c:dPt>
            <c:idx val="0"/>
            <c:explosion val="5"/>
          </c:dPt>
          <c:dPt>
            <c:idx val="1"/>
            <c:spPr>
              <a:solidFill>
                <a:srgbClr val="A4A4A7"/>
              </a:solidFill>
            </c:spPr>
          </c:dPt>
          <c:dPt>
            <c:idx val="2"/>
            <c:spPr>
              <a:solidFill>
                <a:schemeClr val="bg1">
                  <a:lumMod val="85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Val val="1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Safetybelts!$F$10:$H$10</c:f>
              <c:strCache>
                <c:ptCount val="3"/>
                <c:pt idx="0">
                  <c:v>Not worn</c:v>
                </c:pt>
                <c:pt idx="1">
                  <c:v>Unknown</c:v>
                </c:pt>
                <c:pt idx="2">
                  <c:v>Worn</c:v>
                </c:pt>
              </c:strCache>
            </c:strRef>
          </c:cat>
          <c:val>
            <c:numRef>
              <c:f>Safetybelts!$F$11:$H$11</c:f>
              <c:numCache>
                <c:formatCode>General</c:formatCode>
                <c:ptCount val="3"/>
                <c:pt idx="0">
                  <c:v>321</c:v>
                </c:pt>
                <c:pt idx="1">
                  <c:v>140</c:v>
                </c:pt>
                <c:pt idx="2">
                  <c:v>529</c:v>
                </c:pt>
              </c:numCache>
            </c:numRef>
          </c:val>
        </c:ser>
        <c:firstSliceAng val="33"/>
        <c:holeSize val="50"/>
      </c:doughnutChart>
    </c:plotArea>
    <c:legend>
      <c:legendPos val="r"/>
      <c:layout>
        <c:manualLayout>
          <c:xMode val="edge"/>
          <c:yMode val="edge"/>
          <c:x val="0.74325284868092389"/>
          <c:y val="0.76813313229463365"/>
          <c:w val="0.23257796702904585"/>
          <c:h val="0.19947841626179721"/>
        </c:manualLayout>
      </c:layout>
      <c:txPr>
        <a:bodyPr/>
        <a:lstStyle/>
        <a:p>
          <a:pPr>
            <a:defRPr baseline="0">
              <a:latin typeface="Arial" panose="020B0604020202020204" pitchFamily="34" charset="0"/>
            </a:defRPr>
          </a:pPr>
          <a:endParaRPr lang="en-US"/>
        </a:p>
      </c:txPr>
    </c:legend>
    <c:plotVisOnly val="1"/>
    <c:dispBlanksAs val="zero"/>
  </c:chart>
  <c:spPr>
    <a:ln>
      <a:noFill/>
    </a:ln>
  </c:spPr>
  <c:printSettings>
    <c:headerFooter/>
    <c:pageMargins b="0.75000000000000511" l="0.70000000000000062" r="0.70000000000000062" t="0.750000000000005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NZ"/>
  <c:chart>
    <c:title>
      <c:tx>
        <c:rich>
          <a:bodyPr/>
          <a:lstStyle/>
          <a:p>
            <a:pPr>
              <a:defRPr/>
            </a:pPr>
            <a:r>
              <a:rPr lang="en-US" sz="1200" b="1" i="0" baseline="0">
                <a:latin typeface="Arial" pitchFamily="34" charset="0"/>
                <a:cs typeface="Arial" pitchFamily="34" charset="0"/>
              </a:rPr>
              <a:t>Helmet use for motorcyclists  </a:t>
            </a:r>
          </a:p>
          <a:p>
            <a:pPr>
              <a:defRPr/>
            </a:pPr>
            <a:r>
              <a:rPr lang="en-US" sz="900" b="1" i="0" baseline="0">
                <a:latin typeface="Arial" pitchFamily="34" charset="0"/>
                <a:cs typeface="Arial" pitchFamily="34" charset="0"/>
              </a:rPr>
              <a:t>2012-2016</a:t>
            </a:r>
            <a:endParaRPr lang="en-NZ" sz="900"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37650228766721472"/>
          <c:y val="1.282775823234864E-2"/>
        </c:manualLayout>
      </c:layout>
    </c:title>
    <c:plotArea>
      <c:layout>
        <c:manualLayout>
          <c:layoutTarget val="inner"/>
          <c:xMode val="edge"/>
          <c:yMode val="edge"/>
          <c:x val="3.5978780598044581E-2"/>
          <c:y val="0.15536419649671482"/>
          <c:w val="0.60464479704387686"/>
          <c:h val="0.70970719085646206"/>
        </c:manualLayout>
      </c:layout>
      <c:doughnutChart>
        <c:varyColors val="1"/>
        <c:ser>
          <c:idx val="0"/>
          <c:order val="0"/>
          <c:spPr>
            <a:solidFill>
              <a:srgbClr val="B4D012"/>
            </a:solidFill>
          </c:spPr>
          <c:dPt>
            <c:idx val="0"/>
            <c:explosion val="5"/>
          </c:dPt>
          <c:dPt>
            <c:idx val="1"/>
            <c:spPr>
              <a:solidFill>
                <a:srgbClr val="A4A4A7"/>
              </a:solidFill>
            </c:spPr>
          </c:dPt>
          <c:dPt>
            <c:idx val="2"/>
            <c:spPr>
              <a:solidFill>
                <a:schemeClr val="bg1">
                  <a:lumMod val="85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Val val="1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'MC helmets'!$F$10:$H$10</c:f>
              <c:strCache>
                <c:ptCount val="3"/>
                <c:pt idx="0">
                  <c:v>Not worn</c:v>
                </c:pt>
                <c:pt idx="1">
                  <c:v>Unknown</c:v>
                </c:pt>
                <c:pt idx="2">
                  <c:v>Worn</c:v>
                </c:pt>
              </c:strCache>
            </c:strRef>
          </c:cat>
          <c:val>
            <c:numRef>
              <c:f>'MC helmets'!$F$11:$H$11</c:f>
              <c:numCache>
                <c:formatCode>General</c:formatCode>
                <c:ptCount val="3"/>
                <c:pt idx="0">
                  <c:v>43</c:v>
                </c:pt>
                <c:pt idx="1">
                  <c:v>2</c:v>
                </c:pt>
                <c:pt idx="2">
                  <c:v>185</c:v>
                </c:pt>
              </c:numCache>
            </c:numRef>
          </c:val>
        </c:ser>
        <c:firstSliceAng val="60"/>
        <c:holeSize val="50"/>
      </c:doughnutChart>
    </c:plotArea>
    <c:legend>
      <c:legendPos val="r"/>
      <c:layout>
        <c:manualLayout>
          <c:xMode val="edge"/>
          <c:yMode val="edge"/>
          <c:x val="0.74325284868092389"/>
          <c:y val="0.76813313229463365"/>
          <c:w val="0.23257796702904585"/>
          <c:h val="0.19947841626179721"/>
        </c:manualLayout>
      </c:layout>
      <c:txPr>
        <a:bodyPr/>
        <a:lstStyle/>
        <a:p>
          <a:pPr>
            <a:defRPr baseline="0">
              <a:latin typeface="Arial" panose="020B0604020202020204" pitchFamily="34" charset="0"/>
            </a:defRPr>
          </a:pPr>
          <a:endParaRPr lang="en-US"/>
        </a:p>
      </c:txPr>
    </c:legend>
    <c:plotVisOnly val="1"/>
    <c:dispBlanksAs val="zero"/>
  </c:chart>
  <c:spPr>
    <a:ln>
      <a:noFill/>
    </a:ln>
  </c:spPr>
  <c:printSettings>
    <c:headerFooter/>
    <c:pageMargins b="0.75000000000000511" l="0.70000000000000062" r="0.70000000000000062" t="0.750000000000005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NZ"/>
  <c:chart>
    <c:title>
      <c:tx>
        <c:rich>
          <a:bodyPr/>
          <a:lstStyle/>
          <a:p>
            <a:pPr>
              <a:defRPr/>
            </a:pPr>
            <a:r>
              <a:rPr lang="en-US" sz="1200" b="1" i="0" baseline="0">
                <a:latin typeface="Arial" pitchFamily="34" charset="0"/>
                <a:cs typeface="Arial" pitchFamily="34" charset="0"/>
              </a:rPr>
              <a:t>Deaths in crashes with overseas licence holders   </a:t>
            </a:r>
            <a:r>
              <a:rPr lang="en-US" sz="900" b="1" i="0" baseline="0">
                <a:latin typeface="Arial" pitchFamily="34" charset="0"/>
                <a:cs typeface="Arial" pitchFamily="34" charset="0"/>
              </a:rPr>
              <a:t>2012-2016</a:t>
            </a:r>
            <a:endParaRPr lang="en-NZ" sz="900"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19237489063867017"/>
          <c:y val="3.7037037037037056E-2"/>
        </c:manualLayout>
      </c:layout>
    </c:title>
    <c:plotArea>
      <c:layout>
        <c:manualLayout>
          <c:layoutTarget val="inner"/>
          <c:xMode val="edge"/>
          <c:yMode val="edge"/>
          <c:x val="5.3272988970220383E-2"/>
          <c:y val="0.19263888888888889"/>
          <c:w val="0.6034636432909225"/>
          <c:h val="0.77361316677520553"/>
        </c:manualLayout>
      </c:layout>
      <c:doughnutChart>
        <c:varyColors val="1"/>
        <c:ser>
          <c:idx val="0"/>
          <c:order val="0"/>
          <c:spPr>
            <a:solidFill>
              <a:srgbClr val="B4D012"/>
            </a:solidFill>
          </c:spPr>
          <c:explosion val="5"/>
          <c:dPt>
            <c:idx val="1"/>
            <c:spPr>
              <a:solidFill>
                <a:srgbClr val="A4A4A7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Val val="1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Overseas!$H$11:$I$11</c:f>
              <c:strCache>
                <c:ptCount val="2"/>
                <c:pt idx="0">
                  <c:v>Deaths in crashes with an overseas driver</c:v>
                </c:pt>
                <c:pt idx="1">
                  <c:v>Other</c:v>
                </c:pt>
              </c:strCache>
            </c:strRef>
          </c:cat>
          <c:val>
            <c:numRef>
              <c:f>Overseas!$H$12:$I$12</c:f>
              <c:numCache>
                <c:formatCode>General</c:formatCode>
                <c:ptCount val="2"/>
                <c:pt idx="0">
                  <c:v>121</c:v>
                </c:pt>
                <c:pt idx="1">
                  <c:v>1379</c:v>
                </c:pt>
              </c:numCache>
            </c:numRef>
          </c:val>
        </c:ser>
        <c:firstSliceAng val="64"/>
        <c:holeSize val="50"/>
      </c:doughnutChart>
    </c:plotArea>
    <c:plotVisOnly val="1"/>
    <c:dispBlanksAs val="zero"/>
  </c:chart>
  <c:spPr>
    <a:ln>
      <a:noFill/>
    </a:ln>
  </c:spPr>
  <c:printSettings>
    <c:headerFooter/>
    <c:pageMargins b="0.75000000000000522" l="0.70000000000000062" r="0.70000000000000062" t="0.75000000000000522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NZ"/>
  <c:chart>
    <c:title>
      <c:tx>
        <c:rich>
          <a:bodyPr/>
          <a:lstStyle/>
          <a:p>
            <a:pPr>
              <a:defRPr/>
            </a:pPr>
            <a:r>
              <a:rPr lang="en-US" sz="1200" b="1" i="0" baseline="0">
                <a:latin typeface="Arial" pitchFamily="34" charset="0"/>
                <a:cs typeface="Arial" pitchFamily="34" charset="0"/>
              </a:rPr>
              <a:t>Deaths in crashes with overseas licence holder at fault   </a:t>
            </a:r>
            <a:r>
              <a:rPr lang="en-US" sz="900" b="1" i="0" baseline="0">
                <a:latin typeface="Arial" pitchFamily="34" charset="0"/>
                <a:cs typeface="Arial" pitchFamily="34" charset="0"/>
              </a:rPr>
              <a:t>2012-2016</a:t>
            </a:r>
            <a:endParaRPr lang="en-NZ" sz="900"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0904155730533691"/>
          <c:y val="2.3148148148148147E-2"/>
        </c:manualLayout>
      </c:layout>
    </c:title>
    <c:plotArea>
      <c:layout>
        <c:manualLayout>
          <c:layoutTarget val="inner"/>
          <c:xMode val="edge"/>
          <c:yMode val="edge"/>
          <c:x val="8.0218862766874399E-2"/>
          <c:y val="0.18800925925925926"/>
          <c:w val="0.5600090338815128"/>
          <c:h val="0.77334602405468666"/>
        </c:manualLayout>
      </c:layout>
      <c:doughnutChart>
        <c:varyColors val="1"/>
        <c:ser>
          <c:idx val="0"/>
          <c:order val="0"/>
          <c:spPr>
            <a:solidFill>
              <a:srgbClr val="B4D012"/>
            </a:solidFill>
          </c:spPr>
          <c:explosion val="5"/>
          <c:dPt>
            <c:idx val="1"/>
            <c:spPr>
              <a:solidFill>
                <a:srgbClr val="A4A4A7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Val val="1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Overseas!$J$11:$K$11</c:f>
              <c:strCache>
                <c:ptCount val="2"/>
                <c:pt idx="0">
                  <c:v>Deaths in crashes with overseas driver at fault</c:v>
                </c:pt>
                <c:pt idx="1">
                  <c:v>Other</c:v>
                </c:pt>
              </c:strCache>
            </c:strRef>
          </c:cat>
          <c:val>
            <c:numRef>
              <c:f>Overseas!$J$12:$K$12</c:f>
              <c:numCache>
                <c:formatCode>General</c:formatCode>
                <c:ptCount val="2"/>
                <c:pt idx="0">
                  <c:v>108</c:v>
                </c:pt>
                <c:pt idx="1">
                  <c:v>1392</c:v>
                </c:pt>
              </c:numCache>
            </c:numRef>
          </c:val>
        </c:ser>
        <c:firstSliceAng val="64"/>
        <c:holeSize val="50"/>
      </c:doughnutChart>
    </c:plotArea>
    <c:plotVisOnly val="1"/>
    <c:dispBlanksAs val="zero"/>
  </c:chart>
  <c:spPr>
    <a:ln>
      <a:noFill/>
    </a:ln>
  </c:spPr>
  <c:printSettings>
    <c:headerFooter/>
    <c:pageMargins b="0.75000000000000544" l="0.70000000000000062" r="0.70000000000000062" t="0.75000000000000544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NZ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 sz="1200"/>
              <a:t>Main factors contributing to road deaths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 sz="900"/>
              <a:t>(2012-2016)</a:t>
            </a:r>
          </a:p>
        </c:rich>
      </c:tx>
      <c:layout>
        <c:manualLayout>
          <c:xMode val="edge"/>
          <c:yMode val="edge"/>
          <c:x val="0.29087764492401547"/>
          <c:y val="2.735562526228938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4225236189337323"/>
          <c:y val="0.19752579510557133"/>
          <c:w val="0.51358177044916098"/>
          <c:h val="0.60767448348577791"/>
        </c:manualLayout>
      </c:layout>
      <c:barChart>
        <c:barDir val="bar"/>
        <c:grouping val="clustered"/>
        <c:ser>
          <c:idx val="1"/>
          <c:order val="0"/>
          <c:spPr>
            <a:solidFill>
              <a:srgbClr val="00A9EF"/>
            </a:solidFill>
            <a:ln w="12700">
              <a:noFill/>
              <a:prstDash val="solid"/>
            </a:ln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Causes!$I$18:$P$18</c:f>
              <c:strCache>
                <c:ptCount val="8"/>
                <c:pt idx="0">
                  <c:v>Lost control</c:v>
                </c:pt>
                <c:pt idx="1">
                  <c:v>Too fast for conditions </c:v>
                </c:pt>
                <c:pt idx="2">
                  <c:v>Alcohol/drugs</c:v>
                </c:pt>
                <c:pt idx="3">
                  <c:v>Failed to keep left</c:v>
                </c:pt>
                <c:pt idx="4">
                  <c:v>Driver tired or fell asleep</c:v>
                </c:pt>
                <c:pt idx="5">
                  <c:v>Inattention or attention diverted</c:v>
                </c:pt>
                <c:pt idx="6">
                  <c:v>Failed to give way</c:v>
                </c:pt>
                <c:pt idx="7">
                  <c:v>Inexperienced</c:v>
                </c:pt>
              </c:strCache>
            </c:strRef>
          </c:cat>
          <c:val>
            <c:numRef>
              <c:f>Causes!$I$19:$P$19</c:f>
              <c:numCache>
                <c:formatCode>General</c:formatCode>
                <c:ptCount val="8"/>
                <c:pt idx="0">
                  <c:v>109</c:v>
                </c:pt>
                <c:pt idx="1">
                  <c:v>95</c:v>
                </c:pt>
                <c:pt idx="2">
                  <c:v>82</c:v>
                </c:pt>
                <c:pt idx="3">
                  <c:v>71</c:v>
                </c:pt>
                <c:pt idx="4">
                  <c:v>51</c:v>
                </c:pt>
                <c:pt idx="5">
                  <c:v>50</c:v>
                </c:pt>
                <c:pt idx="6">
                  <c:v>44</c:v>
                </c:pt>
                <c:pt idx="7">
                  <c:v>39</c:v>
                </c:pt>
              </c:numCache>
            </c:numRef>
          </c:val>
        </c:ser>
        <c:gapWidth val="90"/>
        <c:axId val="167707776"/>
        <c:axId val="167709312"/>
      </c:barChart>
      <c:catAx>
        <c:axId val="167707776"/>
        <c:scaling>
          <c:orientation val="maxMin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7709312"/>
        <c:crosses val="autoZero"/>
        <c:auto val="1"/>
        <c:lblAlgn val="ctr"/>
        <c:lblOffset val="100"/>
        <c:tickLblSkip val="1"/>
        <c:tickMarkSkip val="1"/>
      </c:catAx>
      <c:valAx>
        <c:axId val="167709312"/>
        <c:scaling>
          <c:orientation val="minMax"/>
          <c:min val="0"/>
        </c:scaling>
        <c:axPos val="b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 sz="1000"/>
                  <a:t>Number of  of deaths</a:t>
                </a:r>
              </a:p>
            </c:rich>
          </c:tx>
          <c:layout>
            <c:manualLayout>
              <c:xMode val="edge"/>
              <c:yMode val="edge"/>
              <c:x val="0.47965561802564782"/>
              <c:y val="0.88996800452390001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7707776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11" r="0.75000000000000211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569595</xdr:colOff>
      <xdr:row>14</xdr:row>
      <xdr:rowOff>102870</xdr:rowOff>
    </xdr:from>
    <xdr:to>
      <xdr:col>13</xdr:col>
      <xdr:colOff>563880</xdr:colOff>
      <xdr:row>26</xdr:row>
      <xdr:rowOff>102870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400050</xdr:colOff>
      <xdr:row>40</xdr:row>
      <xdr:rowOff>19049</xdr:rowOff>
    </xdr:from>
    <xdr:to>
      <xdr:col>12</xdr:col>
      <xdr:colOff>438150</xdr:colOff>
      <xdr:row>54</xdr:row>
      <xdr:rowOff>47624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466725</xdr:colOff>
      <xdr:row>98</xdr:row>
      <xdr:rowOff>38100</xdr:rowOff>
    </xdr:from>
    <xdr:to>
      <xdr:col>12</xdr:col>
      <xdr:colOff>390525</xdr:colOff>
      <xdr:row>112</xdr:row>
      <xdr:rowOff>123825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523875</xdr:colOff>
      <xdr:row>64</xdr:row>
      <xdr:rowOff>104775</xdr:rowOff>
    </xdr:from>
    <xdr:to>
      <xdr:col>12</xdr:col>
      <xdr:colOff>419100</xdr:colOff>
      <xdr:row>78</xdr:row>
      <xdr:rowOff>133350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447676</xdr:colOff>
      <xdr:row>21</xdr:row>
      <xdr:rowOff>76200</xdr:rowOff>
    </xdr:from>
    <xdr:to>
      <xdr:col>15</xdr:col>
      <xdr:colOff>381000</xdr:colOff>
      <xdr:row>37</xdr:row>
      <xdr:rowOff>57149</xdr:rowOff>
    </xdr:to>
    <xdr:graphicFrame macro="">
      <xdr:nvGraphicFramePr>
        <xdr:cNvPr id="2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504825</xdr:colOff>
      <xdr:row>21</xdr:row>
      <xdr:rowOff>28575</xdr:rowOff>
    </xdr:from>
    <xdr:to>
      <xdr:col>24</xdr:col>
      <xdr:colOff>438149</xdr:colOff>
      <xdr:row>36</xdr:row>
      <xdr:rowOff>152400</xdr:rowOff>
    </xdr:to>
    <xdr:graphicFrame macro="">
      <xdr:nvGraphicFramePr>
        <xdr:cNvPr id="3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51</xdr:row>
      <xdr:rowOff>0</xdr:rowOff>
    </xdr:from>
    <xdr:to>
      <xdr:col>15</xdr:col>
      <xdr:colOff>542924</xdr:colOff>
      <xdr:row>66</xdr:row>
      <xdr:rowOff>152400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0</xdr:colOff>
      <xdr:row>51</xdr:row>
      <xdr:rowOff>0</xdr:rowOff>
    </xdr:from>
    <xdr:to>
      <xdr:col>24</xdr:col>
      <xdr:colOff>542924</xdr:colOff>
      <xdr:row>66</xdr:row>
      <xdr:rowOff>76200</xdr:rowOff>
    </xdr:to>
    <xdr:graphicFrame macro="">
      <xdr:nvGraphicFramePr>
        <xdr:cNvPr id="7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0.02257</cdr:x>
      <cdr:y>0.84815</cdr:y>
    </cdr:from>
    <cdr:to>
      <cdr:x>0.42178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08564" y="2181225"/>
          <a:ext cx="1920250" cy="3905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36000" tIns="36000" rIns="36000" bIns="36000" rtlCol="0"/>
        <a:lstStyle xmlns:a="http://schemas.openxmlformats.org/drawingml/2006/main"/>
        <a:p xmlns:a="http://schemas.openxmlformats.org/drawingml/2006/main">
          <a:r>
            <a:rPr lang="en-NZ" sz="800" i="1">
              <a:latin typeface="Arial" panose="020B0604020202020204" pitchFamily="34" charset="0"/>
              <a:cs typeface="Arial" panose="020B0604020202020204" pitchFamily="34" charset="0"/>
            </a:rPr>
            <a:t>Crashes can have more than one contributing factor. Do not add numbers.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0.01848</cdr:x>
      <cdr:y>0.87124</cdr:y>
    </cdr:from>
    <cdr:to>
      <cdr:x>0.45307</cdr:x>
      <cdr:y>0.98965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88900" y="2298700"/>
          <a:ext cx="2090420" cy="3124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36000" tIns="36000" rIns="36000" bIns="3600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NZ" sz="800" i="1">
              <a:latin typeface="Arial" panose="020B0604020202020204" pitchFamily="34" charset="0"/>
              <a:cs typeface="Arial" panose="020B0604020202020204" pitchFamily="34" charset="0"/>
            </a:rPr>
            <a:t>Crashes can have more than one contributing factor. Do not add percentages.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0.01531</cdr:x>
      <cdr:y>0.85905</cdr:y>
    </cdr:from>
    <cdr:to>
      <cdr:x>0.41452</cdr:x>
      <cdr:y>0.97619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3660" y="2291080"/>
          <a:ext cx="1920240" cy="3124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36000" tIns="36000" rIns="36000" bIns="3600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NZ" sz="800" i="1">
              <a:latin typeface="Arial" panose="020B0604020202020204" pitchFamily="34" charset="0"/>
              <a:cs typeface="Arial" panose="020B0604020202020204" pitchFamily="34" charset="0"/>
            </a:rPr>
            <a:t>Crashes can have more than one contributing factor. Do not add numbers.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0.00739</cdr:x>
      <cdr:y>0.86078</cdr:y>
    </cdr:from>
    <cdr:to>
      <cdr:x>0.44198</cdr:x>
      <cdr:y>0.98137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5560" y="2230120"/>
          <a:ext cx="2090420" cy="3124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36000" tIns="36000" rIns="36000" bIns="3600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NZ" sz="800" i="1">
              <a:latin typeface="Arial" panose="020B0604020202020204" pitchFamily="34" charset="0"/>
              <a:cs typeface="Arial" panose="020B0604020202020204" pitchFamily="34" charset="0"/>
            </a:rPr>
            <a:t>Crashes can have more than one contributing factor. Do not add percentages.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9525</xdr:colOff>
      <xdr:row>10</xdr:row>
      <xdr:rowOff>257176</xdr:rowOff>
    </xdr:from>
    <xdr:to>
      <xdr:col>23</xdr:col>
      <xdr:colOff>266700</xdr:colOff>
      <xdr:row>23</xdr:row>
      <xdr:rowOff>28576</xdr:rowOff>
    </xdr:to>
    <xdr:sp macro="" textlink="">
      <xdr:nvSpPr>
        <xdr:cNvPr id="2" name="TextBox 1"/>
        <xdr:cNvSpPr txBox="1"/>
      </xdr:nvSpPr>
      <xdr:spPr>
        <a:xfrm>
          <a:off x="10658475" y="419101"/>
          <a:ext cx="3305175" cy="2038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AU" sz="1100">
              <a:solidFill>
                <a:schemeClr val="dk1"/>
              </a:solidFill>
              <a:latin typeface="+mn-lt"/>
              <a:ea typeface="+mn-ea"/>
              <a:cs typeface="+mn-cs"/>
            </a:rPr>
            <a:t>National</a:t>
          </a:r>
        </a:p>
        <a:p>
          <a:r>
            <a:rPr lang="en-AU" sz="1100">
              <a:solidFill>
                <a:schemeClr val="dk1"/>
              </a:solidFill>
              <a:latin typeface="+mn-lt"/>
              <a:ea typeface="+mn-ea"/>
              <a:cs typeface="+mn-cs"/>
            </a:rPr>
            <a:t>The toll of </a:t>
          </a:r>
          <a:r>
            <a:rPr lang="en-AU" sz="1100" b="1">
              <a:solidFill>
                <a:schemeClr val="dk1"/>
              </a:solidFill>
              <a:latin typeface="+mn-lt"/>
              <a:ea typeface="+mn-ea"/>
              <a:cs typeface="+mn-cs"/>
            </a:rPr>
            <a:t>6</a:t>
          </a:r>
          <a:r>
            <a:rPr lang="en-AU" sz="1100">
              <a:solidFill>
                <a:schemeClr val="dk1"/>
              </a:solidFill>
              <a:latin typeface="+mn-lt"/>
              <a:ea typeface="+mn-ea"/>
              <a:cs typeface="+mn-cs"/>
            </a:rPr>
            <a:t> deaths in 2012/13 was the </a:t>
          </a:r>
          <a:r>
            <a:rPr lang="en-AU" sz="1100" b="1">
              <a:solidFill>
                <a:schemeClr val="dk1"/>
              </a:solidFill>
              <a:latin typeface="+mn-lt"/>
              <a:ea typeface="+mn-ea"/>
              <a:cs typeface="+mn-cs"/>
            </a:rPr>
            <a:t>lowest</a:t>
          </a:r>
          <a:r>
            <a:rPr lang="en-AU" sz="1100">
              <a:solidFill>
                <a:schemeClr val="dk1"/>
              </a:solidFill>
              <a:latin typeface="+mn-lt"/>
              <a:ea typeface="+mn-ea"/>
              <a:cs typeface="+mn-cs"/>
            </a:rPr>
            <a:t> since the first available records for holiday periods in 1956. </a:t>
          </a:r>
          <a:endParaRPr lang="en-NZ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AU" sz="1100">
              <a:solidFill>
                <a:schemeClr val="dk1"/>
              </a:solidFill>
              <a:latin typeface="+mn-lt"/>
              <a:ea typeface="+mn-ea"/>
              <a:cs typeface="+mn-cs"/>
            </a:rPr>
            <a:t>The previous lowest Christmas holiday period road toll occurred during 1959/60 when 8 deaths were recorded. 9 deaths were recorded in 1966/67 and 2006/07. </a:t>
          </a:r>
          <a:endParaRPr lang="en-NZ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AU" sz="1100">
              <a:solidFill>
                <a:schemeClr val="dk1"/>
              </a:solidFill>
              <a:latin typeface="+mn-lt"/>
              <a:ea typeface="+mn-ea"/>
              <a:cs typeface="+mn-cs"/>
            </a:rPr>
            <a:t>The </a:t>
          </a:r>
          <a:r>
            <a:rPr lang="en-AU" sz="1100" b="1">
              <a:solidFill>
                <a:schemeClr val="dk1"/>
              </a:solidFill>
              <a:latin typeface="+mn-lt"/>
              <a:ea typeface="+mn-ea"/>
              <a:cs typeface="+mn-cs"/>
            </a:rPr>
            <a:t>worst</a:t>
          </a:r>
          <a:r>
            <a:rPr lang="en-AU" sz="1100">
              <a:solidFill>
                <a:schemeClr val="dk1"/>
              </a:solidFill>
              <a:latin typeface="+mn-lt"/>
              <a:ea typeface="+mn-ea"/>
              <a:cs typeface="+mn-cs"/>
            </a:rPr>
            <a:t> holiday toll was </a:t>
          </a:r>
          <a:r>
            <a:rPr lang="en-AU" sz="1100" b="1">
              <a:solidFill>
                <a:schemeClr val="dk1"/>
              </a:solidFill>
              <a:latin typeface="+mn-lt"/>
              <a:ea typeface="+mn-ea"/>
              <a:cs typeface="+mn-cs"/>
            </a:rPr>
            <a:t>37</a:t>
          </a:r>
          <a:r>
            <a:rPr lang="en-AU" sz="1100">
              <a:solidFill>
                <a:schemeClr val="dk1"/>
              </a:solidFill>
              <a:latin typeface="+mn-lt"/>
              <a:ea typeface="+mn-ea"/>
              <a:cs typeface="+mn-cs"/>
            </a:rPr>
            <a:t> deaths in 1972/73.</a:t>
          </a:r>
          <a:endParaRPr lang="en-NZ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AU" sz="1100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lang="en-NZ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AU" sz="1100">
              <a:solidFill>
                <a:schemeClr val="dk1"/>
              </a:solidFill>
              <a:latin typeface="+mn-lt"/>
              <a:ea typeface="+mn-ea"/>
              <a:cs typeface="+mn-cs"/>
            </a:rPr>
            <a:t>The earliest year for which records for holiday periods are available is 1956/57.</a:t>
          </a:r>
          <a:endParaRPr lang="en-NZ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NZ" sz="1100"/>
        </a:p>
      </xdr:txBody>
    </xdr:sp>
    <xdr:clientData/>
  </xdr:twoCellAnchor>
  <xdr:twoCellAnchor>
    <xdr:from>
      <xdr:col>22</xdr:col>
      <xdr:colOff>581025</xdr:colOff>
      <xdr:row>72</xdr:row>
      <xdr:rowOff>104775</xdr:rowOff>
    </xdr:from>
    <xdr:to>
      <xdr:col>27</xdr:col>
      <xdr:colOff>38100</xdr:colOff>
      <xdr:row>75</xdr:row>
      <xdr:rowOff>66676</xdr:rowOff>
    </xdr:to>
    <xdr:sp macro="" textlink="">
      <xdr:nvSpPr>
        <xdr:cNvPr id="3" name="TextBox 2"/>
        <xdr:cNvSpPr txBox="1"/>
      </xdr:nvSpPr>
      <xdr:spPr>
        <a:xfrm>
          <a:off x="14506575" y="13906500"/>
          <a:ext cx="2505075" cy="4476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NZ" sz="1100"/>
            <a:t>Gisborne 2016/17 injury data includes  about 40 injuries in a single bus crash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0.01875</cdr:x>
      <cdr:y>0.90622</cdr:y>
    </cdr:from>
    <cdr:to>
      <cdr:x>0.48125</cdr:x>
      <cdr:y>0.98227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5724" y="2434163"/>
          <a:ext cx="2114551" cy="2042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NZ" sz="800">
              <a:latin typeface="Arial" pitchFamily="34" charset="0"/>
              <a:cs typeface="Arial" pitchFamily="34" charset="0"/>
            </a:rPr>
            <a:t>Excludes unknown/not-recorded road type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428625</xdr:colOff>
      <xdr:row>5</xdr:row>
      <xdr:rowOff>142875</xdr:rowOff>
    </xdr:from>
    <xdr:to>
      <xdr:col>16</xdr:col>
      <xdr:colOff>533400</xdr:colOff>
      <xdr:row>19</xdr:row>
      <xdr:rowOff>180975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0.69789</cdr:x>
      <cdr:y>0.37117</cdr:y>
    </cdr:from>
    <cdr:to>
      <cdr:x>0.97583</cdr:x>
      <cdr:y>0.59929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200275" y="996981"/>
          <a:ext cx="876300" cy="6127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72000" rIns="36000" rtlCol="0"/>
        <a:lstStyle xmlns:a="http://schemas.openxmlformats.org/drawingml/2006/main"/>
        <a:p xmlns:a="http://schemas.openxmlformats.org/drawingml/2006/main">
          <a:r>
            <a:rPr lang="en-NZ" sz="1000">
              <a:latin typeface="Arial" pitchFamily="34" charset="0"/>
              <a:cs typeface="Arial" pitchFamily="34" charset="0"/>
            </a:rPr>
            <a:t>Unrestrained car/van occupants</a:t>
          </a:r>
        </a:p>
      </cdr:txBody>
    </cdr:sp>
  </cdr:relSizeAnchor>
  <cdr:relSizeAnchor xmlns:cdr="http://schemas.openxmlformats.org/drawingml/2006/chartDrawing">
    <cdr:from>
      <cdr:x>0.01813</cdr:x>
      <cdr:y>0.87633</cdr:y>
    </cdr:from>
    <cdr:to>
      <cdr:x>0.70091</cdr:x>
      <cdr:y>0.99645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58541" y="2200275"/>
          <a:ext cx="2204680" cy="3016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36000" tIns="36000" rIns="36000" bIns="18000" rtlCol="0"/>
        <a:lstStyle xmlns:a="http://schemas.openxmlformats.org/drawingml/2006/main"/>
        <a:p xmlns:a="http://schemas.openxmlformats.org/drawingml/2006/main">
          <a:r>
            <a:rPr lang="en-NZ" sz="800">
              <a:latin typeface="Arial" pitchFamily="34" charset="0"/>
              <a:cs typeface="Arial" pitchFamily="34" charset="0"/>
            </a:rPr>
            <a:t>Derived from provisional fatal crash notifications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428625</xdr:colOff>
      <xdr:row>6</xdr:row>
      <xdr:rowOff>47625</xdr:rowOff>
    </xdr:from>
    <xdr:to>
      <xdr:col>16</xdr:col>
      <xdr:colOff>533400</xdr:colOff>
      <xdr:row>19</xdr:row>
      <xdr:rowOff>180975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0.69789</cdr:x>
      <cdr:y>0.37117</cdr:y>
    </cdr:from>
    <cdr:to>
      <cdr:x>0.97583</cdr:x>
      <cdr:y>0.59929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200275" y="996981"/>
          <a:ext cx="876300" cy="6127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72000" rIns="36000" rtlCol="0"/>
        <a:lstStyle xmlns:a="http://schemas.openxmlformats.org/drawingml/2006/main"/>
        <a:p xmlns:a="http://schemas.openxmlformats.org/drawingml/2006/main">
          <a:r>
            <a:rPr lang="en-NZ" sz="1000">
              <a:latin typeface="Arial" pitchFamily="34" charset="0"/>
              <a:cs typeface="Arial" pitchFamily="34" charset="0"/>
            </a:rPr>
            <a:t>Motorcyclists with</a:t>
          </a:r>
          <a:r>
            <a:rPr lang="en-NZ" sz="1000" baseline="0">
              <a:latin typeface="Arial" pitchFamily="34" charset="0"/>
              <a:cs typeface="Arial" pitchFamily="34" charset="0"/>
            </a:rPr>
            <a:t> no helmet</a:t>
          </a:r>
          <a:endParaRPr lang="en-NZ" sz="10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0.01813</cdr:x>
      <cdr:y>0.87633</cdr:y>
    </cdr:from>
    <cdr:to>
      <cdr:x>0.70091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58541" y="2200275"/>
          <a:ext cx="2204680" cy="3105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36000" tIns="36000" rIns="36000" bIns="18000" rtlCol="0"/>
        <a:lstStyle xmlns:a="http://schemas.openxmlformats.org/drawingml/2006/main"/>
        <a:p xmlns:a="http://schemas.openxmlformats.org/drawingml/2006/main">
          <a:r>
            <a:rPr lang="en-NZ" sz="800">
              <a:latin typeface="Arial" pitchFamily="34" charset="0"/>
              <a:cs typeface="Arial" pitchFamily="34" charset="0"/>
            </a:rPr>
            <a:t>Derived from provisional fatal crash notifications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295274</xdr:colOff>
      <xdr:row>15</xdr:row>
      <xdr:rowOff>19051</xdr:rowOff>
    </xdr:from>
    <xdr:to>
      <xdr:col>10</xdr:col>
      <xdr:colOff>38099</xdr:colOff>
      <xdr:row>30</xdr:row>
      <xdr:rowOff>123826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571500</xdr:colOff>
      <xdr:row>15</xdr:row>
      <xdr:rowOff>76201</xdr:rowOff>
    </xdr:from>
    <xdr:to>
      <xdr:col>17</xdr:col>
      <xdr:colOff>504826</xdr:colOff>
      <xdr:row>31</xdr:row>
      <xdr:rowOff>38101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0.71497</cdr:x>
      <cdr:y>0.36805</cdr:y>
    </cdr:from>
    <cdr:to>
      <cdr:x>0.97379</cdr:x>
      <cdr:y>0.74653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322235" y="1009631"/>
          <a:ext cx="840654" cy="10382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NZ" sz="1000">
              <a:latin typeface="Arial" pitchFamily="34" charset="0"/>
              <a:cs typeface="Arial" pitchFamily="34" charset="0"/>
            </a:rPr>
            <a:t>Deaths in crashes with</a:t>
          </a:r>
          <a:r>
            <a:rPr lang="en-NZ" sz="1000" baseline="0">
              <a:latin typeface="Arial" pitchFamily="34" charset="0"/>
              <a:cs typeface="Arial" pitchFamily="34" charset="0"/>
            </a:rPr>
            <a:t> an o</a:t>
          </a:r>
          <a:r>
            <a:rPr lang="en-NZ" sz="1000">
              <a:latin typeface="Arial" pitchFamily="34" charset="0"/>
              <a:cs typeface="Arial" pitchFamily="34" charset="0"/>
            </a:rPr>
            <a:t>verseas licence holder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0.68955</cdr:x>
      <cdr:y>0.35417</cdr:y>
    </cdr:from>
    <cdr:to>
      <cdr:x>0.94837</cdr:x>
      <cdr:y>0.75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476115" y="971550"/>
          <a:ext cx="929403" cy="1085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NZ" sz="1000">
              <a:latin typeface="Arial" pitchFamily="34" charset="0"/>
              <a:cs typeface="Arial" pitchFamily="34" charset="0"/>
            </a:rPr>
            <a:t>Deaths in crashes with</a:t>
          </a:r>
          <a:r>
            <a:rPr lang="en-NZ" sz="1000" baseline="0">
              <a:latin typeface="Arial" pitchFamily="34" charset="0"/>
              <a:cs typeface="Arial" pitchFamily="34" charset="0"/>
            </a:rPr>
            <a:t> an o</a:t>
          </a:r>
          <a:r>
            <a:rPr lang="en-NZ" sz="1000">
              <a:latin typeface="Arial" pitchFamily="34" charset="0"/>
              <a:cs typeface="Arial" pitchFamily="34" charset="0"/>
            </a:rPr>
            <a:t>verseas licence holder at fault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W292"/>
  <sheetViews>
    <sheetView tabSelected="1" workbookViewId="0">
      <selection activeCell="Y77" sqref="Y77"/>
    </sheetView>
  </sheetViews>
  <sheetFormatPr defaultRowHeight="12.75"/>
  <cols>
    <col min="40" max="40" width="13.28515625" customWidth="1"/>
  </cols>
  <sheetData>
    <row r="1" spans="2:49" ht="14.25">
      <c r="B1" s="51" t="s">
        <v>198</v>
      </c>
    </row>
    <row r="2" spans="2:49">
      <c r="B2" s="2"/>
    </row>
    <row r="4" spans="2:49">
      <c r="C4" s="2" t="s">
        <v>184</v>
      </c>
      <c r="D4" s="2"/>
      <c r="AC4" s="48"/>
      <c r="AD4" s="48"/>
      <c r="AE4" s="48"/>
      <c r="AF4" s="48"/>
      <c r="AG4" s="48"/>
      <c r="AH4" s="48"/>
      <c r="AI4" s="48"/>
    </row>
    <row r="5" spans="2:49">
      <c r="C5" s="3">
        <v>15</v>
      </c>
      <c r="R5" s="14"/>
      <c r="S5" s="15"/>
      <c r="T5" s="15"/>
      <c r="U5" s="15"/>
      <c r="V5" s="15"/>
      <c r="W5" s="15"/>
      <c r="X5" s="15"/>
      <c r="Y5" s="15"/>
      <c r="Z5" s="15"/>
      <c r="AB5" s="101" t="s">
        <v>193</v>
      </c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</row>
    <row r="6" spans="2:49">
      <c r="R6" s="15"/>
      <c r="S6" s="15"/>
      <c r="T6" s="15"/>
      <c r="U6" s="15"/>
      <c r="V6" s="15"/>
      <c r="W6" s="15"/>
      <c r="X6" s="15"/>
      <c r="Y6" s="15"/>
      <c r="Z6" s="15"/>
    </row>
    <row r="7" spans="2:49">
      <c r="B7" s="8" t="s">
        <v>51</v>
      </c>
      <c r="C7" s="8" t="s">
        <v>47</v>
      </c>
      <c r="D7" s="8"/>
      <c r="R7" s="15"/>
      <c r="S7" s="15"/>
      <c r="T7" s="15"/>
      <c r="U7" s="15"/>
      <c r="V7" s="15"/>
      <c r="W7" s="15"/>
      <c r="X7" s="15"/>
      <c r="Y7" s="15"/>
      <c r="Z7" s="15"/>
    </row>
    <row r="8" spans="2:49">
      <c r="B8" s="49">
        <v>1</v>
      </c>
      <c r="C8" s="8" t="s">
        <v>27</v>
      </c>
      <c r="D8" s="8"/>
      <c r="F8" s="10" t="str">
        <f>VLOOKUP($C$5,$B$8:$C$22,2)</f>
        <v>New Zealand</v>
      </c>
      <c r="G8" s="11"/>
      <c r="H8" s="11"/>
      <c r="I8" s="11"/>
      <c r="J8" s="11"/>
      <c r="K8" s="11"/>
      <c r="L8" s="11"/>
      <c r="M8" s="11"/>
      <c r="N8" s="11"/>
      <c r="O8" s="11"/>
      <c r="R8" s="14"/>
      <c r="S8" s="15"/>
      <c r="T8" s="15"/>
      <c r="U8" s="15"/>
      <c r="V8" s="15"/>
      <c r="W8" s="15"/>
      <c r="X8" s="15"/>
      <c r="Y8" s="15"/>
      <c r="Z8" s="15"/>
      <c r="AA8" s="15"/>
    </row>
    <row r="9" spans="2:49">
      <c r="B9" s="49">
        <v>2</v>
      </c>
      <c r="C9" s="8" t="s">
        <v>28</v>
      </c>
      <c r="D9" s="8"/>
      <c r="R9" s="15"/>
      <c r="S9" s="15"/>
      <c r="T9" s="15"/>
      <c r="U9" s="15"/>
      <c r="V9" s="15"/>
      <c r="W9" s="15"/>
      <c r="X9" s="15"/>
      <c r="Y9" s="15"/>
      <c r="Z9" s="15"/>
      <c r="AA9" s="15"/>
    </row>
    <row r="10" spans="2:49">
      <c r="B10" s="49">
        <v>3</v>
      </c>
      <c r="C10" s="8" t="s">
        <v>29</v>
      </c>
      <c r="D10" s="8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</row>
    <row r="11" spans="2:49">
      <c r="B11" s="49">
        <v>4</v>
      </c>
      <c r="C11" s="8" t="s">
        <v>30</v>
      </c>
      <c r="D11" s="8"/>
      <c r="AA11" s="15"/>
    </row>
    <row r="12" spans="2:49">
      <c r="B12" s="49">
        <v>5</v>
      </c>
      <c r="C12" s="8" t="s">
        <v>31</v>
      </c>
      <c r="D12" s="8"/>
      <c r="F12" s="100">
        <v>3</v>
      </c>
      <c r="G12" s="100">
        <v>4</v>
      </c>
      <c r="H12" s="100">
        <v>5</v>
      </c>
      <c r="I12" s="100">
        <v>6</v>
      </c>
      <c r="J12" s="100">
        <v>7</v>
      </c>
      <c r="K12" s="100">
        <v>8</v>
      </c>
      <c r="L12" s="100">
        <v>9</v>
      </c>
      <c r="M12" s="100">
        <v>10</v>
      </c>
      <c r="N12" s="100">
        <v>11</v>
      </c>
      <c r="O12" s="100">
        <v>12</v>
      </c>
      <c r="P12" s="100">
        <v>13</v>
      </c>
      <c r="Q12" s="100">
        <v>14</v>
      </c>
      <c r="R12" s="100">
        <v>15</v>
      </c>
      <c r="S12" s="100">
        <v>16</v>
      </c>
      <c r="T12" s="100">
        <v>17</v>
      </c>
      <c r="U12" s="100">
        <v>18</v>
      </c>
      <c r="V12" s="100">
        <v>19</v>
      </c>
      <c r="W12" s="100">
        <v>20</v>
      </c>
      <c r="X12" s="100">
        <v>21</v>
      </c>
      <c r="Y12" s="100">
        <v>22</v>
      </c>
      <c r="AA12" s="15"/>
    </row>
    <row r="13" spans="2:49" ht="15">
      <c r="B13" s="49">
        <v>6</v>
      </c>
      <c r="C13" s="8" t="s">
        <v>32</v>
      </c>
      <c r="D13" s="8"/>
      <c r="F13" s="12">
        <v>1997</v>
      </c>
      <c r="G13" s="12">
        <v>1998</v>
      </c>
      <c r="H13" s="12">
        <v>1999</v>
      </c>
      <c r="I13" s="12">
        <v>2000</v>
      </c>
      <c r="J13" s="12">
        <v>2001</v>
      </c>
      <c r="K13" s="12">
        <v>2002</v>
      </c>
      <c r="L13" s="12">
        <v>2003</v>
      </c>
      <c r="M13" s="12">
        <v>2004</v>
      </c>
      <c r="N13" s="12">
        <v>2005</v>
      </c>
      <c r="O13" s="12">
        <v>2006</v>
      </c>
      <c r="P13" s="12">
        <v>2007</v>
      </c>
      <c r="Q13" s="12">
        <v>2008</v>
      </c>
      <c r="R13" s="12">
        <v>2009</v>
      </c>
      <c r="S13" s="12">
        <v>2010</v>
      </c>
      <c r="T13" s="12">
        <v>2011</v>
      </c>
      <c r="U13" s="12">
        <v>2012</v>
      </c>
      <c r="V13" s="12">
        <v>2013</v>
      </c>
      <c r="W13" s="12">
        <v>2014</v>
      </c>
      <c r="X13" s="12">
        <v>2015</v>
      </c>
      <c r="Y13" s="12">
        <v>2016</v>
      </c>
      <c r="AA13" s="15"/>
      <c r="AB13" s="93"/>
      <c r="AC13" s="12"/>
      <c r="AD13" s="12">
        <v>1997</v>
      </c>
      <c r="AE13" s="12">
        <v>1998</v>
      </c>
      <c r="AF13" s="12">
        <v>1999</v>
      </c>
      <c r="AG13" s="12">
        <v>2000</v>
      </c>
      <c r="AH13" s="12">
        <v>2001</v>
      </c>
      <c r="AI13" s="12">
        <v>2002</v>
      </c>
      <c r="AJ13" s="12">
        <v>2003</v>
      </c>
      <c r="AK13" s="12">
        <v>2004</v>
      </c>
      <c r="AL13" s="12">
        <v>2005</v>
      </c>
      <c r="AM13" s="12">
        <v>2006</v>
      </c>
      <c r="AN13" s="12">
        <v>2007</v>
      </c>
      <c r="AO13" s="12">
        <v>2008</v>
      </c>
      <c r="AP13" s="12">
        <v>2009</v>
      </c>
      <c r="AQ13" s="12">
        <v>2010</v>
      </c>
      <c r="AR13" s="12">
        <v>2011</v>
      </c>
      <c r="AS13" s="12">
        <v>2012</v>
      </c>
      <c r="AT13" s="12">
        <v>2013</v>
      </c>
      <c r="AU13" s="12">
        <v>2014</v>
      </c>
      <c r="AV13" s="12">
        <v>2015</v>
      </c>
      <c r="AW13" s="12">
        <v>2016</v>
      </c>
    </row>
    <row r="14" spans="2:49">
      <c r="B14" s="49">
        <v>7</v>
      </c>
      <c r="C14" s="8" t="s">
        <v>33</v>
      </c>
      <c r="D14" s="8"/>
      <c r="F14">
        <f t="shared" ref="F14:Y14" si="0">VLOOKUP($C$5,$AB$14:$AW$28,F12)</f>
        <v>539</v>
      </c>
      <c r="G14">
        <f t="shared" si="0"/>
        <v>501</v>
      </c>
      <c r="H14">
        <f t="shared" si="0"/>
        <v>509</v>
      </c>
      <c r="I14">
        <f t="shared" si="0"/>
        <v>462</v>
      </c>
      <c r="J14">
        <f t="shared" si="0"/>
        <v>455</v>
      </c>
      <c r="K14">
        <f t="shared" si="0"/>
        <v>405</v>
      </c>
      <c r="L14">
        <f t="shared" si="0"/>
        <v>461</v>
      </c>
      <c r="M14">
        <f t="shared" si="0"/>
        <v>435</v>
      </c>
      <c r="N14">
        <f t="shared" si="0"/>
        <v>405</v>
      </c>
      <c r="O14">
        <f t="shared" si="0"/>
        <v>393</v>
      </c>
      <c r="P14">
        <f t="shared" si="0"/>
        <v>421</v>
      </c>
      <c r="Q14">
        <f t="shared" si="0"/>
        <v>366</v>
      </c>
      <c r="R14">
        <f t="shared" si="0"/>
        <v>384</v>
      </c>
      <c r="S14">
        <f t="shared" si="0"/>
        <v>375</v>
      </c>
      <c r="T14">
        <f t="shared" si="0"/>
        <v>284</v>
      </c>
      <c r="U14">
        <f t="shared" si="0"/>
        <v>308</v>
      </c>
      <c r="V14">
        <f t="shared" si="0"/>
        <v>253</v>
      </c>
      <c r="W14">
        <f t="shared" si="0"/>
        <v>293</v>
      </c>
      <c r="X14">
        <f t="shared" si="0"/>
        <v>319</v>
      </c>
      <c r="Y14">
        <f t="shared" si="0"/>
        <v>327</v>
      </c>
      <c r="AA14" s="15"/>
      <c r="AB14" s="13">
        <v>1</v>
      </c>
      <c r="AC14" s="12" t="s">
        <v>27</v>
      </c>
      <c r="AD14" s="12">
        <v>27</v>
      </c>
      <c r="AE14" s="12">
        <v>39</v>
      </c>
      <c r="AF14" s="12">
        <v>35</v>
      </c>
      <c r="AG14" s="12">
        <v>46</v>
      </c>
      <c r="AH14" s="12">
        <v>27</v>
      </c>
      <c r="AI14" s="12">
        <v>36</v>
      </c>
      <c r="AJ14" s="12">
        <v>33</v>
      </c>
      <c r="AK14" s="12">
        <v>30</v>
      </c>
      <c r="AL14" s="12">
        <v>23</v>
      </c>
      <c r="AM14" s="12">
        <v>30</v>
      </c>
      <c r="AN14" s="12">
        <v>30</v>
      </c>
      <c r="AO14" s="12">
        <v>29</v>
      </c>
      <c r="AP14" s="12">
        <v>34</v>
      </c>
      <c r="AQ14" s="12">
        <v>22</v>
      </c>
      <c r="AR14" s="12">
        <v>7</v>
      </c>
      <c r="AS14" s="12">
        <v>18</v>
      </c>
      <c r="AT14" s="12">
        <v>21</v>
      </c>
      <c r="AU14" s="12">
        <v>18</v>
      </c>
      <c r="AV14" s="12">
        <v>23</v>
      </c>
      <c r="AW14" s="12">
        <v>27</v>
      </c>
    </row>
    <row r="15" spans="2:49">
      <c r="B15" s="49">
        <v>8</v>
      </c>
      <c r="C15" s="8" t="s">
        <v>34</v>
      </c>
      <c r="D15" s="8"/>
      <c r="AA15" s="15"/>
      <c r="AB15" s="13">
        <v>2</v>
      </c>
      <c r="AC15" s="12" t="s">
        <v>28</v>
      </c>
      <c r="AD15" s="12">
        <v>107</v>
      </c>
      <c r="AE15" s="12">
        <v>97</v>
      </c>
      <c r="AF15" s="12">
        <v>79</v>
      </c>
      <c r="AG15" s="12">
        <v>66</v>
      </c>
      <c r="AH15" s="12">
        <v>64</v>
      </c>
      <c r="AI15" s="12">
        <v>78</v>
      </c>
      <c r="AJ15" s="12">
        <v>78</v>
      </c>
      <c r="AK15" s="12">
        <v>79</v>
      </c>
      <c r="AL15" s="12">
        <v>75</v>
      </c>
      <c r="AM15" s="12">
        <v>81</v>
      </c>
      <c r="AN15" s="12">
        <v>55</v>
      </c>
      <c r="AO15" s="12">
        <v>52</v>
      </c>
      <c r="AP15" s="12">
        <v>69</v>
      </c>
      <c r="AQ15" s="12">
        <v>53</v>
      </c>
      <c r="AR15" s="12">
        <v>51</v>
      </c>
      <c r="AS15" s="12">
        <v>41</v>
      </c>
      <c r="AT15" s="12">
        <v>48</v>
      </c>
      <c r="AU15" s="12">
        <v>36</v>
      </c>
      <c r="AV15" s="12">
        <v>52</v>
      </c>
      <c r="AW15" s="12">
        <v>46</v>
      </c>
    </row>
    <row r="16" spans="2:49">
      <c r="B16" s="49">
        <v>9</v>
      </c>
      <c r="C16" s="8" t="s">
        <v>35</v>
      </c>
      <c r="D16" s="8"/>
      <c r="AA16" s="15"/>
      <c r="AB16" s="13">
        <v>3</v>
      </c>
      <c r="AC16" s="12" t="s">
        <v>29</v>
      </c>
      <c r="AD16" s="12">
        <v>108</v>
      </c>
      <c r="AE16" s="12">
        <v>85</v>
      </c>
      <c r="AF16" s="12">
        <v>99</v>
      </c>
      <c r="AG16" s="12">
        <v>107</v>
      </c>
      <c r="AH16" s="12">
        <v>94</v>
      </c>
      <c r="AI16" s="12">
        <v>64</v>
      </c>
      <c r="AJ16" s="12">
        <v>82</v>
      </c>
      <c r="AK16" s="12">
        <v>85</v>
      </c>
      <c r="AL16" s="12">
        <v>97</v>
      </c>
      <c r="AM16" s="12">
        <v>68</v>
      </c>
      <c r="AN16" s="12">
        <v>93</v>
      </c>
      <c r="AO16" s="12">
        <v>75</v>
      </c>
      <c r="AP16" s="12">
        <v>75</v>
      </c>
      <c r="AQ16" s="12">
        <v>67</v>
      </c>
      <c r="AR16" s="12">
        <v>65</v>
      </c>
      <c r="AS16" s="12">
        <v>65</v>
      </c>
      <c r="AT16" s="12">
        <v>33</v>
      </c>
      <c r="AU16" s="12">
        <v>48</v>
      </c>
      <c r="AV16" s="12">
        <v>69</v>
      </c>
      <c r="AW16" s="12">
        <v>79</v>
      </c>
    </row>
    <row r="17" spans="2:49">
      <c r="B17" s="49">
        <v>10</v>
      </c>
      <c r="C17" s="8" t="s">
        <v>36</v>
      </c>
      <c r="D17" s="8"/>
      <c r="AA17" s="15"/>
      <c r="AB17" s="13">
        <v>4</v>
      </c>
      <c r="AC17" s="12" t="s">
        <v>30</v>
      </c>
      <c r="AD17" s="12">
        <v>44</v>
      </c>
      <c r="AE17" s="12">
        <v>48</v>
      </c>
      <c r="AF17" s="12">
        <v>52</v>
      </c>
      <c r="AG17" s="12">
        <v>39</v>
      </c>
      <c r="AH17" s="12">
        <v>43</v>
      </c>
      <c r="AI17" s="12">
        <v>30</v>
      </c>
      <c r="AJ17" s="12">
        <v>52</v>
      </c>
      <c r="AK17" s="12">
        <v>35</v>
      </c>
      <c r="AL17" s="12">
        <v>23</v>
      </c>
      <c r="AM17" s="12">
        <v>36</v>
      </c>
      <c r="AN17" s="12">
        <v>35</v>
      </c>
      <c r="AO17" s="12">
        <v>29</v>
      </c>
      <c r="AP17" s="12">
        <v>28</v>
      </c>
      <c r="AQ17" s="12">
        <v>37</v>
      </c>
      <c r="AR17" s="12">
        <v>19</v>
      </c>
      <c r="AS17" s="12">
        <v>23</v>
      </c>
      <c r="AT17" s="12">
        <v>18</v>
      </c>
      <c r="AU17" s="12">
        <v>30</v>
      </c>
      <c r="AV17" s="12">
        <v>29</v>
      </c>
      <c r="AW17" s="12">
        <v>31</v>
      </c>
    </row>
    <row r="18" spans="2:49">
      <c r="B18" s="49">
        <v>11</v>
      </c>
      <c r="C18" s="8" t="s">
        <v>37</v>
      </c>
      <c r="D18" s="8"/>
      <c r="AA18" s="15"/>
      <c r="AB18" s="13">
        <v>5</v>
      </c>
      <c r="AC18" s="12" t="s">
        <v>31</v>
      </c>
      <c r="AD18" s="12">
        <v>7</v>
      </c>
      <c r="AE18" s="12">
        <v>9</v>
      </c>
      <c r="AF18" s="12">
        <v>5</v>
      </c>
      <c r="AG18" s="12">
        <v>10</v>
      </c>
      <c r="AH18" s="12">
        <v>2</v>
      </c>
      <c r="AI18" s="12">
        <v>4</v>
      </c>
      <c r="AJ18" s="12">
        <v>5</v>
      </c>
      <c r="AK18" s="12">
        <v>1</v>
      </c>
      <c r="AL18" s="12">
        <v>9</v>
      </c>
      <c r="AM18" s="12">
        <v>4</v>
      </c>
      <c r="AN18" s="12">
        <v>7</v>
      </c>
      <c r="AO18" s="12">
        <v>8</v>
      </c>
      <c r="AP18" s="12">
        <v>5</v>
      </c>
      <c r="AQ18" s="12">
        <v>6</v>
      </c>
      <c r="AR18" s="12">
        <v>1</v>
      </c>
      <c r="AS18" s="12">
        <v>10</v>
      </c>
      <c r="AT18" s="12">
        <v>4</v>
      </c>
      <c r="AU18" s="12">
        <v>3</v>
      </c>
      <c r="AV18" s="12">
        <v>1</v>
      </c>
      <c r="AW18" s="12">
        <v>4</v>
      </c>
    </row>
    <row r="19" spans="2:49">
      <c r="B19" s="49">
        <v>12</v>
      </c>
      <c r="C19" s="8" t="s">
        <v>38</v>
      </c>
      <c r="D19" s="8"/>
      <c r="AA19" s="15"/>
      <c r="AB19" s="13">
        <v>6</v>
      </c>
      <c r="AC19" s="12" t="s">
        <v>32</v>
      </c>
      <c r="AD19" s="12">
        <v>33</v>
      </c>
      <c r="AE19" s="12">
        <v>25</v>
      </c>
      <c r="AF19" s="12">
        <v>26</v>
      </c>
      <c r="AG19" s="12">
        <v>22</v>
      </c>
      <c r="AH19" s="12">
        <v>18</v>
      </c>
      <c r="AI19" s="12">
        <v>14</v>
      </c>
      <c r="AJ19" s="12">
        <v>28</v>
      </c>
      <c r="AK19" s="12">
        <v>19</v>
      </c>
      <c r="AL19" s="12">
        <v>32</v>
      </c>
      <c r="AM19" s="12">
        <v>25</v>
      </c>
      <c r="AN19" s="12">
        <v>28</v>
      </c>
      <c r="AO19" s="12">
        <v>14</v>
      </c>
      <c r="AP19" s="12">
        <v>19</v>
      </c>
      <c r="AQ19" s="12">
        <v>19</v>
      </c>
      <c r="AR19" s="12">
        <v>16</v>
      </c>
      <c r="AS19" s="12">
        <v>21</v>
      </c>
      <c r="AT19" s="12">
        <v>6</v>
      </c>
      <c r="AU19" s="12">
        <v>16</v>
      </c>
      <c r="AV19" s="12">
        <v>14</v>
      </c>
      <c r="AW19" s="12">
        <v>12</v>
      </c>
    </row>
    <row r="20" spans="2:49">
      <c r="B20" s="49">
        <v>13</v>
      </c>
      <c r="C20" s="8" t="s">
        <v>39</v>
      </c>
      <c r="D20" s="8"/>
      <c r="AA20" s="15"/>
      <c r="AB20" s="13">
        <v>7</v>
      </c>
      <c r="AC20" s="12" t="s">
        <v>33</v>
      </c>
      <c r="AD20" s="12">
        <v>17</v>
      </c>
      <c r="AE20" s="12">
        <v>15</v>
      </c>
      <c r="AF20" s="12">
        <v>18</v>
      </c>
      <c r="AG20" s="12">
        <v>15</v>
      </c>
      <c r="AH20" s="12">
        <v>17</v>
      </c>
      <c r="AI20" s="12">
        <v>13</v>
      </c>
      <c r="AJ20" s="12">
        <v>10</v>
      </c>
      <c r="AK20" s="12">
        <v>15</v>
      </c>
      <c r="AL20" s="12">
        <v>13</v>
      </c>
      <c r="AM20" s="12">
        <v>12</v>
      </c>
      <c r="AN20" s="12">
        <v>10</v>
      </c>
      <c r="AO20" s="12">
        <v>7</v>
      </c>
      <c r="AP20" s="12">
        <v>17</v>
      </c>
      <c r="AQ20" s="12">
        <v>11</v>
      </c>
      <c r="AR20" s="12">
        <v>9</v>
      </c>
      <c r="AS20" s="12">
        <v>17</v>
      </c>
      <c r="AT20" s="12">
        <v>7</v>
      </c>
      <c r="AU20" s="12">
        <v>11</v>
      </c>
      <c r="AV20" s="12">
        <v>8</v>
      </c>
      <c r="AW20" s="12">
        <v>12</v>
      </c>
    </row>
    <row r="21" spans="2:49">
      <c r="B21" s="49">
        <v>14</v>
      </c>
      <c r="C21" s="8" t="s">
        <v>40</v>
      </c>
      <c r="D21" s="8"/>
      <c r="AA21" s="15"/>
      <c r="AB21" s="13">
        <v>8</v>
      </c>
      <c r="AC21" s="12" t="s">
        <v>34</v>
      </c>
      <c r="AD21" s="12">
        <v>53</v>
      </c>
      <c r="AE21" s="12">
        <v>39</v>
      </c>
      <c r="AF21" s="12">
        <v>44</v>
      </c>
      <c r="AG21" s="12">
        <v>42</v>
      </c>
      <c r="AH21" s="12">
        <v>45</v>
      </c>
      <c r="AI21" s="12">
        <v>28</v>
      </c>
      <c r="AJ21" s="12">
        <v>31</v>
      </c>
      <c r="AK21" s="12">
        <v>40</v>
      </c>
      <c r="AL21" s="12">
        <v>32</v>
      </c>
      <c r="AM21" s="12">
        <v>31</v>
      </c>
      <c r="AN21" s="12">
        <v>41</v>
      </c>
      <c r="AO21" s="12">
        <v>31</v>
      </c>
      <c r="AP21" s="12">
        <v>38</v>
      </c>
      <c r="AQ21" s="12">
        <v>41</v>
      </c>
      <c r="AR21" s="12">
        <v>28</v>
      </c>
      <c r="AS21" s="12">
        <v>29</v>
      </c>
      <c r="AT21" s="12">
        <v>15</v>
      </c>
      <c r="AU21" s="12">
        <v>34</v>
      </c>
      <c r="AV21" s="12">
        <v>28</v>
      </c>
      <c r="AW21" s="12">
        <v>16</v>
      </c>
    </row>
    <row r="22" spans="2:49">
      <c r="B22" s="49">
        <v>15</v>
      </c>
      <c r="C22" s="8" t="s">
        <v>50</v>
      </c>
      <c r="D22" s="8"/>
      <c r="AA22" s="15"/>
      <c r="AB22" s="13">
        <v>9</v>
      </c>
      <c r="AC22" s="12" t="s">
        <v>35</v>
      </c>
      <c r="AD22" s="12">
        <v>26</v>
      </c>
      <c r="AE22" s="12">
        <v>26</v>
      </c>
      <c r="AF22" s="12">
        <v>33</v>
      </c>
      <c r="AG22" s="12">
        <v>32</v>
      </c>
      <c r="AH22" s="12">
        <v>30</v>
      </c>
      <c r="AI22" s="12">
        <v>23</v>
      </c>
      <c r="AJ22" s="12">
        <v>34</v>
      </c>
      <c r="AK22" s="12">
        <v>32</v>
      </c>
      <c r="AL22" s="12">
        <v>20</v>
      </c>
      <c r="AM22" s="12">
        <v>32</v>
      </c>
      <c r="AN22" s="12">
        <v>15</v>
      </c>
      <c r="AO22" s="12">
        <v>21</v>
      </c>
      <c r="AP22" s="12">
        <v>20</v>
      </c>
      <c r="AQ22" s="12">
        <v>10</v>
      </c>
      <c r="AR22" s="12">
        <v>13</v>
      </c>
      <c r="AS22" s="12">
        <v>11</v>
      </c>
      <c r="AT22" s="12">
        <v>18</v>
      </c>
      <c r="AU22" s="12">
        <v>12</v>
      </c>
      <c r="AV22" s="12">
        <v>10</v>
      </c>
      <c r="AW22" s="12">
        <v>16</v>
      </c>
    </row>
    <row r="23" spans="2:49">
      <c r="B23" s="8"/>
      <c r="C23" s="8"/>
      <c r="D23" s="8"/>
      <c r="AA23" s="15"/>
      <c r="AB23" s="13">
        <v>10</v>
      </c>
      <c r="AC23" s="12" t="s">
        <v>36</v>
      </c>
      <c r="AD23" s="12">
        <v>17</v>
      </c>
      <c r="AE23" s="12">
        <v>20</v>
      </c>
      <c r="AF23" s="12">
        <v>14</v>
      </c>
      <c r="AG23" s="12">
        <v>13</v>
      </c>
      <c r="AH23" s="12">
        <v>13</v>
      </c>
      <c r="AI23" s="12">
        <v>22</v>
      </c>
      <c r="AJ23" s="12">
        <v>15</v>
      </c>
      <c r="AK23" s="12">
        <v>18</v>
      </c>
      <c r="AL23" s="12">
        <v>8</v>
      </c>
      <c r="AM23" s="12">
        <v>10</v>
      </c>
      <c r="AN23" s="12">
        <v>10</v>
      </c>
      <c r="AO23" s="12">
        <v>10</v>
      </c>
      <c r="AP23" s="12">
        <v>14</v>
      </c>
      <c r="AQ23" s="12">
        <v>24</v>
      </c>
      <c r="AR23" s="12">
        <v>10</v>
      </c>
      <c r="AS23" s="12">
        <v>9</v>
      </c>
      <c r="AT23" s="12">
        <v>9</v>
      </c>
      <c r="AU23" s="12">
        <v>7</v>
      </c>
      <c r="AV23" s="12">
        <v>5</v>
      </c>
      <c r="AW23" s="12">
        <v>10</v>
      </c>
    </row>
    <row r="24" spans="2:49">
      <c r="AA24" s="15"/>
      <c r="AB24" s="13">
        <v>11</v>
      </c>
      <c r="AC24" s="12" t="s">
        <v>37</v>
      </c>
      <c r="AD24" s="12">
        <v>10</v>
      </c>
      <c r="AE24" s="12">
        <v>5</v>
      </c>
      <c r="AF24" s="12">
        <v>10</v>
      </c>
      <c r="AG24" s="12">
        <v>5</v>
      </c>
      <c r="AH24" s="12">
        <v>18</v>
      </c>
      <c r="AI24" s="12">
        <v>16</v>
      </c>
      <c r="AJ24" s="12">
        <v>6</v>
      </c>
      <c r="AK24" s="12">
        <v>10</v>
      </c>
      <c r="AL24" s="12">
        <v>6</v>
      </c>
      <c r="AM24" s="12">
        <v>4</v>
      </c>
      <c r="AN24" s="12">
        <v>6</v>
      </c>
      <c r="AO24" s="12">
        <v>8</v>
      </c>
      <c r="AP24" s="12">
        <v>6</v>
      </c>
      <c r="AQ24" s="12">
        <v>7</v>
      </c>
      <c r="AR24" s="12">
        <v>9</v>
      </c>
      <c r="AS24" s="12">
        <v>7</v>
      </c>
      <c r="AT24" s="12">
        <v>9</v>
      </c>
      <c r="AU24" s="12">
        <v>9</v>
      </c>
      <c r="AV24" s="12">
        <v>7</v>
      </c>
      <c r="AW24" s="12">
        <v>4</v>
      </c>
    </row>
    <row r="25" spans="2:49">
      <c r="AA25" s="15"/>
      <c r="AB25" s="13">
        <v>12</v>
      </c>
      <c r="AC25" s="12" t="s">
        <v>38</v>
      </c>
      <c r="AD25" s="12">
        <v>67</v>
      </c>
      <c r="AE25" s="12">
        <v>58</v>
      </c>
      <c r="AF25" s="12">
        <v>63</v>
      </c>
      <c r="AG25" s="12">
        <v>32</v>
      </c>
      <c r="AH25" s="12">
        <v>46</v>
      </c>
      <c r="AI25" s="12">
        <v>45</v>
      </c>
      <c r="AJ25" s="12">
        <v>53</v>
      </c>
      <c r="AK25" s="12">
        <v>45</v>
      </c>
      <c r="AL25" s="12">
        <v>45</v>
      </c>
      <c r="AM25" s="12">
        <v>37</v>
      </c>
      <c r="AN25" s="12">
        <v>56</v>
      </c>
      <c r="AO25" s="12">
        <v>49</v>
      </c>
      <c r="AP25" s="12">
        <v>32</v>
      </c>
      <c r="AQ25" s="12">
        <v>48</v>
      </c>
      <c r="AR25" s="12">
        <v>35</v>
      </c>
      <c r="AS25" s="12">
        <v>33</v>
      </c>
      <c r="AT25" s="12">
        <v>49</v>
      </c>
      <c r="AU25" s="12">
        <v>38</v>
      </c>
      <c r="AV25" s="12">
        <v>47</v>
      </c>
      <c r="AW25" s="12">
        <v>34</v>
      </c>
    </row>
    <row r="26" spans="2:49">
      <c r="AA26" s="15"/>
      <c r="AB26" s="13">
        <v>13</v>
      </c>
      <c r="AC26" s="12" t="s">
        <v>39</v>
      </c>
      <c r="AD26" s="12">
        <v>16</v>
      </c>
      <c r="AE26" s="12">
        <v>25</v>
      </c>
      <c r="AF26" s="12">
        <v>20</v>
      </c>
      <c r="AG26" s="12">
        <v>21</v>
      </c>
      <c r="AH26" s="12">
        <v>23</v>
      </c>
      <c r="AI26" s="12">
        <v>11</v>
      </c>
      <c r="AJ26" s="12">
        <v>19</v>
      </c>
      <c r="AK26" s="12">
        <v>18</v>
      </c>
      <c r="AL26" s="12">
        <v>16</v>
      </c>
      <c r="AM26" s="12">
        <v>13</v>
      </c>
      <c r="AN26" s="12">
        <v>24</v>
      </c>
      <c r="AO26" s="12">
        <v>21</v>
      </c>
      <c r="AP26" s="12">
        <v>11</v>
      </c>
      <c r="AQ26" s="12">
        <v>18</v>
      </c>
      <c r="AR26" s="12">
        <v>14</v>
      </c>
      <c r="AS26" s="12">
        <v>17</v>
      </c>
      <c r="AT26" s="12">
        <v>14</v>
      </c>
      <c r="AU26" s="12">
        <v>19</v>
      </c>
      <c r="AV26" s="12">
        <v>18</v>
      </c>
      <c r="AW26" s="12">
        <v>20</v>
      </c>
    </row>
    <row r="27" spans="2:49">
      <c r="AA27" s="15"/>
      <c r="AB27" s="13">
        <v>14</v>
      </c>
      <c r="AC27" s="12" t="s">
        <v>40</v>
      </c>
      <c r="AD27" s="12">
        <v>7</v>
      </c>
      <c r="AE27" s="12">
        <v>10</v>
      </c>
      <c r="AF27" s="12">
        <v>11</v>
      </c>
      <c r="AG27" s="12">
        <v>12</v>
      </c>
      <c r="AH27" s="12">
        <v>15</v>
      </c>
      <c r="AI27" s="12">
        <v>21</v>
      </c>
      <c r="AJ27" s="12">
        <v>15</v>
      </c>
      <c r="AK27" s="12">
        <v>8</v>
      </c>
      <c r="AL27" s="12">
        <v>6</v>
      </c>
      <c r="AM27" s="12">
        <v>10</v>
      </c>
      <c r="AN27" s="12">
        <v>11</v>
      </c>
      <c r="AO27" s="12">
        <v>12</v>
      </c>
      <c r="AP27" s="12">
        <v>16</v>
      </c>
      <c r="AQ27" s="12">
        <v>12</v>
      </c>
      <c r="AR27" s="12">
        <v>7</v>
      </c>
      <c r="AS27" s="12">
        <v>7</v>
      </c>
      <c r="AT27" s="12">
        <v>2</v>
      </c>
      <c r="AU27" s="12">
        <v>12</v>
      </c>
      <c r="AV27" s="12">
        <v>8</v>
      </c>
      <c r="AW27" s="12">
        <v>16</v>
      </c>
    </row>
    <row r="28" spans="2:49">
      <c r="F28" s="46" t="s">
        <v>191</v>
      </c>
      <c r="G28" s="46"/>
      <c r="H28" s="46"/>
      <c r="I28" s="46"/>
      <c r="J28" s="46"/>
      <c r="AA28" s="15"/>
      <c r="AB28" s="13">
        <v>15</v>
      </c>
      <c r="AC28" s="12" t="s">
        <v>88</v>
      </c>
      <c r="AD28" s="12">
        <v>539</v>
      </c>
      <c r="AE28" s="12">
        <v>501</v>
      </c>
      <c r="AF28" s="12">
        <v>509</v>
      </c>
      <c r="AG28" s="12">
        <v>462</v>
      </c>
      <c r="AH28" s="12">
        <v>455</v>
      </c>
      <c r="AI28" s="12">
        <v>405</v>
      </c>
      <c r="AJ28" s="12">
        <v>461</v>
      </c>
      <c r="AK28" s="12">
        <v>435</v>
      </c>
      <c r="AL28" s="12">
        <v>405</v>
      </c>
      <c r="AM28" s="12">
        <v>393</v>
      </c>
      <c r="AN28" s="12">
        <v>421</v>
      </c>
      <c r="AO28" s="12">
        <v>366</v>
      </c>
      <c r="AP28" s="12">
        <v>384</v>
      </c>
      <c r="AQ28" s="12">
        <v>375</v>
      </c>
      <c r="AR28" s="12">
        <v>284</v>
      </c>
      <c r="AS28" s="12">
        <v>308</v>
      </c>
      <c r="AT28" s="12">
        <v>253</v>
      </c>
      <c r="AU28" s="12">
        <v>293</v>
      </c>
      <c r="AV28" s="12">
        <v>319</v>
      </c>
      <c r="AW28" s="12">
        <v>327</v>
      </c>
    </row>
    <row r="29" spans="2:49">
      <c r="F29" s="46" t="s">
        <v>186</v>
      </c>
      <c r="G29" s="46">
        <f>VLOOKUP($C$5,$AM$33:$AR$47,3)</f>
        <v>795</v>
      </c>
      <c r="H29" s="47">
        <f>VLOOKUP($C$5,$AM$33:$AR$47,4)</f>
        <v>1987</v>
      </c>
      <c r="I29" s="47" t="s">
        <v>192</v>
      </c>
      <c r="J29" s="46"/>
      <c r="AA29" s="15"/>
    </row>
    <row r="30" spans="2:49">
      <c r="F30" s="46" t="s">
        <v>189</v>
      </c>
      <c r="G30" s="46">
        <f>VLOOKUP($C$5,$AM$33:$AR$47,5)</f>
        <v>253</v>
      </c>
      <c r="H30" s="47">
        <f>VLOOKUP($C$5,$AM$33:$AR$47,6)</f>
        <v>2013</v>
      </c>
      <c r="I30" s="46"/>
      <c r="J30" s="46"/>
      <c r="AA30" s="15"/>
      <c r="AM30" s="12"/>
      <c r="AN30" s="12" t="s">
        <v>185</v>
      </c>
      <c r="AO30" s="12"/>
      <c r="AP30" s="12"/>
      <c r="AQ30" s="12"/>
      <c r="AR30" s="12"/>
      <c r="AS30" s="12"/>
      <c r="AT30" s="12"/>
    </row>
    <row r="31" spans="2:49">
      <c r="AA31" s="15"/>
      <c r="AM31" s="12"/>
      <c r="AN31" s="12"/>
      <c r="AO31" s="12"/>
      <c r="AP31" s="12" t="s">
        <v>188</v>
      </c>
      <c r="AQ31" s="12"/>
      <c r="AR31" s="12" t="s">
        <v>188</v>
      </c>
      <c r="AS31" s="12"/>
      <c r="AT31" s="12"/>
    </row>
    <row r="32" spans="2:49">
      <c r="AA32" s="15"/>
      <c r="AM32" s="12"/>
      <c r="AN32" s="12"/>
      <c r="AO32" s="12" t="s">
        <v>186</v>
      </c>
      <c r="AP32" s="12" t="s">
        <v>187</v>
      </c>
      <c r="AQ32" s="12" t="s">
        <v>189</v>
      </c>
      <c r="AR32" s="12" t="s">
        <v>190</v>
      </c>
      <c r="AS32" s="12"/>
      <c r="AT32" s="12"/>
    </row>
    <row r="33" spans="2:46"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M33" s="13">
        <v>1</v>
      </c>
      <c r="AN33" s="12" t="s">
        <v>27</v>
      </c>
      <c r="AO33" s="12">
        <v>54</v>
      </c>
      <c r="AP33" s="12">
        <v>1989</v>
      </c>
      <c r="AQ33" s="12">
        <v>7</v>
      </c>
      <c r="AR33" s="12">
        <v>2011</v>
      </c>
      <c r="AS33" s="12"/>
      <c r="AT33" s="12"/>
    </row>
    <row r="34" spans="2:46">
      <c r="C34" s="15"/>
      <c r="F34" s="10" t="str">
        <f>VLOOKUP($C$5,$B$8:$C$22,2)</f>
        <v>New Zealand</v>
      </c>
      <c r="G34" s="11"/>
      <c r="H34" s="11"/>
      <c r="I34" s="11"/>
      <c r="J34" s="11"/>
      <c r="K34" s="11"/>
      <c r="L34" s="11"/>
      <c r="M34" s="11"/>
      <c r="N34" s="10" t="s">
        <v>219</v>
      </c>
      <c r="O34" s="11"/>
      <c r="Q34" s="15"/>
      <c r="R34" s="14"/>
      <c r="S34" s="15"/>
      <c r="T34" s="15"/>
      <c r="U34" s="15"/>
      <c r="V34" s="15"/>
      <c r="W34" s="15"/>
      <c r="X34" s="15"/>
      <c r="Y34" s="15"/>
      <c r="Z34" s="15"/>
      <c r="AA34" s="15"/>
      <c r="AM34" s="13">
        <v>2</v>
      </c>
      <c r="AN34" s="12" t="s">
        <v>28</v>
      </c>
      <c r="AO34" s="12">
        <v>197</v>
      </c>
      <c r="AP34" s="12">
        <v>1987</v>
      </c>
      <c r="AQ34" s="12">
        <v>36</v>
      </c>
      <c r="AR34" s="12">
        <v>2014</v>
      </c>
      <c r="AS34" s="12"/>
      <c r="AT34" s="12"/>
    </row>
    <row r="35" spans="2:46">
      <c r="F35" s="100">
        <v>3</v>
      </c>
      <c r="G35" s="100">
        <v>4</v>
      </c>
      <c r="H35" s="100">
        <v>5</v>
      </c>
      <c r="I35" s="100">
        <v>6</v>
      </c>
      <c r="J35" s="100">
        <v>7</v>
      </c>
      <c r="K35" s="100">
        <v>8</v>
      </c>
      <c r="L35" s="100">
        <v>9</v>
      </c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M35" s="13">
        <v>3</v>
      </c>
      <c r="AN35" s="12" t="s">
        <v>29</v>
      </c>
      <c r="AO35" s="12">
        <v>141</v>
      </c>
      <c r="AP35" s="12">
        <v>1991</v>
      </c>
      <c r="AQ35" s="12">
        <v>33</v>
      </c>
      <c r="AR35" s="12">
        <v>2013</v>
      </c>
      <c r="AS35" s="12"/>
      <c r="AT35" s="12"/>
    </row>
    <row r="36" spans="2:46">
      <c r="F36" s="12" t="s">
        <v>106</v>
      </c>
      <c r="G36" s="12" t="s">
        <v>108</v>
      </c>
      <c r="H36" s="12" t="s">
        <v>107</v>
      </c>
      <c r="I36" s="12" t="s">
        <v>109</v>
      </c>
      <c r="J36" s="12" t="s">
        <v>110</v>
      </c>
      <c r="K36" s="12" t="s">
        <v>111</v>
      </c>
      <c r="L36" s="12" t="s">
        <v>104</v>
      </c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C36" s="12"/>
      <c r="AD36" s="12" t="s">
        <v>89</v>
      </c>
      <c r="AE36" s="12" t="s">
        <v>90</v>
      </c>
      <c r="AF36" s="12" t="s">
        <v>91</v>
      </c>
      <c r="AG36" s="12" t="s">
        <v>92</v>
      </c>
      <c r="AH36" s="12" t="s">
        <v>93</v>
      </c>
      <c r="AI36" s="12" t="s">
        <v>94</v>
      </c>
      <c r="AJ36" s="12" t="s">
        <v>95</v>
      </c>
      <c r="AM36" s="13">
        <v>4</v>
      </c>
      <c r="AN36" s="12" t="s">
        <v>30</v>
      </c>
      <c r="AO36" s="12">
        <v>70</v>
      </c>
      <c r="AP36" s="12">
        <v>1987</v>
      </c>
      <c r="AQ36" s="12">
        <v>18</v>
      </c>
      <c r="AR36" s="12">
        <v>2013</v>
      </c>
      <c r="AS36" s="12"/>
      <c r="AT36" s="12"/>
    </row>
    <row r="37" spans="2:46">
      <c r="F37">
        <f t="shared" ref="F37:L37" si="1">VLOOKUP($C$5,$AB$37:$AJ$51,F$35)</f>
        <v>659</v>
      </c>
      <c r="G37">
        <f t="shared" si="1"/>
        <v>336</v>
      </c>
      <c r="H37">
        <f t="shared" si="1"/>
        <v>238</v>
      </c>
      <c r="I37">
        <f t="shared" si="1"/>
        <v>164</v>
      </c>
      <c r="J37">
        <f t="shared" si="1"/>
        <v>37</v>
      </c>
      <c r="K37">
        <f t="shared" si="1"/>
        <v>55</v>
      </c>
      <c r="L37">
        <f t="shared" si="1"/>
        <v>11</v>
      </c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3">
        <v>1</v>
      </c>
      <c r="AC37" s="12" t="s">
        <v>27</v>
      </c>
      <c r="AD37" s="12">
        <v>46</v>
      </c>
      <c r="AE37" s="12">
        <v>30</v>
      </c>
      <c r="AF37" s="12">
        <v>15</v>
      </c>
      <c r="AG37" s="12">
        <v>7</v>
      </c>
      <c r="AH37" s="12">
        <v>4</v>
      </c>
      <c r="AI37" s="12">
        <v>3</v>
      </c>
      <c r="AJ37" s="12">
        <v>2</v>
      </c>
      <c r="AM37" s="13">
        <v>5</v>
      </c>
      <c r="AN37" s="12" t="s">
        <v>31</v>
      </c>
      <c r="AO37" s="12">
        <v>16</v>
      </c>
      <c r="AP37" s="12">
        <v>1983</v>
      </c>
      <c r="AQ37" s="12">
        <v>1</v>
      </c>
      <c r="AR37" s="12">
        <v>2015</v>
      </c>
      <c r="AS37" s="12">
        <v>2011</v>
      </c>
      <c r="AT37" s="12">
        <v>2004</v>
      </c>
    </row>
    <row r="38" spans="2:46">
      <c r="B38" s="1"/>
      <c r="F38" s="40">
        <f>F37/SUM($F37:$L37)</f>
        <v>0.43933333333333335</v>
      </c>
      <c r="G38" s="40">
        <f t="shared" ref="G38:L38" si="2">G37/SUM($F37:$L37)</f>
        <v>0.224</v>
      </c>
      <c r="H38" s="40">
        <f t="shared" si="2"/>
        <v>0.15866666666666668</v>
      </c>
      <c r="I38" s="40">
        <f t="shared" si="2"/>
        <v>0.10933333333333334</v>
      </c>
      <c r="J38" s="40">
        <f t="shared" si="2"/>
        <v>2.4666666666666667E-2</v>
      </c>
      <c r="K38" s="40">
        <f t="shared" si="2"/>
        <v>3.6666666666666667E-2</v>
      </c>
      <c r="L38" s="40">
        <f t="shared" si="2"/>
        <v>7.3333333333333332E-3</v>
      </c>
      <c r="M38" s="41"/>
      <c r="N38" s="41" t="s">
        <v>179</v>
      </c>
      <c r="O38" s="41"/>
      <c r="Q38" s="15"/>
      <c r="R38" s="15"/>
      <c r="S38" s="78"/>
      <c r="T38" s="78"/>
      <c r="U38" s="78"/>
      <c r="V38" s="78"/>
      <c r="W38" s="78"/>
      <c r="X38" s="78"/>
      <c r="Y38" s="78"/>
      <c r="Z38" s="15"/>
      <c r="AA38" s="15"/>
      <c r="AB38" s="13">
        <v>2</v>
      </c>
      <c r="AC38" s="12" t="s">
        <v>28</v>
      </c>
      <c r="AD38" s="12">
        <v>89</v>
      </c>
      <c r="AE38" s="12">
        <v>41</v>
      </c>
      <c r="AF38" s="12">
        <v>36</v>
      </c>
      <c r="AG38" s="12">
        <v>42</v>
      </c>
      <c r="AH38" s="12">
        <v>6</v>
      </c>
      <c r="AI38" s="12">
        <v>8</v>
      </c>
      <c r="AJ38" s="12">
        <v>1</v>
      </c>
      <c r="AM38" s="13">
        <v>6</v>
      </c>
      <c r="AN38" s="12" t="s">
        <v>32</v>
      </c>
      <c r="AO38" s="12">
        <v>50</v>
      </c>
      <c r="AP38" s="12">
        <v>1986</v>
      </c>
      <c r="AQ38" s="12">
        <v>6</v>
      </c>
      <c r="AR38" s="12">
        <v>2013</v>
      </c>
      <c r="AS38" s="12"/>
      <c r="AT38" s="12"/>
    </row>
    <row r="39" spans="2:46">
      <c r="B39" s="1"/>
      <c r="F39" s="43">
        <f>F37/5</f>
        <v>131.80000000000001</v>
      </c>
      <c r="G39" s="43">
        <f t="shared" ref="G39:L39" si="3">G37/5</f>
        <v>67.2</v>
      </c>
      <c r="H39" s="43">
        <f t="shared" si="3"/>
        <v>47.6</v>
      </c>
      <c r="I39" s="43">
        <f t="shared" si="3"/>
        <v>32.799999999999997</v>
      </c>
      <c r="J39" s="43">
        <f t="shared" si="3"/>
        <v>7.4</v>
      </c>
      <c r="K39" s="43">
        <f t="shared" si="3"/>
        <v>11</v>
      </c>
      <c r="L39" s="43">
        <f t="shared" si="3"/>
        <v>2.2000000000000002</v>
      </c>
      <c r="M39" s="44"/>
      <c r="N39" s="44" t="s">
        <v>181</v>
      </c>
      <c r="O39" s="44"/>
      <c r="Q39" s="15"/>
      <c r="R39" s="15"/>
      <c r="S39" s="79"/>
      <c r="T39" s="79"/>
      <c r="U39" s="79"/>
      <c r="V39" s="79"/>
      <c r="W39" s="79"/>
      <c r="X39" s="79"/>
      <c r="Y39" s="79"/>
      <c r="Z39" s="15"/>
      <c r="AA39" s="15"/>
      <c r="AB39" s="13">
        <v>3</v>
      </c>
      <c r="AC39" s="12" t="s">
        <v>29</v>
      </c>
      <c r="AD39" s="12">
        <v>129</v>
      </c>
      <c r="AE39" s="12">
        <v>73</v>
      </c>
      <c r="AF39" s="12">
        <v>54</v>
      </c>
      <c r="AG39" s="12">
        <v>20</v>
      </c>
      <c r="AH39" s="12">
        <v>7</v>
      </c>
      <c r="AI39" s="12">
        <v>9</v>
      </c>
      <c r="AJ39" s="12">
        <v>2</v>
      </c>
      <c r="AM39" s="13">
        <v>7</v>
      </c>
      <c r="AN39" s="12" t="s">
        <v>33</v>
      </c>
      <c r="AO39" s="12">
        <v>45</v>
      </c>
      <c r="AP39" s="12">
        <v>1991</v>
      </c>
      <c r="AQ39" s="12">
        <v>7</v>
      </c>
      <c r="AR39" s="12">
        <v>2013</v>
      </c>
      <c r="AS39" s="12">
        <v>2008</v>
      </c>
      <c r="AT39" s="12"/>
    </row>
    <row r="40" spans="2:46">
      <c r="B40" s="1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3">
        <v>4</v>
      </c>
      <c r="AC40" s="12" t="s">
        <v>30</v>
      </c>
      <c r="AD40" s="12">
        <v>59</v>
      </c>
      <c r="AE40" s="12">
        <v>31</v>
      </c>
      <c r="AF40" s="12">
        <v>16</v>
      </c>
      <c r="AG40" s="12">
        <v>16</v>
      </c>
      <c r="AH40" s="12">
        <v>2</v>
      </c>
      <c r="AI40" s="12">
        <v>7</v>
      </c>
      <c r="AJ40" s="12">
        <v>0</v>
      </c>
      <c r="AM40" s="13">
        <v>8</v>
      </c>
      <c r="AN40" s="12" t="s">
        <v>34</v>
      </c>
      <c r="AO40" s="12">
        <v>81</v>
      </c>
      <c r="AP40" s="12">
        <v>1987</v>
      </c>
      <c r="AQ40" s="12">
        <v>15</v>
      </c>
      <c r="AR40" s="12">
        <v>2013</v>
      </c>
      <c r="AS40" s="12"/>
      <c r="AT40" s="12"/>
    </row>
    <row r="41" spans="2:46">
      <c r="B41" s="1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3">
        <v>5</v>
      </c>
      <c r="AC41" s="12" t="s">
        <v>31</v>
      </c>
      <c r="AD41" s="12">
        <v>9</v>
      </c>
      <c r="AE41" s="12">
        <v>8</v>
      </c>
      <c r="AF41" s="12">
        <v>0</v>
      </c>
      <c r="AG41" s="12">
        <v>0</v>
      </c>
      <c r="AH41" s="12">
        <v>0</v>
      </c>
      <c r="AI41" s="12">
        <v>5</v>
      </c>
      <c r="AJ41" s="12">
        <v>0</v>
      </c>
      <c r="AM41" s="13">
        <v>9</v>
      </c>
      <c r="AN41" s="12" t="s">
        <v>35</v>
      </c>
      <c r="AO41" s="12">
        <v>71</v>
      </c>
      <c r="AP41" s="12">
        <v>1987</v>
      </c>
      <c r="AQ41" s="12">
        <v>10</v>
      </c>
      <c r="AR41" s="12">
        <v>2015</v>
      </c>
      <c r="AS41" s="12">
        <v>2010</v>
      </c>
      <c r="AT41" s="12"/>
    </row>
    <row r="42" spans="2:46">
      <c r="B42" s="1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3">
        <v>6</v>
      </c>
      <c r="AC42" s="12" t="s">
        <v>32</v>
      </c>
      <c r="AD42" s="12">
        <v>32</v>
      </c>
      <c r="AE42" s="12">
        <v>18</v>
      </c>
      <c r="AF42" s="12">
        <v>12</v>
      </c>
      <c r="AG42" s="12">
        <v>5</v>
      </c>
      <c r="AH42" s="12">
        <v>0</v>
      </c>
      <c r="AI42" s="12">
        <v>2</v>
      </c>
      <c r="AJ42" s="12">
        <v>0</v>
      </c>
      <c r="AM42" s="13">
        <v>10</v>
      </c>
      <c r="AN42" s="12" t="s">
        <v>36</v>
      </c>
      <c r="AO42" s="12">
        <v>27</v>
      </c>
      <c r="AP42" s="12">
        <v>1984</v>
      </c>
      <c r="AQ42" s="12">
        <v>5</v>
      </c>
      <c r="AR42" s="12">
        <v>2015</v>
      </c>
      <c r="AS42" s="12"/>
      <c r="AT42" s="12"/>
    </row>
    <row r="43" spans="2:46">
      <c r="B43" s="1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3">
        <v>7</v>
      </c>
      <c r="AC43" s="12" t="s">
        <v>33</v>
      </c>
      <c r="AD43" s="12">
        <v>27</v>
      </c>
      <c r="AE43" s="12">
        <v>10</v>
      </c>
      <c r="AF43" s="12">
        <v>8</v>
      </c>
      <c r="AG43" s="12">
        <v>8</v>
      </c>
      <c r="AH43" s="12">
        <v>0</v>
      </c>
      <c r="AI43" s="12">
        <v>0</v>
      </c>
      <c r="AJ43" s="12">
        <v>2</v>
      </c>
      <c r="AM43" s="13">
        <v>11</v>
      </c>
      <c r="AN43" s="12" t="s">
        <v>37</v>
      </c>
      <c r="AO43" s="12">
        <v>18</v>
      </c>
      <c r="AP43" s="12">
        <v>2001</v>
      </c>
      <c r="AQ43" s="12">
        <v>3</v>
      </c>
      <c r="AR43" s="12">
        <v>1996</v>
      </c>
      <c r="AS43" s="12"/>
      <c r="AT43" s="12"/>
    </row>
    <row r="44" spans="2:46">
      <c r="B44" s="1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3">
        <v>8</v>
      </c>
      <c r="AC44" s="12" t="s">
        <v>34</v>
      </c>
      <c r="AD44" s="12">
        <v>58</v>
      </c>
      <c r="AE44" s="12">
        <v>24</v>
      </c>
      <c r="AF44" s="12">
        <v>18</v>
      </c>
      <c r="AG44" s="12">
        <v>14</v>
      </c>
      <c r="AH44" s="12">
        <v>1</v>
      </c>
      <c r="AI44" s="12">
        <v>6</v>
      </c>
      <c r="AJ44" s="12">
        <v>1</v>
      </c>
      <c r="AM44" s="13">
        <v>12</v>
      </c>
      <c r="AN44" s="12" t="s">
        <v>38</v>
      </c>
      <c r="AO44" s="12">
        <v>96</v>
      </c>
      <c r="AP44" s="12">
        <v>1989</v>
      </c>
      <c r="AQ44" s="12">
        <v>32</v>
      </c>
      <c r="AR44" s="12">
        <v>2009</v>
      </c>
      <c r="AS44" s="12">
        <v>2000</v>
      </c>
      <c r="AT44" s="12"/>
    </row>
    <row r="45" spans="2:46">
      <c r="B45" s="1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3">
        <v>9</v>
      </c>
      <c r="AC45" s="12" t="s">
        <v>35</v>
      </c>
      <c r="AD45" s="12">
        <v>25</v>
      </c>
      <c r="AE45" s="12">
        <v>15</v>
      </c>
      <c r="AF45" s="12">
        <v>15</v>
      </c>
      <c r="AG45" s="12">
        <v>8</v>
      </c>
      <c r="AH45" s="12">
        <v>3</v>
      </c>
      <c r="AI45" s="12">
        <v>1</v>
      </c>
      <c r="AJ45" s="12">
        <v>0</v>
      </c>
      <c r="AM45" s="13">
        <v>13</v>
      </c>
      <c r="AN45" s="12" t="s">
        <v>39</v>
      </c>
      <c r="AO45" s="12">
        <v>43</v>
      </c>
      <c r="AP45" s="12">
        <v>1988</v>
      </c>
      <c r="AQ45" s="12">
        <v>11</v>
      </c>
      <c r="AR45" s="12">
        <v>2009</v>
      </c>
      <c r="AS45" s="12">
        <v>2002</v>
      </c>
      <c r="AT45" s="12"/>
    </row>
    <row r="46" spans="2:46">
      <c r="B46" s="1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3">
        <v>10</v>
      </c>
      <c r="AC46" s="12" t="s">
        <v>36</v>
      </c>
      <c r="AD46" s="12">
        <v>13</v>
      </c>
      <c r="AE46" s="12">
        <v>3</v>
      </c>
      <c r="AF46" s="12">
        <v>10</v>
      </c>
      <c r="AG46" s="12">
        <v>9</v>
      </c>
      <c r="AH46" s="12">
        <v>2</v>
      </c>
      <c r="AI46" s="12">
        <v>2</v>
      </c>
      <c r="AJ46" s="12">
        <v>1</v>
      </c>
      <c r="AM46" s="13">
        <v>14</v>
      </c>
      <c r="AN46" s="12" t="s">
        <v>40</v>
      </c>
      <c r="AO46" s="12">
        <v>25</v>
      </c>
      <c r="AP46" s="12">
        <v>1984</v>
      </c>
      <c r="AQ46" s="12">
        <v>2</v>
      </c>
      <c r="AR46" s="12">
        <v>2013</v>
      </c>
      <c r="AS46" s="12"/>
      <c r="AT46" s="12"/>
    </row>
    <row r="47" spans="2:46">
      <c r="B47" s="1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3">
        <v>11</v>
      </c>
      <c r="AC47" s="12" t="s">
        <v>37</v>
      </c>
      <c r="AD47" s="12">
        <v>17</v>
      </c>
      <c r="AE47" s="12">
        <v>9</v>
      </c>
      <c r="AF47" s="12">
        <v>5</v>
      </c>
      <c r="AG47" s="12">
        <v>2</v>
      </c>
      <c r="AH47" s="12">
        <v>1</v>
      </c>
      <c r="AI47" s="12">
        <v>2</v>
      </c>
      <c r="AJ47" s="12">
        <v>0</v>
      </c>
      <c r="AM47" s="13">
        <v>15</v>
      </c>
      <c r="AN47" s="12" t="s">
        <v>50</v>
      </c>
      <c r="AO47" s="12">
        <v>795</v>
      </c>
      <c r="AP47" s="12">
        <v>1987</v>
      </c>
      <c r="AQ47" s="12">
        <v>253</v>
      </c>
      <c r="AR47" s="12">
        <v>2013</v>
      </c>
      <c r="AS47" s="12"/>
      <c r="AT47" s="12"/>
    </row>
    <row r="48" spans="2:46">
      <c r="B48" s="1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3">
        <v>12</v>
      </c>
      <c r="AC48" s="12" t="s">
        <v>38</v>
      </c>
      <c r="AD48" s="12">
        <v>93</v>
      </c>
      <c r="AE48" s="12">
        <v>45</v>
      </c>
      <c r="AF48" s="12">
        <v>28</v>
      </c>
      <c r="AG48" s="12">
        <v>21</v>
      </c>
      <c r="AH48" s="12">
        <v>9</v>
      </c>
      <c r="AI48" s="12">
        <v>4</v>
      </c>
      <c r="AJ48" s="12">
        <v>1</v>
      </c>
      <c r="AM48" s="12"/>
      <c r="AN48" s="12"/>
      <c r="AO48" s="12"/>
      <c r="AP48" s="12"/>
      <c r="AQ48" s="12"/>
      <c r="AR48" s="12"/>
      <c r="AS48" s="12"/>
      <c r="AT48" s="12"/>
    </row>
    <row r="49" spans="2:38">
      <c r="B49" s="1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3">
        <v>13</v>
      </c>
      <c r="AC49" s="12" t="s">
        <v>39</v>
      </c>
      <c r="AD49" s="12">
        <v>40</v>
      </c>
      <c r="AE49" s="12">
        <v>16</v>
      </c>
      <c r="AF49" s="12">
        <v>16</v>
      </c>
      <c r="AG49" s="12">
        <v>9</v>
      </c>
      <c r="AH49" s="12">
        <v>2</v>
      </c>
      <c r="AI49" s="12">
        <v>5</v>
      </c>
      <c r="AJ49" s="12">
        <v>0</v>
      </c>
    </row>
    <row r="50" spans="2:38">
      <c r="B50" s="1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3">
        <v>14</v>
      </c>
      <c r="AC50" s="12" t="s">
        <v>40</v>
      </c>
      <c r="AD50" s="12">
        <v>22</v>
      </c>
      <c r="AE50" s="12">
        <v>13</v>
      </c>
      <c r="AF50" s="12">
        <v>5</v>
      </c>
      <c r="AG50" s="12">
        <v>3</v>
      </c>
      <c r="AH50" s="12">
        <v>0</v>
      </c>
      <c r="AI50" s="12">
        <v>1</v>
      </c>
      <c r="AJ50" s="12">
        <v>1</v>
      </c>
    </row>
    <row r="51" spans="2:38">
      <c r="B51" s="1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3">
        <v>15</v>
      </c>
      <c r="AC51" s="12" t="s">
        <v>88</v>
      </c>
      <c r="AD51" s="12">
        <v>659</v>
      </c>
      <c r="AE51" s="12">
        <v>336</v>
      </c>
      <c r="AF51" s="12">
        <v>238</v>
      </c>
      <c r="AG51" s="12">
        <v>164</v>
      </c>
      <c r="AH51" s="12">
        <v>37</v>
      </c>
      <c r="AI51" s="12">
        <v>55</v>
      </c>
      <c r="AJ51" s="12">
        <v>11</v>
      </c>
    </row>
    <row r="52" spans="2:38">
      <c r="B52" s="1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</row>
    <row r="53" spans="2:38"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</row>
    <row r="54" spans="2:38"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</row>
    <row r="55" spans="2:38"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</row>
    <row r="56" spans="2:38"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</row>
    <row r="57" spans="2:38">
      <c r="B57" s="15"/>
      <c r="C57" s="15"/>
      <c r="D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</row>
    <row r="58" spans="2:38">
      <c r="B58" s="15"/>
      <c r="C58" s="15"/>
      <c r="D58" s="15"/>
      <c r="F58" s="14"/>
      <c r="G58" s="15"/>
      <c r="H58" s="15"/>
      <c r="I58" s="15"/>
      <c r="J58" s="15"/>
      <c r="K58" s="15"/>
      <c r="L58" s="15"/>
      <c r="M58" s="15"/>
      <c r="N58" s="15"/>
      <c r="O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</row>
    <row r="59" spans="2:38">
      <c r="B59" s="15"/>
      <c r="C59" s="15"/>
      <c r="D59" s="15"/>
      <c r="F59" s="10" t="str">
        <f>VLOOKUP($C$5,$B$8:$C$22,2)</f>
        <v>New Zealand</v>
      </c>
      <c r="G59" s="11"/>
      <c r="H59" s="11"/>
      <c r="I59" s="11"/>
      <c r="J59" s="11"/>
      <c r="K59" s="11"/>
      <c r="L59" s="11"/>
      <c r="M59" s="11"/>
      <c r="N59" s="10" t="str">
        <f>N34</f>
        <v>2012-2016</v>
      </c>
      <c r="O59" s="15"/>
      <c r="Q59" s="15"/>
      <c r="R59" s="14"/>
      <c r="S59" s="15"/>
      <c r="T59" s="15"/>
      <c r="U59" s="15"/>
      <c r="V59" s="15"/>
      <c r="W59" s="15"/>
      <c r="X59" s="15"/>
      <c r="Y59" s="15"/>
      <c r="Z59" s="15"/>
      <c r="AA59" s="15"/>
    </row>
    <row r="60" spans="2:38">
      <c r="B60" s="15"/>
      <c r="C60" s="15"/>
      <c r="D60" s="15"/>
      <c r="F60" s="100">
        <v>4</v>
      </c>
      <c r="G60" s="100">
        <v>5</v>
      </c>
      <c r="H60" s="100">
        <v>6</v>
      </c>
      <c r="I60" s="100">
        <v>7</v>
      </c>
      <c r="J60" s="100">
        <v>8</v>
      </c>
      <c r="K60" s="100">
        <v>9</v>
      </c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C60" s="12"/>
      <c r="AD60" s="12"/>
      <c r="AE60" s="12" t="s">
        <v>116</v>
      </c>
      <c r="AF60" s="12" t="s">
        <v>117</v>
      </c>
      <c r="AG60" s="12" t="s">
        <v>118</v>
      </c>
      <c r="AH60" s="12" t="s">
        <v>121</v>
      </c>
      <c r="AI60" s="12" t="s">
        <v>120</v>
      </c>
      <c r="AJ60" s="12" t="s">
        <v>119</v>
      </c>
      <c r="AK60" s="15"/>
      <c r="AL60" s="15"/>
    </row>
    <row r="61" spans="2:38">
      <c r="B61" s="15"/>
      <c r="C61" s="15"/>
      <c r="D61" s="15"/>
      <c r="F61" s="12" t="s">
        <v>116</v>
      </c>
      <c r="G61" s="12" t="s">
        <v>117</v>
      </c>
      <c r="H61" s="12" t="s">
        <v>118</v>
      </c>
      <c r="I61" s="12" t="s">
        <v>121</v>
      </c>
      <c r="J61" s="12" t="s">
        <v>120</v>
      </c>
      <c r="K61" s="12" t="s">
        <v>119</v>
      </c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3">
        <v>1</v>
      </c>
      <c r="AC61" s="12" t="s">
        <v>27</v>
      </c>
      <c r="AD61" s="12">
        <v>4</v>
      </c>
      <c r="AE61" s="12">
        <v>0</v>
      </c>
      <c r="AF61" s="12">
        <v>58</v>
      </c>
      <c r="AG61" s="12">
        <v>28</v>
      </c>
      <c r="AH61" s="12">
        <v>10</v>
      </c>
      <c r="AI61" s="12">
        <v>1</v>
      </c>
      <c r="AJ61" s="12">
        <v>6</v>
      </c>
      <c r="AK61" s="15"/>
      <c r="AL61" s="15"/>
    </row>
    <row r="62" spans="2:38">
      <c r="B62" s="15"/>
      <c r="C62" s="15"/>
      <c r="D62" s="15"/>
      <c r="F62">
        <f t="shared" ref="F62:K62" si="4">VLOOKUP($C$5,$AB$61:$AJ$75,F$60)</f>
        <v>24</v>
      </c>
      <c r="G62">
        <f t="shared" si="4"/>
        <v>659</v>
      </c>
      <c r="H62">
        <f t="shared" si="4"/>
        <v>435</v>
      </c>
      <c r="I62">
        <f t="shared" si="4"/>
        <v>84</v>
      </c>
      <c r="J62">
        <f t="shared" si="4"/>
        <v>108</v>
      </c>
      <c r="K62">
        <f t="shared" si="4"/>
        <v>162</v>
      </c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3">
        <v>2</v>
      </c>
      <c r="AC62" s="12" t="s">
        <v>28</v>
      </c>
      <c r="AD62" s="12">
        <v>8</v>
      </c>
      <c r="AE62" s="12">
        <v>14</v>
      </c>
      <c r="AF62" s="12">
        <v>29</v>
      </c>
      <c r="AG62" s="12">
        <v>60</v>
      </c>
      <c r="AH62" s="12">
        <v>5</v>
      </c>
      <c r="AI62" s="12">
        <v>64</v>
      </c>
      <c r="AJ62" s="12">
        <v>43</v>
      </c>
      <c r="AK62" s="15"/>
      <c r="AL62" s="15"/>
    </row>
    <row r="63" spans="2:38">
      <c r="B63" s="39"/>
      <c r="C63" s="15"/>
      <c r="D63" s="15"/>
      <c r="F63" s="40">
        <f>F62/SUM($F62:$K62)</f>
        <v>1.6304347826086956E-2</v>
      </c>
      <c r="G63" s="40">
        <f t="shared" ref="G63" si="5">G62/SUM($F62:$K62)</f>
        <v>0.44769021739130432</v>
      </c>
      <c r="H63" s="40">
        <f t="shared" ref="H63" si="6">H62/SUM($F62:$K62)</f>
        <v>0.29551630434782611</v>
      </c>
      <c r="I63" s="40">
        <f t="shared" ref="I63" si="7">I62/SUM($F62:$K62)</f>
        <v>5.7065217391304345E-2</v>
      </c>
      <c r="J63" s="40">
        <f t="shared" ref="J63" si="8">J62/SUM($F62:$K62)</f>
        <v>7.3369565217391311E-2</v>
      </c>
      <c r="K63" s="40">
        <f t="shared" ref="K63" si="9">K62/SUM($F62:$K62)</f>
        <v>0.11005434782608696</v>
      </c>
      <c r="L63" s="41"/>
      <c r="M63" s="41" t="s">
        <v>179</v>
      </c>
      <c r="N63" s="41"/>
      <c r="Q63" s="15"/>
      <c r="R63" s="15"/>
      <c r="S63" s="78"/>
      <c r="T63" s="78"/>
      <c r="U63" s="78"/>
      <c r="V63" s="78"/>
      <c r="W63" s="78"/>
      <c r="X63" s="78"/>
      <c r="Y63" s="15"/>
      <c r="Z63" s="15"/>
      <c r="AA63" s="15"/>
      <c r="AB63" s="13">
        <v>3</v>
      </c>
      <c r="AC63" s="12" t="s">
        <v>29</v>
      </c>
      <c r="AD63" s="12">
        <v>3</v>
      </c>
      <c r="AE63" s="12">
        <v>2</v>
      </c>
      <c r="AF63" s="12">
        <v>163</v>
      </c>
      <c r="AG63" s="12">
        <v>87</v>
      </c>
      <c r="AH63" s="12">
        <v>14</v>
      </c>
      <c r="AI63" s="12">
        <v>2</v>
      </c>
      <c r="AJ63" s="12">
        <v>23</v>
      </c>
      <c r="AK63" s="15"/>
      <c r="AL63" s="15"/>
    </row>
    <row r="64" spans="2:38">
      <c r="B64" s="39"/>
      <c r="C64" s="15"/>
      <c r="D64" s="15"/>
      <c r="F64" s="43">
        <f>F62/5</f>
        <v>4.8</v>
      </c>
      <c r="G64" s="43">
        <f t="shared" ref="G64:K64" si="10">G62/5</f>
        <v>131.80000000000001</v>
      </c>
      <c r="H64" s="43">
        <f t="shared" si="10"/>
        <v>87</v>
      </c>
      <c r="I64" s="43">
        <f t="shared" si="10"/>
        <v>16.8</v>
      </c>
      <c r="J64" s="43">
        <f t="shared" si="10"/>
        <v>21.6</v>
      </c>
      <c r="K64" s="43">
        <f t="shared" si="10"/>
        <v>32.4</v>
      </c>
      <c r="L64" s="43"/>
      <c r="M64" s="44" t="s">
        <v>181</v>
      </c>
      <c r="N64" s="44"/>
      <c r="Q64" s="15"/>
      <c r="R64" s="15"/>
      <c r="S64" s="79"/>
      <c r="T64" s="79"/>
      <c r="U64" s="79"/>
      <c r="V64" s="79"/>
      <c r="W64" s="79"/>
      <c r="X64" s="79"/>
      <c r="Y64" s="79"/>
      <c r="Z64" s="15"/>
      <c r="AA64" s="15"/>
      <c r="AB64" s="13">
        <v>4</v>
      </c>
      <c r="AC64" s="12" t="s">
        <v>30</v>
      </c>
      <c r="AD64" s="12">
        <v>3</v>
      </c>
      <c r="AE64" s="12">
        <v>1</v>
      </c>
      <c r="AF64" s="12">
        <v>71</v>
      </c>
      <c r="AG64" s="12">
        <v>29</v>
      </c>
      <c r="AH64" s="12">
        <v>8</v>
      </c>
      <c r="AI64" s="12">
        <v>2</v>
      </c>
      <c r="AJ64" s="12">
        <v>17</v>
      </c>
      <c r="AK64" s="15"/>
      <c r="AL64" s="15"/>
    </row>
    <row r="65" spans="2:38">
      <c r="B65" s="39"/>
      <c r="C65" s="15"/>
      <c r="D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3">
        <v>5</v>
      </c>
      <c r="AC65" s="12" t="s">
        <v>31</v>
      </c>
      <c r="AD65" s="12">
        <v>0</v>
      </c>
      <c r="AE65" s="12">
        <v>0</v>
      </c>
      <c r="AF65" s="12">
        <v>13</v>
      </c>
      <c r="AG65" s="12">
        <v>5</v>
      </c>
      <c r="AH65" s="12">
        <v>1</v>
      </c>
      <c r="AI65" s="12">
        <v>0</v>
      </c>
      <c r="AJ65" s="12">
        <v>3</v>
      </c>
      <c r="AK65" s="15"/>
      <c r="AL65" s="15"/>
    </row>
    <row r="66" spans="2:38">
      <c r="B66" s="39"/>
      <c r="C66" s="15"/>
      <c r="D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3">
        <v>6</v>
      </c>
      <c r="AC66" s="12" t="s">
        <v>32</v>
      </c>
      <c r="AD66" s="12">
        <v>1</v>
      </c>
      <c r="AE66" s="12">
        <v>0</v>
      </c>
      <c r="AF66" s="12">
        <v>36</v>
      </c>
      <c r="AG66" s="12">
        <v>21</v>
      </c>
      <c r="AH66" s="12">
        <v>1</v>
      </c>
      <c r="AI66" s="12">
        <v>3</v>
      </c>
      <c r="AJ66" s="12">
        <v>7</v>
      </c>
      <c r="AK66" s="15"/>
      <c r="AL66" s="15"/>
    </row>
    <row r="67" spans="2:38">
      <c r="B67" s="39"/>
      <c r="C67" s="15"/>
      <c r="D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3">
        <v>7</v>
      </c>
      <c r="AC67" s="12" t="s">
        <v>33</v>
      </c>
      <c r="AD67" s="12">
        <v>1</v>
      </c>
      <c r="AE67" s="12">
        <v>0</v>
      </c>
      <c r="AF67" s="12">
        <v>27</v>
      </c>
      <c r="AG67" s="12">
        <v>12</v>
      </c>
      <c r="AH67" s="12">
        <v>9</v>
      </c>
      <c r="AI67" s="12">
        <v>2</v>
      </c>
      <c r="AJ67" s="12">
        <v>4</v>
      </c>
      <c r="AK67" s="15"/>
      <c r="AL67" s="15"/>
    </row>
    <row r="68" spans="2:38">
      <c r="B68" s="39"/>
      <c r="C68" s="15"/>
      <c r="D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3">
        <v>8</v>
      </c>
      <c r="AC68" s="12" t="s">
        <v>34</v>
      </c>
      <c r="AD68" s="12">
        <v>2</v>
      </c>
      <c r="AE68" s="12">
        <v>0</v>
      </c>
      <c r="AF68" s="12">
        <v>60</v>
      </c>
      <c r="AG68" s="12">
        <v>36</v>
      </c>
      <c r="AH68" s="12">
        <v>7</v>
      </c>
      <c r="AI68" s="12">
        <v>8</v>
      </c>
      <c r="AJ68" s="12">
        <v>9</v>
      </c>
      <c r="AK68" s="15"/>
      <c r="AL68" s="15"/>
    </row>
    <row r="69" spans="2:38">
      <c r="B69" s="39"/>
      <c r="C69" s="15"/>
      <c r="D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3">
        <v>9</v>
      </c>
      <c r="AC69" s="12" t="s">
        <v>35</v>
      </c>
      <c r="AD69" s="12">
        <v>2</v>
      </c>
      <c r="AE69" s="12">
        <v>2</v>
      </c>
      <c r="AF69" s="12">
        <v>22</v>
      </c>
      <c r="AG69" s="12">
        <v>15</v>
      </c>
      <c r="AH69" s="12">
        <v>6</v>
      </c>
      <c r="AI69" s="12">
        <v>8</v>
      </c>
      <c r="AJ69" s="12">
        <v>12</v>
      </c>
      <c r="AK69" s="15"/>
      <c r="AL69" s="15"/>
    </row>
    <row r="70" spans="2:38">
      <c r="B70" s="39"/>
      <c r="C70" s="15"/>
      <c r="D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3">
        <v>10</v>
      </c>
      <c r="AC70" s="12" t="s">
        <v>36</v>
      </c>
      <c r="AD70" s="12">
        <v>1</v>
      </c>
      <c r="AE70" s="12">
        <v>0</v>
      </c>
      <c r="AF70" s="12">
        <v>27</v>
      </c>
      <c r="AG70" s="12">
        <v>7</v>
      </c>
      <c r="AH70" s="12">
        <v>3</v>
      </c>
      <c r="AI70" s="12">
        <v>0</v>
      </c>
      <c r="AJ70" s="12">
        <v>2</v>
      </c>
      <c r="AK70" s="15"/>
      <c r="AL70" s="15"/>
    </row>
    <row r="71" spans="2:38">
      <c r="B71" s="39"/>
      <c r="C71" s="15"/>
      <c r="D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3">
        <v>11</v>
      </c>
      <c r="AC71" s="12" t="s">
        <v>37</v>
      </c>
      <c r="AD71" s="12">
        <v>0</v>
      </c>
      <c r="AE71" s="12">
        <v>0</v>
      </c>
      <c r="AF71" s="12">
        <v>21</v>
      </c>
      <c r="AG71" s="12">
        <v>11</v>
      </c>
      <c r="AH71" s="12">
        <v>2</v>
      </c>
      <c r="AI71" s="12">
        <v>0</v>
      </c>
      <c r="AJ71" s="12">
        <v>2</v>
      </c>
      <c r="AK71" s="15"/>
      <c r="AL71" s="15"/>
    </row>
    <row r="72" spans="2:38">
      <c r="B72" s="39"/>
      <c r="C72" s="15"/>
      <c r="D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3">
        <v>12</v>
      </c>
      <c r="AC72" s="12" t="s">
        <v>38</v>
      </c>
      <c r="AD72" s="12">
        <v>2</v>
      </c>
      <c r="AE72" s="12">
        <v>3</v>
      </c>
      <c r="AF72" s="12">
        <v>68</v>
      </c>
      <c r="AG72" s="12">
        <v>82</v>
      </c>
      <c r="AH72" s="12">
        <v>12</v>
      </c>
      <c r="AI72" s="12">
        <v>16</v>
      </c>
      <c r="AJ72" s="12">
        <v>18</v>
      </c>
      <c r="AK72" s="15"/>
      <c r="AL72" s="15"/>
    </row>
    <row r="73" spans="2:38">
      <c r="B73" s="39"/>
      <c r="C73" s="15"/>
      <c r="D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3">
        <v>13</v>
      </c>
      <c r="AC73" s="12" t="s">
        <v>39</v>
      </c>
      <c r="AD73" s="12">
        <v>1</v>
      </c>
      <c r="AE73" s="12">
        <v>2</v>
      </c>
      <c r="AF73" s="12">
        <v>43</v>
      </c>
      <c r="AG73" s="12">
        <v>22</v>
      </c>
      <c r="AH73" s="12">
        <v>5</v>
      </c>
      <c r="AI73" s="12">
        <v>1</v>
      </c>
      <c r="AJ73" s="12">
        <v>14</v>
      </c>
      <c r="AK73" s="15"/>
      <c r="AL73" s="15"/>
    </row>
    <row r="74" spans="2:38">
      <c r="B74" s="39"/>
      <c r="C74" s="15"/>
      <c r="D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3">
        <v>14</v>
      </c>
      <c r="AC74" s="12" t="s">
        <v>40</v>
      </c>
      <c r="AD74" s="12">
        <v>0</v>
      </c>
      <c r="AE74" s="12">
        <v>0</v>
      </c>
      <c r="AF74" s="12">
        <v>21</v>
      </c>
      <c r="AG74" s="12">
        <v>20</v>
      </c>
      <c r="AH74" s="12">
        <v>1</v>
      </c>
      <c r="AI74" s="12">
        <v>1</v>
      </c>
      <c r="AJ74" s="12">
        <v>2</v>
      </c>
      <c r="AK74" s="15"/>
      <c r="AL74" s="15"/>
    </row>
    <row r="75" spans="2:38">
      <c r="B75" s="39"/>
      <c r="C75" s="15"/>
      <c r="D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3">
        <v>15</v>
      </c>
      <c r="AC75" s="12" t="s">
        <v>88</v>
      </c>
      <c r="AD75" s="12">
        <v>28</v>
      </c>
      <c r="AE75" s="12">
        <v>24</v>
      </c>
      <c r="AF75" s="12">
        <v>659</v>
      </c>
      <c r="AG75" s="12">
        <v>435</v>
      </c>
      <c r="AH75" s="12">
        <v>84</v>
      </c>
      <c r="AI75" s="12">
        <v>108</v>
      </c>
      <c r="AJ75" s="12">
        <v>162</v>
      </c>
      <c r="AK75" s="15"/>
      <c r="AL75" s="15"/>
    </row>
    <row r="76" spans="2:38">
      <c r="B76" s="39"/>
      <c r="C76" s="15"/>
      <c r="D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</row>
    <row r="77" spans="2:38">
      <c r="B77" s="39"/>
      <c r="C77" s="15"/>
      <c r="D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</row>
    <row r="78" spans="2:38">
      <c r="B78" s="15"/>
      <c r="C78" s="15"/>
      <c r="D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</row>
    <row r="79" spans="2:38"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</row>
    <row r="80" spans="2:38"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</row>
    <row r="81" spans="2:37"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</row>
    <row r="82" spans="2:37"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</row>
    <row r="83" spans="2:37"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</row>
    <row r="84" spans="2:37"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</row>
    <row r="85" spans="2:37">
      <c r="E85" s="10" t="str">
        <f>VLOOKUP($C$5,$B$8:$C$22,2)</f>
        <v>New Zealand</v>
      </c>
      <c r="F85" s="11"/>
      <c r="G85" s="11"/>
      <c r="H85" s="11"/>
      <c r="I85" s="11"/>
      <c r="J85" s="11"/>
      <c r="K85" s="11"/>
      <c r="L85" s="11"/>
      <c r="M85" s="11"/>
      <c r="N85" s="10" t="str">
        <f>N34</f>
        <v>2012-2016</v>
      </c>
      <c r="O85" s="11"/>
      <c r="Q85" s="15"/>
      <c r="R85" s="14"/>
      <c r="S85" s="15"/>
      <c r="T85" s="15"/>
      <c r="U85" s="15"/>
      <c r="V85" s="15"/>
      <c r="W85" s="15"/>
      <c r="X85" s="15"/>
      <c r="Y85" s="15"/>
      <c r="Z85" s="15"/>
      <c r="AA85" s="15"/>
    </row>
    <row r="86" spans="2:37"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</row>
    <row r="87" spans="2:37">
      <c r="B87" s="15"/>
      <c r="C87" s="15"/>
      <c r="F87" s="100">
        <v>3</v>
      </c>
      <c r="G87" s="100">
        <v>4</v>
      </c>
      <c r="H87" s="100">
        <v>5</v>
      </c>
      <c r="I87" s="100">
        <v>6</v>
      </c>
      <c r="J87" s="100">
        <v>7</v>
      </c>
      <c r="K87" s="100">
        <v>8</v>
      </c>
      <c r="L87" s="100">
        <v>9</v>
      </c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</row>
    <row r="88" spans="2:37">
      <c r="B88" s="15"/>
      <c r="C88" s="15"/>
      <c r="F88" s="12" t="s">
        <v>72</v>
      </c>
      <c r="G88" s="12" t="s">
        <v>112</v>
      </c>
      <c r="H88" s="12" t="s">
        <v>113</v>
      </c>
      <c r="I88" s="12" t="s">
        <v>115</v>
      </c>
      <c r="J88" s="12" t="s">
        <v>114</v>
      </c>
      <c r="K88" s="12" t="s">
        <v>109</v>
      </c>
      <c r="L88" s="12" t="s">
        <v>104</v>
      </c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C88" t="s">
        <v>53</v>
      </c>
    </row>
    <row r="89" spans="2:37">
      <c r="B89" s="15"/>
      <c r="C89" s="15"/>
      <c r="E89" t="s">
        <v>53</v>
      </c>
      <c r="F89">
        <f t="shared" ref="F89:L89" si="11">VLOOKUP($C$5,$AB$91:$AJ$105,F$87)</f>
        <v>63</v>
      </c>
      <c r="G89">
        <f t="shared" si="11"/>
        <v>363</v>
      </c>
      <c r="H89">
        <f t="shared" si="11"/>
        <v>445</v>
      </c>
      <c r="I89">
        <f t="shared" si="11"/>
        <v>37</v>
      </c>
      <c r="J89">
        <f t="shared" si="11"/>
        <v>124</v>
      </c>
      <c r="K89">
        <f t="shared" si="11"/>
        <v>60</v>
      </c>
      <c r="L89">
        <f t="shared" si="11"/>
        <v>41</v>
      </c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</row>
    <row r="90" spans="2:37">
      <c r="B90" s="15"/>
      <c r="C90" s="15"/>
      <c r="E90" t="s">
        <v>42</v>
      </c>
      <c r="F90">
        <f t="shared" ref="F90:L90" si="12">VLOOKUP($C$5,$AB$113:$AJ$127,F$87)</f>
        <v>6</v>
      </c>
      <c r="G90">
        <f t="shared" si="12"/>
        <v>32</v>
      </c>
      <c r="H90">
        <f t="shared" si="12"/>
        <v>147</v>
      </c>
      <c r="I90">
        <f t="shared" si="12"/>
        <v>16</v>
      </c>
      <c r="J90">
        <f t="shared" si="12"/>
        <v>54</v>
      </c>
      <c r="K90">
        <f t="shared" si="12"/>
        <v>92</v>
      </c>
      <c r="L90">
        <f t="shared" si="12"/>
        <v>20</v>
      </c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C90" s="12"/>
      <c r="AD90" s="12" t="s">
        <v>96</v>
      </c>
      <c r="AE90" s="12" t="s">
        <v>97</v>
      </c>
      <c r="AF90" s="12" t="s">
        <v>98</v>
      </c>
      <c r="AG90" s="12" t="s">
        <v>99</v>
      </c>
      <c r="AH90" s="12" t="s">
        <v>100</v>
      </c>
      <c r="AI90" s="12" t="s">
        <v>101</v>
      </c>
      <c r="AJ90" s="12" t="s">
        <v>95</v>
      </c>
      <c r="AK90" s="12" t="s">
        <v>88</v>
      </c>
    </row>
    <row r="91" spans="2:37">
      <c r="B91" s="15"/>
      <c r="C91" s="15"/>
      <c r="E91" s="11" t="s">
        <v>88</v>
      </c>
      <c r="F91" s="11">
        <f>SUM(F89:F90)</f>
        <v>69</v>
      </c>
      <c r="G91" s="11">
        <f t="shared" ref="G91:L91" si="13">SUM(G89:G90)</f>
        <v>395</v>
      </c>
      <c r="H91" s="11">
        <f t="shared" si="13"/>
        <v>592</v>
      </c>
      <c r="I91" s="11">
        <f t="shared" si="13"/>
        <v>53</v>
      </c>
      <c r="J91" s="11">
        <f t="shared" si="13"/>
        <v>178</v>
      </c>
      <c r="K91" s="11">
        <f t="shared" si="13"/>
        <v>152</v>
      </c>
      <c r="L91" s="11">
        <f t="shared" si="13"/>
        <v>61</v>
      </c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3">
        <v>1</v>
      </c>
      <c r="AC91" s="12" t="s">
        <v>27</v>
      </c>
      <c r="AD91" s="12">
        <v>7</v>
      </c>
      <c r="AE91" s="12">
        <v>30</v>
      </c>
      <c r="AF91" s="12">
        <v>34</v>
      </c>
      <c r="AG91" s="12">
        <v>2</v>
      </c>
      <c r="AH91" s="12">
        <v>6</v>
      </c>
      <c r="AI91" s="12">
        <v>3</v>
      </c>
      <c r="AJ91" s="12">
        <v>6</v>
      </c>
      <c r="AK91" s="12">
        <v>88</v>
      </c>
    </row>
    <row r="92" spans="2:37">
      <c r="B92" s="39"/>
      <c r="C92" s="15"/>
      <c r="E92" s="41" t="s">
        <v>53</v>
      </c>
      <c r="F92" s="40">
        <f>F89/SUM($F$91:$L$91)</f>
        <v>4.2000000000000003E-2</v>
      </c>
      <c r="G92" s="40">
        <f t="shared" ref="G92:L93" si="14">G89/SUM($F$91:$L$91)</f>
        <v>0.24199999999999999</v>
      </c>
      <c r="H92" s="40">
        <f t="shared" si="14"/>
        <v>0.29666666666666669</v>
      </c>
      <c r="I92" s="40">
        <f t="shared" si="14"/>
        <v>2.4666666666666667E-2</v>
      </c>
      <c r="J92" s="40">
        <f t="shared" si="14"/>
        <v>8.2666666666666666E-2</v>
      </c>
      <c r="K92" s="40">
        <f t="shared" si="14"/>
        <v>0.04</v>
      </c>
      <c r="L92" s="40">
        <f t="shared" si="14"/>
        <v>2.7333333333333334E-2</v>
      </c>
      <c r="M92" s="42">
        <f>SUM(F92:L92)</f>
        <v>0.7553333333333333</v>
      </c>
      <c r="N92" s="41" t="s">
        <v>180</v>
      </c>
      <c r="O92" s="41"/>
      <c r="Q92" s="15"/>
      <c r="R92" s="15"/>
      <c r="S92" s="78"/>
      <c r="T92" s="78"/>
      <c r="U92" s="78"/>
      <c r="V92" s="78"/>
      <c r="W92" s="78"/>
      <c r="X92" s="78"/>
      <c r="Y92" s="78"/>
      <c r="Z92" s="112"/>
      <c r="AA92" s="15"/>
      <c r="AB92" s="13">
        <v>2</v>
      </c>
      <c r="AC92" s="12" t="s">
        <v>28</v>
      </c>
      <c r="AD92" s="12">
        <v>10</v>
      </c>
      <c r="AE92" s="12">
        <v>28</v>
      </c>
      <c r="AF92" s="12">
        <v>46</v>
      </c>
      <c r="AG92" s="12">
        <v>3</v>
      </c>
      <c r="AH92" s="12">
        <v>5</v>
      </c>
      <c r="AI92" s="12">
        <v>6</v>
      </c>
      <c r="AJ92" s="12">
        <v>4</v>
      </c>
      <c r="AK92" s="12">
        <v>102</v>
      </c>
    </row>
    <row r="93" spans="2:37">
      <c r="B93" s="39"/>
      <c r="C93" s="15"/>
      <c r="E93" s="41" t="s">
        <v>42</v>
      </c>
      <c r="F93" s="40">
        <f>F90/SUM($F$91:$L$91)</f>
        <v>4.0000000000000001E-3</v>
      </c>
      <c r="G93" s="40">
        <f t="shared" si="14"/>
        <v>2.1333333333333333E-2</v>
      </c>
      <c r="H93" s="40">
        <f t="shared" si="14"/>
        <v>9.8000000000000004E-2</v>
      </c>
      <c r="I93" s="40">
        <f t="shared" si="14"/>
        <v>1.0666666666666666E-2</v>
      </c>
      <c r="J93" s="40">
        <f t="shared" si="14"/>
        <v>3.5999999999999997E-2</v>
      </c>
      <c r="K93" s="40">
        <f t="shared" si="14"/>
        <v>6.133333333333333E-2</v>
      </c>
      <c r="L93" s="40">
        <f t="shared" si="14"/>
        <v>1.3333333333333334E-2</v>
      </c>
      <c r="M93" s="42">
        <f t="shared" ref="M93:M94" si="15">SUM(F93:L93)</f>
        <v>0.24466666666666667</v>
      </c>
      <c r="N93" s="41"/>
      <c r="O93" s="41"/>
      <c r="Q93" s="15"/>
      <c r="R93" s="15"/>
      <c r="S93" s="78"/>
      <c r="T93" s="78"/>
      <c r="U93" s="78"/>
      <c r="V93" s="78"/>
      <c r="W93" s="78"/>
      <c r="X93" s="78"/>
      <c r="Y93" s="78"/>
      <c r="Z93" s="112"/>
      <c r="AA93" s="15"/>
      <c r="AB93" s="13">
        <v>3</v>
      </c>
      <c r="AC93" s="12" t="s">
        <v>29</v>
      </c>
      <c r="AD93" s="12">
        <v>17</v>
      </c>
      <c r="AE93" s="12">
        <v>94</v>
      </c>
      <c r="AF93" s="12">
        <v>78</v>
      </c>
      <c r="AG93" s="12">
        <v>8</v>
      </c>
      <c r="AH93" s="12">
        <v>34</v>
      </c>
      <c r="AI93" s="12">
        <v>10</v>
      </c>
      <c r="AJ93" s="12">
        <v>9</v>
      </c>
      <c r="AK93" s="12">
        <v>250</v>
      </c>
    </row>
    <row r="94" spans="2:37">
      <c r="B94" s="39"/>
      <c r="C94" s="15"/>
      <c r="E94" s="41" t="s">
        <v>88</v>
      </c>
      <c r="F94" s="40">
        <f>F92+F93</f>
        <v>4.5999999999999999E-2</v>
      </c>
      <c r="G94" s="40">
        <f t="shared" ref="G94:L94" si="16">G92+G93</f>
        <v>0.26333333333333331</v>
      </c>
      <c r="H94" s="40">
        <f t="shared" si="16"/>
        <v>0.39466666666666672</v>
      </c>
      <c r="I94" s="40">
        <f t="shared" si="16"/>
        <v>3.5333333333333335E-2</v>
      </c>
      <c r="J94" s="40">
        <f t="shared" si="16"/>
        <v>0.11866666666666667</v>
      </c>
      <c r="K94" s="40">
        <f t="shared" si="16"/>
        <v>0.10133333333333333</v>
      </c>
      <c r="L94" s="40">
        <f t="shared" si="16"/>
        <v>4.066666666666667E-2</v>
      </c>
      <c r="M94" s="42">
        <f t="shared" si="15"/>
        <v>1</v>
      </c>
      <c r="N94" s="41"/>
      <c r="O94" s="41"/>
      <c r="Q94" s="15"/>
      <c r="R94" s="15"/>
      <c r="S94" s="78"/>
      <c r="T94" s="78"/>
      <c r="U94" s="78"/>
      <c r="V94" s="78"/>
      <c r="W94" s="78"/>
      <c r="X94" s="78"/>
      <c r="Y94" s="78"/>
      <c r="Z94" s="112"/>
      <c r="AA94" s="15"/>
      <c r="AB94" s="13">
        <v>4</v>
      </c>
      <c r="AC94" s="12" t="s">
        <v>30</v>
      </c>
      <c r="AD94" s="12">
        <v>4</v>
      </c>
      <c r="AE94" s="12">
        <v>40</v>
      </c>
      <c r="AF94" s="12">
        <v>30</v>
      </c>
      <c r="AG94" s="12">
        <v>3</v>
      </c>
      <c r="AH94" s="12">
        <v>15</v>
      </c>
      <c r="AI94" s="12">
        <v>7</v>
      </c>
      <c r="AJ94" s="12">
        <v>3</v>
      </c>
      <c r="AK94" s="12">
        <v>102</v>
      </c>
    </row>
    <row r="95" spans="2:37">
      <c r="B95" s="39"/>
      <c r="C95" s="15"/>
      <c r="E95" s="44" t="s">
        <v>53</v>
      </c>
      <c r="F95" s="43">
        <f>F89/5</f>
        <v>12.6</v>
      </c>
      <c r="G95" s="43">
        <f t="shared" ref="G95:L95" si="17">G89/5</f>
        <v>72.599999999999994</v>
      </c>
      <c r="H95" s="43">
        <f t="shared" si="17"/>
        <v>89</v>
      </c>
      <c r="I95" s="43">
        <f t="shared" si="17"/>
        <v>7.4</v>
      </c>
      <c r="J95" s="43">
        <f t="shared" si="17"/>
        <v>24.8</v>
      </c>
      <c r="K95" s="43">
        <f t="shared" si="17"/>
        <v>12</v>
      </c>
      <c r="L95" s="43">
        <f t="shared" si="17"/>
        <v>8.1999999999999993</v>
      </c>
      <c r="M95" s="44"/>
      <c r="N95" s="44" t="s">
        <v>181</v>
      </c>
      <c r="O95" s="44"/>
      <c r="Q95" s="15"/>
      <c r="R95" s="15"/>
      <c r="S95" s="79"/>
      <c r="T95" s="79"/>
      <c r="U95" s="79"/>
      <c r="V95" s="79"/>
      <c r="W95" s="79"/>
      <c r="X95" s="79"/>
      <c r="Y95" s="79"/>
      <c r="Z95" s="15"/>
      <c r="AA95" s="15"/>
      <c r="AB95" s="13">
        <v>5</v>
      </c>
      <c r="AC95" s="12" t="s">
        <v>31</v>
      </c>
      <c r="AD95" s="12">
        <v>0</v>
      </c>
      <c r="AE95" s="12">
        <v>7</v>
      </c>
      <c r="AF95" s="12">
        <v>10</v>
      </c>
      <c r="AG95" s="12">
        <v>0</v>
      </c>
      <c r="AH95" s="12">
        <v>0</v>
      </c>
      <c r="AI95" s="12">
        <v>0</v>
      </c>
      <c r="AJ95" s="12">
        <v>1</v>
      </c>
      <c r="AK95" s="12">
        <v>18</v>
      </c>
    </row>
    <row r="96" spans="2:37">
      <c r="B96" s="39"/>
      <c r="C96" s="15"/>
      <c r="E96" s="44" t="s">
        <v>42</v>
      </c>
      <c r="F96" s="43">
        <f t="shared" ref="F96:L96" si="18">F90/5</f>
        <v>1.2</v>
      </c>
      <c r="G96" s="43">
        <f t="shared" si="18"/>
        <v>6.4</v>
      </c>
      <c r="H96" s="43">
        <f t="shared" si="18"/>
        <v>29.4</v>
      </c>
      <c r="I96" s="43">
        <f t="shared" si="18"/>
        <v>3.2</v>
      </c>
      <c r="J96" s="43">
        <f t="shared" si="18"/>
        <v>10.8</v>
      </c>
      <c r="K96" s="43">
        <f t="shared" si="18"/>
        <v>18.399999999999999</v>
      </c>
      <c r="L96" s="43">
        <f t="shared" si="18"/>
        <v>4</v>
      </c>
      <c r="M96" s="44"/>
      <c r="N96" s="44"/>
      <c r="O96" s="44"/>
      <c r="Q96" s="15"/>
      <c r="R96" s="15"/>
      <c r="S96" s="79"/>
      <c r="T96" s="79"/>
      <c r="U96" s="79"/>
      <c r="V96" s="79"/>
      <c r="W96" s="79"/>
      <c r="X96" s="79"/>
      <c r="Y96" s="79"/>
      <c r="Z96" s="15"/>
      <c r="AA96" s="15"/>
      <c r="AB96" s="13">
        <v>6</v>
      </c>
      <c r="AC96" s="12" t="s">
        <v>32</v>
      </c>
      <c r="AD96" s="12">
        <v>6</v>
      </c>
      <c r="AE96" s="12">
        <v>16</v>
      </c>
      <c r="AF96" s="12">
        <v>28</v>
      </c>
      <c r="AG96" s="12">
        <v>1</v>
      </c>
      <c r="AH96" s="12">
        <v>5</v>
      </c>
      <c r="AI96" s="12">
        <v>3</v>
      </c>
      <c r="AJ96" s="12">
        <v>0</v>
      </c>
      <c r="AK96" s="12">
        <v>59</v>
      </c>
    </row>
    <row r="97" spans="2:37">
      <c r="B97" s="39"/>
      <c r="C97" s="15"/>
      <c r="E97" s="44" t="s">
        <v>88</v>
      </c>
      <c r="F97" s="43">
        <f t="shared" ref="F97:L97" si="19">F91/5</f>
        <v>13.8</v>
      </c>
      <c r="G97" s="43">
        <f t="shared" si="19"/>
        <v>79</v>
      </c>
      <c r="H97" s="43">
        <f t="shared" si="19"/>
        <v>118.4</v>
      </c>
      <c r="I97" s="43">
        <f t="shared" si="19"/>
        <v>10.6</v>
      </c>
      <c r="J97" s="43">
        <f t="shared" si="19"/>
        <v>35.6</v>
      </c>
      <c r="K97" s="43">
        <f t="shared" si="19"/>
        <v>30.4</v>
      </c>
      <c r="L97" s="43">
        <f t="shared" si="19"/>
        <v>12.2</v>
      </c>
      <c r="M97" s="44"/>
      <c r="N97" s="44"/>
      <c r="O97" s="44"/>
      <c r="Q97" s="15"/>
      <c r="R97" s="15"/>
      <c r="S97" s="79"/>
      <c r="T97" s="79"/>
      <c r="U97" s="79"/>
      <c r="V97" s="79"/>
      <c r="W97" s="79"/>
      <c r="X97" s="79"/>
      <c r="Y97" s="79"/>
      <c r="Z97" s="15"/>
      <c r="AA97" s="15"/>
      <c r="AB97" s="13">
        <v>7</v>
      </c>
      <c r="AC97" s="12" t="s">
        <v>33</v>
      </c>
      <c r="AD97" s="12">
        <v>1</v>
      </c>
      <c r="AE97" s="12">
        <v>12</v>
      </c>
      <c r="AF97" s="12">
        <v>15</v>
      </c>
      <c r="AG97" s="12">
        <v>4</v>
      </c>
      <c r="AH97" s="12">
        <v>6</v>
      </c>
      <c r="AI97" s="12">
        <v>4</v>
      </c>
      <c r="AJ97" s="12">
        <v>2</v>
      </c>
      <c r="AK97" s="12">
        <v>44</v>
      </c>
    </row>
    <row r="98" spans="2:37">
      <c r="B98" s="39"/>
      <c r="C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3">
        <v>8</v>
      </c>
      <c r="AC98" s="12" t="s">
        <v>34</v>
      </c>
      <c r="AD98" s="12">
        <v>8</v>
      </c>
      <c r="AE98" s="12">
        <v>30</v>
      </c>
      <c r="AF98" s="12">
        <v>39</v>
      </c>
      <c r="AG98" s="12">
        <v>3</v>
      </c>
      <c r="AH98" s="12">
        <v>7</v>
      </c>
      <c r="AI98" s="12">
        <v>5</v>
      </c>
      <c r="AJ98" s="12">
        <v>3</v>
      </c>
      <c r="AK98" s="12">
        <v>95</v>
      </c>
    </row>
    <row r="99" spans="2:37">
      <c r="B99" s="39"/>
      <c r="C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3">
        <v>9</v>
      </c>
      <c r="AC99" s="12" t="s">
        <v>35</v>
      </c>
      <c r="AD99" s="12">
        <v>0</v>
      </c>
      <c r="AE99" s="12">
        <v>19</v>
      </c>
      <c r="AF99" s="12">
        <v>17</v>
      </c>
      <c r="AG99" s="12">
        <v>1</v>
      </c>
      <c r="AH99" s="12">
        <v>2</v>
      </c>
      <c r="AI99" s="12">
        <v>3</v>
      </c>
      <c r="AJ99" s="12">
        <v>1</v>
      </c>
      <c r="AK99" s="12">
        <v>43</v>
      </c>
    </row>
    <row r="100" spans="2:37">
      <c r="B100" s="39"/>
      <c r="C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3">
        <v>10</v>
      </c>
      <c r="AC100" s="12" t="s">
        <v>36</v>
      </c>
      <c r="AD100" s="12">
        <v>1</v>
      </c>
      <c r="AE100" s="12">
        <v>12</v>
      </c>
      <c r="AF100" s="12">
        <v>10</v>
      </c>
      <c r="AG100" s="12">
        <v>0</v>
      </c>
      <c r="AH100" s="12">
        <v>2</v>
      </c>
      <c r="AI100" s="12">
        <v>7</v>
      </c>
      <c r="AJ100" s="12">
        <v>1</v>
      </c>
      <c r="AK100" s="12">
        <v>33</v>
      </c>
    </row>
    <row r="101" spans="2:37">
      <c r="B101" s="39"/>
      <c r="C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3">
        <v>11</v>
      </c>
      <c r="AC101" s="12" t="s">
        <v>37</v>
      </c>
      <c r="AD101" s="12">
        <v>0</v>
      </c>
      <c r="AE101" s="12">
        <v>9</v>
      </c>
      <c r="AF101" s="12">
        <v>18</v>
      </c>
      <c r="AG101" s="12">
        <v>2</v>
      </c>
      <c r="AH101" s="12">
        <v>0</v>
      </c>
      <c r="AI101" s="12">
        <v>0</v>
      </c>
      <c r="AJ101" s="12">
        <v>3</v>
      </c>
      <c r="AK101" s="12">
        <v>32</v>
      </c>
    </row>
    <row r="102" spans="2:37">
      <c r="B102" s="39"/>
      <c r="C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3">
        <v>12</v>
      </c>
      <c r="AC102" s="12" t="s">
        <v>38</v>
      </c>
      <c r="AD102" s="12">
        <v>5</v>
      </c>
      <c r="AE102" s="12">
        <v>38</v>
      </c>
      <c r="AF102" s="12">
        <v>62</v>
      </c>
      <c r="AG102" s="12">
        <v>7</v>
      </c>
      <c r="AH102" s="12">
        <v>27</v>
      </c>
      <c r="AI102" s="12">
        <v>9</v>
      </c>
      <c r="AJ102" s="12">
        <v>6</v>
      </c>
      <c r="AK102" s="12">
        <v>154</v>
      </c>
    </row>
    <row r="103" spans="2:37">
      <c r="B103" s="39"/>
      <c r="C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3">
        <v>13</v>
      </c>
      <c r="AC103" s="12" t="s">
        <v>39</v>
      </c>
      <c r="AD103" s="12">
        <v>3</v>
      </c>
      <c r="AE103" s="12">
        <v>23</v>
      </c>
      <c r="AF103" s="12">
        <v>32</v>
      </c>
      <c r="AG103" s="12">
        <v>0</v>
      </c>
      <c r="AH103" s="12">
        <v>10</v>
      </c>
      <c r="AI103" s="12">
        <v>1</v>
      </c>
      <c r="AJ103" s="12">
        <v>2</v>
      </c>
      <c r="AK103" s="12">
        <v>71</v>
      </c>
    </row>
    <row r="104" spans="2:37">
      <c r="B104" s="39"/>
      <c r="C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3">
        <v>14</v>
      </c>
      <c r="AC104" s="12" t="s">
        <v>40</v>
      </c>
      <c r="AD104" s="12">
        <v>1</v>
      </c>
      <c r="AE104" s="12">
        <v>5</v>
      </c>
      <c r="AF104" s="12">
        <v>26</v>
      </c>
      <c r="AG104" s="12">
        <v>3</v>
      </c>
      <c r="AH104" s="12">
        <v>5</v>
      </c>
      <c r="AI104" s="12">
        <v>2</v>
      </c>
      <c r="AJ104" s="12">
        <v>0</v>
      </c>
      <c r="AK104" s="12">
        <v>42</v>
      </c>
    </row>
    <row r="105" spans="2:37">
      <c r="B105" s="39"/>
      <c r="C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3">
        <v>15</v>
      </c>
      <c r="AC105" s="12" t="s">
        <v>88</v>
      </c>
      <c r="AD105" s="12">
        <v>63</v>
      </c>
      <c r="AE105" s="12">
        <v>363</v>
      </c>
      <c r="AF105" s="12">
        <v>445</v>
      </c>
      <c r="AG105" s="12">
        <v>37</v>
      </c>
      <c r="AH105" s="12">
        <v>124</v>
      </c>
      <c r="AI105" s="12">
        <v>60</v>
      </c>
      <c r="AJ105" s="12">
        <v>41</v>
      </c>
      <c r="AK105" s="12">
        <v>1133</v>
      </c>
    </row>
    <row r="106" spans="2:37"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</row>
    <row r="107" spans="2:37"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</row>
    <row r="108" spans="2:37"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</row>
    <row r="109" spans="2:37"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</row>
    <row r="110" spans="2:37"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C110" t="s">
        <v>42</v>
      </c>
    </row>
    <row r="111" spans="2:37"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</row>
    <row r="112" spans="2:37"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C112" s="12"/>
      <c r="AD112" s="12" t="s">
        <v>96</v>
      </c>
      <c r="AE112" s="12" t="s">
        <v>97</v>
      </c>
      <c r="AF112" s="12" t="s">
        <v>98</v>
      </c>
      <c r="AG112" s="12" t="s">
        <v>99</v>
      </c>
      <c r="AH112" s="12" t="s">
        <v>100</v>
      </c>
      <c r="AI112" s="12" t="s">
        <v>101</v>
      </c>
      <c r="AJ112" s="12" t="s">
        <v>95</v>
      </c>
      <c r="AK112" s="12" t="s">
        <v>88</v>
      </c>
    </row>
    <row r="113" spans="17:37"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3">
        <v>1</v>
      </c>
      <c r="AC113" s="12" t="s">
        <v>27</v>
      </c>
      <c r="AD113" s="12">
        <v>0</v>
      </c>
      <c r="AE113" s="12">
        <v>0</v>
      </c>
      <c r="AF113" s="12">
        <v>7</v>
      </c>
      <c r="AG113" s="12">
        <v>0</v>
      </c>
      <c r="AH113" s="12">
        <v>6</v>
      </c>
      <c r="AI113" s="12">
        <v>4</v>
      </c>
      <c r="AJ113" s="12">
        <v>2</v>
      </c>
      <c r="AK113" s="12">
        <v>19</v>
      </c>
    </row>
    <row r="114" spans="17:37"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3">
        <v>2</v>
      </c>
      <c r="AC114" s="12" t="s">
        <v>28</v>
      </c>
      <c r="AD114" s="12">
        <v>1</v>
      </c>
      <c r="AE114" s="12">
        <v>13</v>
      </c>
      <c r="AF114" s="12">
        <v>52</v>
      </c>
      <c r="AG114" s="12">
        <v>6</v>
      </c>
      <c r="AH114" s="12">
        <v>14</v>
      </c>
      <c r="AI114" s="12">
        <v>33</v>
      </c>
      <c r="AJ114" s="12">
        <v>2</v>
      </c>
      <c r="AK114" s="12">
        <v>121</v>
      </c>
    </row>
    <row r="115" spans="17:37"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3">
        <v>3</v>
      </c>
      <c r="AC115" s="12" t="s">
        <v>29</v>
      </c>
      <c r="AD115" s="12">
        <v>1</v>
      </c>
      <c r="AE115" s="12">
        <v>6</v>
      </c>
      <c r="AF115" s="12">
        <v>20</v>
      </c>
      <c r="AG115" s="12">
        <v>0</v>
      </c>
      <c r="AH115" s="12">
        <v>8</v>
      </c>
      <c r="AI115" s="12">
        <v>7</v>
      </c>
      <c r="AJ115" s="12">
        <v>2</v>
      </c>
      <c r="AK115" s="12">
        <v>44</v>
      </c>
    </row>
    <row r="116" spans="17:37"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3">
        <v>4</v>
      </c>
      <c r="AC116" s="12" t="s">
        <v>30</v>
      </c>
      <c r="AD116" s="12">
        <v>0</v>
      </c>
      <c r="AE116" s="12">
        <v>3</v>
      </c>
      <c r="AF116" s="12">
        <v>10</v>
      </c>
      <c r="AG116" s="12">
        <v>1</v>
      </c>
      <c r="AH116" s="12">
        <v>3</v>
      </c>
      <c r="AI116" s="12">
        <v>10</v>
      </c>
      <c r="AJ116" s="12">
        <v>2</v>
      </c>
      <c r="AK116" s="12">
        <v>29</v>
      </c>
    </row>
    <row r="117" spans="17:37"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3">
        <v>5</v>
      </c>
      <c r="AC117" s="12" t="s">
        <v>31</v>
      </c>
      <c r="AD117" s="12">
        <v>0</v>
      </c>
      <c r="AE117" s="12">
        <v>1</v>
      </c>
      <c r="AF117" s="12">
        <v>3</v>
      </c>
      <c r="AG117" s="12">
        <v>0</v>
      </c>
      <c r="AH117" s="12">
        <v>0</v>
      </c>
      <c r="AI117" s="12">
        <v>0</v>
      </c>
      <c r="AJ117" s="12">
        <v>0</v>
      </c>
      <c r="AK117" s="12">
        <v>4</v>
      </c>
    </row>
    <row r="118" spans="17:37"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3">
        <v>6</v>
      </c>
      <c r="AC118" s="12" t="s">
        <v>32</v>
      </c>
      <c r="AD118" s="12">
        <v>0</v>
      </c>
      <c r="AE118" s="12">
        <v>1</v>
      </c>
      <c r="AF118" s="12">
        <v>5</v>
      </c>
      <c r="AG118" s="12">
        <v>0</v>
      </c>
      <c r="AH118" s="12">
        <v>2</v>
      </c>
      <c r="AI118" s="12">
        <v>1</v>
      </c>
      <c r="AJ118" s="12">
        <v>1</v>
      </c>
      <c r="AK118" s="12">
        <v>10</v>
      </c>
    </row>
    <row r="119" spans="17:37"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3">
        <v>7</v>
      </c>
      <c r="AC119" s="12" t="s">
        <v>33</v>
      </c>
      <c r="AD119" s="12">
        <v>0</v>
      </c>
      <c r="AE119" s="12">
        <v>0</v>
      </c>
      <c r="AF119" s="12">
        <v>4</v>
      </c>
      <c r="AG119" s="12">
        <v>3</v>
      </c>
      <c r="AH119" s="12">
        <v>1</v>
      </c>
      <c r="AI119" s="12">
        <v>3</v>
      </c>
      <c r="AJ119" s="12">
        <v>0</v>
      </c>
      <c r="AK119" s="12">
        <v>11</v>
      </c>
    </row>
    <row r="120" spans="17:37"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3">
        <v>8</v>
      </c>
      <c r="AC120" s="12" t="s">
        <v>34</v>
      </c>
      <c r="AD120" s="12">
        <v>0</v>
      </c>
      <c r="AE120" s="12">
        <v>1</v>
      </c>
      <c r="AF120" s="12">
        <v>11</v>
      </c>
      <c r="AG120" s="12">
        <v>3</v>
      </c>
      <c r="AH120" s="12">
        <v>1</v>
      </c>
      <c r="AI120" s="12">
        <v>9</v>
      </c>
      <c r="AJ120" s="12">
        <v>2</v>
      </c>
      <c r="AK120" s="12">
        <v>27</v>
      </c>
    </row>
    <row r="121" spans="17:37"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3">
        <v>9</v>
      </c>
      <c r="AC121" s="12" t="s">
        <v>35</v>
      </c>
      <c r="AD121" s="12">
        <v>0</v>
      </c>
      <c r="AE121" s="12">
        <v>3</v>
      </c>
      <c r="AF121" s="12">
        <v>12</v>
      </c>
      <c r="AG121" s="12">
        <v>1</v>
      </c>
      <c r="AH121" s="12">
        <v>3</v>
      </c>
      <c r="AI121" s="12">
        <v>4</v>
      </c>
      <c r="AJ121" s="12">
        <v>1</v>
      </c>
      <c r="AK121" s="12">
        <v>24</v>
      </c>
    </row>
    <row r="122" spans="17:37"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3">
        <v>10</v>
      </c>
      <c r="AC122" s="12" t="s">
        <v>36</v>
      </c>
      <c r="AD122" s="12">
        <v>1</v>
      </c>
      <c r="AE122" s="12">
        <v>0</v>
      </c>
      <c r="AF122" s="12">
        <v>2</v>
      </c>
      <c r="AG122" s="12">
        <v>1</v>
      </c>
      <c r="AH122" s="12">
        <v>1</v>
      </c>
      <c r="AI122" s="12">
        <v>2</v>
      </c>
      <c r="AJ122" s="12">
        <v>0</v>
      </c>
      <c r="AK122" s="12">
        <v>7</v>
      </c>
    </row>
    <row r="123" spans="17:37"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3">
        <v>11</v>
      </c>
      <c r="AC123" s="12" t="s">
        <v>37</v>
      </c>
      <c r="AD123" s="12">
        <v>0</v>
      </c>
      <c r="AE123" s="12">
        <v>0</v>
      </c>
      <c r="AF123" s="12">
        <v>1</v>
      </c>
      <c r="AG123" s="12">
        <v>0</v>
      </c>
      <c r="AH123" s="12">
        <v>2</v>
      </c>
      <c r="AI123" s="12">
        <v>1</v>
      </c>
      <c r="AJ123" s="12">
        <v>0</v>
      </c>
      <c r="AK123" s="12">
        <v>4</v>
      </c>
    </row>
    <row r="124" spans="17:37"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3">
        <v>12</v>
      </c>
      <c r="AC124" s="12" t="s">
        <v>38</v>
      </c>
      <c r="AD124" s="12">
        <v>3</v>
      </c>
      <c r="AE124" s="12">
        <v>4</v>
      </c>
      <c r="AF124" s="12">
        <v>14</v>
      </c>
      <c r="AG124" s="12">
        <v>0</v>
      </c>
      <c r="AH124" s="12">
        <v>10</v>
      </c>
      <c r="AI124" s="12">
        <v>10</v>
      </c>
      <c r="AJ124" s="12">
        <v>6</v>
      </c>
      <c r="AK124" s="12">
        <v>47</v>
      </c>
    </row>
    <row r="125" spans="17:37">
      <c r="AA125" s="15"/>
      <c r="AB125" s="13">
        <v>13</v>
      </c>
      <c r="AC125" s="12" t="s">
        <v>39</v>
      </c>
      <c r="AD125" s="12">
        <v>0</v>
      </c>
      <c r="AE125" s="12">
        <v>0</v>
      </c>
      <c r="AF125" s="12">
        <v>5</v>
      </c>
      <c r="AG125" s="12">
        <v>1</v>
      </c>
      <c r="AH125" s="12">
        <v>2</v>
      </c>
      <c r="AI125" s="12">
        <v>7</v>
      </c>
      <c r="AJ125" s="12">
        <v>2</v>
      </c>
      <c r="AK125" s="12">
        <v>17</v>
      </c>
    </row>
    <row r="126" spans="17:37">
      <c r="AA126" s="15"/>
      <c r="AB126" s="13">
        <v>14</v>
      </c>
      <c r="AC126" s="12" t="s">
        <v>40</v>
      </c>
      <c r="AD126" s="12">
        <v>0</v>
      </c>
      <c r="AE126" s="12">
        <v>0</v>
      </c>
      <c r="AF126" s="12">
        <v>1</v>
      </c>
      <c r="AG126" s="12">
        <v>0</v>
      </c>
      <c r="AH126" s="12">
        <v>1</v>
      </c>
      <c r="AI126" s="12">
        <v>1</v>
      </c>
      <c r="AJ126" s="12">
        <v>0</v>
      </c>
      <c r="AK126" s="12">
        <v>3</v>
      </c>
    </row>
    <row r="127" spans="17:37">
      <c r="AA127" s="15"/>
      <c r="AB127" s="13">
        <v>15</v>
      </c>
      <c r="AC127" s="12" t="s">
        <v>88</v>
      </c>
      <c r="AD127" s="12">
        <v>6</v>
      </c>
      <c r="AE127" s="12">
        <v>32</v>
      </c>
      <c r="AF127" s="12">
        <v>147</v>
      </c>
      <c r="AG127" s="12">
        <v>16</v>
      </c>
      <c r="AH127" s="12">
        <v>54</v>
      </c>
      <c r="AI127" s="12">
        <v>92</v>
      </c>
      <c r="AJ127" s="12">
        <v>20</v>
      </c>
      <c r="AK127" s="12">
        <v>367</v>
      </c>
    </row>
    <row r="128" spans="17:37">
      <c r="AA128" s="15"/>
    </row>
    <row r="129" spans="27:27">
      <c r="AA129" s="15"/>
    </row>
    <row r="130" spans="27:27">
      <c r="AA130" s="15"/>
    </row>
    <row r="131" spans="27:27">
      <c r="AA131" s="15"/>
    </row>
    <row r="132" spans="27:27">
      <c r="AA132" s="15"/>
    </row>
    <row r="133" spans="27:27">
      <c r="AA133" s="15"/>
    </row>
    <row r="134" spans="27:27">
      <c r="AA134" s="15"/>
    </row>
    <row r="135" spans="27:27">
      <c r="AA135" s="15"/>
    </row>
    <row r="136" spans="27:27">
      <c r="AA136" s="15"/>
    </row>
    <row r="137" spans="27:27">
      <c r="AA137" s="15"/>
    </row>
    <row r="138" spans="27:27">
      <c r="AA138" s="15"/>
    </row>
    <row r="139" spans="27:27">
      <c r="AA139" s="15"/>
    </row>
    <row r="140" spans="27:27">
      <c r="AA140" s="15"/>
    </row>
    <row r="141" spans="27:27">
      <c r="AA141" s="15"/>
    </row>
    <row r="142" spans="27:27">
      <c r="AA142" s="15"/>
    </row>
    <row r="143" spans="27:27">
      <c r="AA143" s="15"/>
    </row>
    <row r="144" spans="27:27">
      <c r="AA144" s="15"/>
    </row>
    <row r="145" spans="27:27">
      <c r="AA145" s="15"/>
    </row>
    <row r="146" spans="27:27">
      <c r="AA146" s="15"/>
    </row>
    <row r="147" spans="27:27">
      <c r="AA147" s="15"/>
    </row>
    <row r="148" spans="27:27">
      <c r="AA148" s="15"/>
    </row>
    <row r="149" spans="27:27">
      <c r="AA149" s="15"/>
    </row>
    <row r="150" spans="27:27">
      <c r="AA150" s="15"/>
    </row>
    <row r="151" spans="27:27">
      <c r="AA151" s="15"/>
    </row>
    <row r="152" spans="27:27">
      <c r="AA152" s="15"/>
    </row>
    <row r="153" spans="27:27">
      <c r="AA153" s="15"/>
    </row>
    <row r="154" spans="27:27">
      <c r="AA154" s="15"/>
    </row>
    <row r="155" spans="27:27">
      <c r="AA155" s="15"/>
    </row>
    <row r="156" spans="27:27">
      <c r="AA156" s="15"/>
    </row>
    <row r="157" spans="27:27">
      <c r="AA157" s="15"/>
    </row>
    <row r="158" spans="27:27">
      <c r="AA158" s="15"/>
    </row>
    <row r="159" spans="27:27">
      <c r="AA159" s="15"/>
    </row>
    <row r="160" spans="27:27">
      <c r="AA160" s="15"/>
    </row>
    <row r="161" spans="27:27">
      <c r="AA161" s="15"/>
    </row>
    <row r="162" spans="27:27">
      <c r="AA162" s="15"/>
    </row>
    <row r="163" spans="27:27">
      <c r="AA163" s="15"/>
    </row>
    <row r="164" spans="27:27">
      <c r="AA164" s="15"/>
    </row>
    <row r="165" spans="27:27">
      <c r="AA165" s="15"/>
    </row>
    <row r="166" spans="27:27">
      <c r="AA166" s="15"/>
    </row>
    <row r="167" spans="27:27">
      <c r="AA167" s="15"/>
    </row>
    <row r="168" spans="27:27">
      <c r="AA168" s="15"/>
    </row>
    <row r="169" spans="27:27">
      <c r="AA169" s="15"/>
    </row>
    <row r="170" spans="27:27">
      <c r="AA170" s="15"/>
    </row>
    <row r="171" spans="27:27">
      <c r="AA171" s="15"/>
    </row>
    <row r="172" spans="27:27">
      <c r="AA172" s="15"/>
    </row>
    <row r="173" spans="27:27">
      <c r="AA173" s="15"/>
    </row>
    <row r="174" spans="27:27">
      <c r="AA174" s="15"/>
    </row>
    <row r="175" spans="27:27">
      <c r="AA175" s="15"/>
    </row>
    <row r="176" spans="27:27">
      <c r="AA176" s="15"/>
    </row>
    <row r="177" spans="27:27">
      <c r="AA177" s="15"/>
    </row>
    <row r="178" spans="27:27">
      <c r="AA178" s="15"/>
    </row>
    <row r="179" spans="27:27">
      <c r="AA179" s="15"/>
    </row>
    <row r="180" spans="27:27">
      <c r="AA180" s="15"/>
    </row>
    <row r="181" spans="27:27">
      <c r="AA181" s="15"/>
    </row>
    <row r="182" spans="27:27">
      <c r="AA182" s="15"/>
    </row>
    <row r="183" spans="27:27">
      <c r="AA183" s="15"/>
    </row>
    <row r="184" spans="27:27">
      <c r="AA184" s="15"/>
    </row>
    <row r="185" spans="27:27">
      <c r="AA185" s="15"/>
    </row>
    <row r="186" spans="27:27">
      <c r="AA186" s="15"/>
    </row>
    <row r="187" spans="27:27">
      <c r="AA187" s="15"/>
    </row>
    <row r="188" spans="27:27">
      <c r="AA188" s="15"/>
    </row>
    <row r="189" spans="27:27">
      <c r="AA189" s="15"/>
    </row>
    <row r="190" spans="27:27">
      <c r="AA190" s="15"/>
    </row>
    <row r="191" spans="27:27">
      <c r="AA191" s="15"/>
    </row>
    <row r="192" spans="27:27">
      <c r="AA192" s="15"/>
    </row>
    <row r="193" spans="27:27">
      <c r="AA193" s="15"/>
    </row>
    <row r="194" spans="27:27">
      <c r="AA194" s="15"/>
    </row>
    <row r="195" spans="27:27">
      <c r="AA195" s="15"/>
    </row>
    <row r="196" spans="27:27">
      <c r="AA196" s="15"/>
    </row>
    <row r="197" spans="27:27">
      <c r="AA197" s="15"/>
    </row>
    <row r="198" spans="27:27">
      <c r="AA198" s="15"/>
    </row>
    <row r="199" spans="27:27">
      <c r="AA199" s="15"/>
    </row>
    <row r="200" spans="27:27">
      <c r="AA200" s="15"/>
    </row>
    <row r="201" spans="27:27">
      <c r="AA201" s="15"/>
    </row>
    <row r="202" spans="27:27">
      <c r="AA202" s="15"/>
    </row>
    <row r="203" spans="27:27">
      <c r="AA203" s="15"/>
    </row>
    <row r="204" spans="27:27">
      <c r="AA204" s="15"/>
    </row>
    <row r="205" spans="27:27">
      <c r="AA205" s="15"/>
    </row>
    <row r="206" spans="27:27">
      <c r="AA206" s="15"/>
    </row>
    <row r="207" spans="27:27">
      <c r="AA207" s="15"/>
    </row>
    <row r="208" spans="27:27">
      <c r="AA208" s="15"/>
    </row>
    <row r="209" spans="27:27">
      <c r="AA209" s="15"/>
    </row>
    <row r="210" spans="27:27">
      <c r="AA210" s="15"/>
    </row>
    <row r="211" spans="27:27">
      <c r="AA211" s="15"/>
    </row>
    <row r="212" spans="27:27">
      <c r="AA212" s="15"/>
    </row>
    <row r="213" spans="27:27">
      <c r="AA213" s="15"/>
    </row>
    <row r="214" spans="27:27">
      <c r="AA214" s="15"/>
    </row>
    <row r="215" spans="27:27">
      <c r="AA215" s="15"/>
    </row>
    <row r="216" spans="27:27">
      <c r="AA216" s="15"/>
    </row>
    <row r="217" spans="27:27">
      <c r="AA217" s="15"/>
    </row>
    <row r="218" spans="27:27">
      <c r="AA218" s="15"/>
    </row>
    <row r="219" spans="27:27">
      <c r="AA219" s="15"/>
    </row>
    <row r="220" spans="27:27">
      <c r="AA220" s="15"/>
    </row>
    <row r="221" spans="27:27">
      <c r="AA221" s="15"/>
    </row>
    <row r="222" spans="27:27">
      <c r="AA222" s="15"/>
    </row>
    <row r="223" spans="27:27">
      <c r="AA223" s="15"/>
    </row>
    <row r="224" spans="27:27">
      <c r="AA224" s="15"/>
    </row>
    <row r="225" spans="27:27">
      <c r="AA225" s="15"/>
    </row>
    <row r="226" spans="27:27">
      <c r="AA226" s="15"/>
    </row>
    <row r="227" spans="27:27">
      <c r="AA227" s="15"/>
    </row>
    <row r="228" spans="27:27">
      <c r="AA228" s="15"/>
    </row>
    <row r="229" spans="27:27">
      <c r="AA229" s="15"/>
    </row>
    <row r="230" spans="27:27">
      <c r="AA230" s="15"/>
    </row>
    <row r="231" spans="27:27">
      <c r="AA231" s="15"/>
    </row>
    <row r="232" spans="27:27">
      <c r="AA232" s="15"/>
    </row>
    <row r="233" spans="27:27">
      <c r="AA233" s="15"/>
    </row>
    <row r="234" spans="27:27">
      <c r="AA234" s="15"/>
    </row>
    <row r="235" spans="27:27">
      <c r="AA235" s="15"/>
    </row>
    <row r="236" spans="27:27">
      <c r="AA236" s="15"/>
    </row>
    <row r="237" spans="27:27">
      <c r="AA237" s="15"/>
    </row>
    <row r="238" spans="27:27">
      <c r="AA238" s="15"/>
    </row>
    <row r="239" spans="27:27">
      <c r="AA239" s="15"/>
    </row>
    <row r="240" spans="27:27">
      <c r="AA240" s="15"/>
    </row>
    <row r="241" spans="27:27">
      <c r="AA241" s="15"/>
    </row>
    <row r="242" spans="27:27">
      <c r="AA242" s="15"/>
    </row>
    <row r="243" spans="27:27">
      <c r="AA243" s="15"/>
    </row>
    <row r="244" spans="27:27">
      <c r="AA244" s="15"/>
    </row>
    <row r="245" spans="27:27">
      <c r="AA245" s="15"/>
    </row>
    <row r="246" spans="27:27">
      <c r="AA246" s="15"/>
    </row>
    <row r="247" spans="27:27">
      <c r="AA247" s="15"/>
    </row>
    <row r="248" spans="27:27">
      <c r="AA248" s="15"/>
    </row>
    <row r="249" spans="27:27">
      <c r="AA249" s="15"/>
    </row>
    <row r="250" spans="27:27">
      <c r="AA250" s="15"/>
    </row>
    <row r="251" spans="27:27">
      <c r="AA251" s="15"/>
    </row>
    <row r="252" spans="27:27">
      <c r="AA252" s="15"/>
    </row>
    <row r="253" spans="27:27">
      <c r="AA253" s="15"/>
    </row>
    <row r="254" spans="27:27">
      <c r="AA254" s="15"/>
    </row>
    <row r="255" spans="27:27">
      <c r="AA255" s="15"/>
    </row>
    <row r="256" spans="27:27">
      <c r="AA256" s="15"/>
    </row>
    <row r="257" spans="27:27">
      <c r="AA257" s="15"/>
    </row>
    <row r="258" spans="27:27">
      <c r="AA258" s="15"/>
    </row>
    <row r="259" spans="27:27">
      <c r="AA259" s="15"/>
    </row>
    <row r="260" spans="27:27">
      <c r="AA260" s="15"/>
    </row>
    <row r="261" spans="27:27">
      <c r="AA261" s="15"/>
    </row>
    <row r="262" spans="27:27">
      <c r="AA262" s="15"/>
    </row>
    <row r="263" spans="27:27">
      <c r="AA263" s="15"/>
    </row>
    <row r="264" spans="27:27">
      <c r="AA264" s="15"/>
    </row>
    <row r="265" spans="27:27">
      <c r="AA265" s="15"/>
    </row>
    <row r="266" spans="27:27">
      <c r="AA266" s="15"/>
    </row>
    <row r="267" spans="27:27">
      <c r="AA267" s="15"/>
    </row>
    <row r="268" spans="27:27">
      <c r="AA268" s="15"/>
    </row>
    <row r="269" spans="27:27">
      <c r="AA269" s="15"/>
    </row>
    <row r="270" spans="27:27">
      <c r="AA270" s="15"/>
    </row>
    <row r="271" spans="27:27">
      <c r="AA271" s="15"/>
    </row>
    <row r="272" spans="27:27">
      <c r="AA272" s="15"/>
    </row>
    <row r="273" spans="27:27">
      <c r="AA273" s="15"/>
    </row>
    <row r="274" spans="27:27">
      <c r="AA274" s="15"/>
    </row>
    <row r="275" spans="27:27">
      <c r="AA275" s="15"/>
    </row>
    <row r="276" spans="27:27">
      <c r="AA276" s="15"/>
    </row>
    <row r="277" spans="27:27">
      <c r="AA277" s="15"/>
    </row>
    <row r="278" spans="27:27">
      <c r="AA278" s="15"/>
    </row>
    <row r="279" spans="27:27">
      <c r="AA279" s="15"/>
    </row>
    <row r="280" spans="27:27">
      <c r="AA280" s="15"/>
    </row>
    <row r="281" spans="27:27">
      <c r="AA281" s="15"/>
    </row>
    <row r="282" spans="27:27">
      <c r="AA282" s="15"/>
    </row>
    <row r="283" spans="27:27">
      <c r="AA283" s="15"/>
    </row>
    <row r="284" spans="27:27">
      <c r="AA284" s="15"/>
    </row>
    <row r="285" spans="27:27">
      <c r="AA285" s="15"/>
    </row>
    <row r="286" spans="27:27">
      <c r="AA286" s="15"/>
    </row>
    <row r="287" spans="27:27">
      <c r="AA287" s="15"/>
    </row>
    <row r="288" spans="27:27">
      <c r="AA288" s="15"/>
    </row>
    <row r="289" spans="27:27">
      <c r="AA289" s="15"/>
    </row>
    <row r="290" spans="27:27">
      <c r="AA290" s="15"/>
    </row>
    <row r="291" spans="27:27">
      <c r="AA291" s="15"/>
    </row>
    <row r="292" spans="27:27">
      <c r="AA292" s="15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G88"/>
  <sheetViews>
    <sheetView workbookViewId="0">
      <selection activeCell="O28" sqref="O28"/>
    </sheetView>
  </sheetViews>
  <sheetFormatPr defaultColWidth="9.140625" defaultRowHeight="15"/>
  <cols>
    <col min="1" max="1" width="4.7109375" style="61" customWidth="1"/>
    <col min="2" max="2" width="9.140625" style="61"/>
    <col min="3" max="3" width="18.5703125" style="61" customWidth="1"/>
    <col min="4" max="20" width="9.140625" style="61"/>
    <col min="21" max="21" width="18.5703125" style="61" customWidth="1"/>
    <col min="22" max="27" width="9.140625" style="61"/>
    <col min="28" max="28" width="18.28515625" style="61" customWidth="1"/>
    <col min="29" max="16384" width="9.140625" style="61"/>
  </cols>
  <sheetData>
    <row r="1" spans="1:33">
      <c r="B1" s="62" t="s">
        <v>198</v>
      </c>
    </row>
    <row r="2" spans="1:33">
      <c r="B2" s="63"/>
    </row>
    <row r="4" spans="1:33">
      <c r="A4" s="64"/>
      <c r="C4" s="64"/>
      <c r="D4" s="64"/>
      <c r="E4" s="64"/>
      <c r="F4" s="118" t="s">
        <v>215</v>
      </c>
      <c r="G4" s="64"/>
      <c r="H4" s="64"/>
      <c r="I4" s="64"/>
      <c r="J4" s="64"/>
      <c r="K4" s="64"/>
    </row>
    <row r="5" spans="1:33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T5" s="102" t="s">
        <v>199</v>
      </c>
      <c r="U5" s="103"/>
      <c r="V5" s="103"/>
      <c r="W5" s="103"/>
      <c r="X5" s="103"/>
      <c r="Y5" s="103"/>
    </row>
    <row r="6" spans="1:33">
      <c r="D6" s="63" t="s">
        <v>200</v>
      </c>
      <c r="E6" s="64"/>
      <c r="F6" s="64"/>
      <c r="G6" s="64"/>
      <c r="H6" s="64"/>
      <c r="I6" s="64"/>
      <c r="J6" s="64"/>
      <c r="K6" s="64"/>
      <c r="T6" s="104"/>
      <c r="U6" s="103"/>
      <c r="V6" s="103"/>
      <c r="W6" s="103"/>
      <c r="X6" s="103"/>
      <c r="Y6" s="103"/>
    </row>
    <row r="7" spans="1:33">
      <c r="B7" s="75" t="s">
        <v>51</v>
      </c>
      <c r="C7" s="75" t="s">
        <v>47</v>
      </c>
      <c r="D7" s="65">
        <v>15</v>
      </c>
      <c r="E7" s="64"/>
      <c r="F7" s="73" t="str">
        <f>VLOOKUP(D7,T11:X25,2)</f>
        <v>New Zealand</v>
      </c>
      <c r="G7" s="70"/>
      <c r="H7" s="70"/>
      <c r="I7" s="70"/>
      <c r="J7" s="70"/>
      <c r="K7" s="73" t="s">
        <v>219</v>
      </c>
      <c r="T7" s="103"/>
      <c r="U7" s="105"/>
      <c r="V7" s="105"/>
      <c r="W7" s="105"/>
      <c r="X7" s="105"/>
      <c r="Y7" s="105"/>
      <c r="AA7" s="88"/>
      <c r="AB7" s="88"/>
      <c r="AC7" s="88"/>
      <c r="AD7" s="88"/>
      <c r="AE7" s="88"/>
      <c r="AF7" s="88"/>
      <c r="AG7" s="88"/>
    </row>
    <row r="8" spans="1:33">
      <c r="B8" s="49">
        <v>1</v>
      </c>
      <c r="C8" s="8" t="s">
        <v>27</v>
      </c>
      <c r="D8" s="64"/>
      <c r="E8" s="64"/>
      <c r="F8" s="64"/>
      <c r="G8" s="64"/>
      <c r="H8" s="64"/>
      <c r="I8" s="64"/>
      <c r="J8" s="64"/>
      <c r="K8" s="64"/>
      <c r="T8" s="105"/>
      <c r="U8" s="105" t="s">
        <v>201</v>
      </c>
      <c r="V8" s="105"/>
      <c r="W8" s="105"/>
      <c r="X8" s="105"/>
      <c r="Y8" s="105"/>
      <c r="AA8" s="88"/>
      <c r="AB8" s="89"/>
      <c r="AC8" s="88"/>
      <c r="AD8" s="88"/>
      <c r="AE8" s="88"/>
      <c r="AF8" s="88"/>
      <c r="AG8" s="88"/>
    </row>
    <row r="9" spans="1:33">
      <c r="B9" s="49">
        <v>2</v>
      </c>
      <c r="C9" s="8" t="s">
        <v>28</v>
      </c>
      <c r="D9" s="64"/>
      <c r="E9" s="64"/>
      <c r="F9" s="99">
        <v>3</v>
      </c>
      <c r="G9" s="99">
        <v>4</v>
      </c>
      <c r="H9" s="99">
        <v>5</v>
      </c>
      <c r="I9" s="64"/>
      <c r="J9" s="64"/>
      <c r="K9" s="64"/>
      <c r="T9" s="105"/>
      <c r="U9" s="106" t="s">
        <v>202</v>
      </c>
      <c r="V9" s="105"/>
      <c r="W9" s="105"/>
      <c r="X9" s="105"/>
      <c r="Y9" s="105"/>
      <c r="AA9" s="88"/>
      <c r="AB9" s="90"/>
      <c r="AC9" s="91"/>
      <c r="AD9" s="91"/>
      <c r="AE9" s="91"/>
      <c r="AF9" s="91"/>
      <c r="AG9" s="88"/>
    </row>
    <row r="10" spans="1:33">
      <c r="B10" s="49">
        <v>3</v>
      </c>
      <c r="C10" s="8" t="s">
        <v>29</v>
      </c>
      <c r="D10" s="64"/>
      <c r="E10" s="64"/>
      <c r="F10" s="64" t="s">
        <v>203</v>
      </c>
      <c r="G10" s="64" t="s">
        <v>26</v>
      </c>
      <c r="H10" s="64" t="s">
        <v>204</v>
      </c>
      <c r="I10" s="64"/>
      <c r="J10" s="66" t="s">
        <v>205</v>
      </c>
      <c r="K10" s="66"/>
      <c r="T10" s="105"/>
      <c r="U10" s="105"/>
      <c r="V10" s="105" t="s">
        <v>203</v>
      </c>
      <c r="W10" s="105" t="s">
        <v>26</v>
      </c>
      <c r="X10" s="105" t="s">
        <v>204</v>
      </c>
      <c r="Y10" s="105" t="s">
        <v>88</v>
      </c>
      <c r="AA10" s="88"/>
      <c r="AB10" s="91"/>
      <c r="AC10" s="91"/>
      <c r="AD10" s="91"/>
      <c r="AE10" s="91"/>
      <c r="AF10" s="91"/>
      <c r="AG10" s="88"/>
    </row>
    <row r="11" spans="1:33">
      <c r="B11" s="49">
        <v>4</v>
      </c>
      <c r="C11" s="8" t="s">
        <v>30</v>
      </c>
      <c r="D11" s="64"/>
      <c r="E11" s="64"/>
      <c r="F11" s="64">
        <f>VLOOKUP($D$7,$T$11:$X$25,F9)</f>
        <v>321</v>
      </c>
      <c r="G11" s="64">
        <f>VLOOKUP($D$7,$T$11:$X$25,G9)</f>
        <v>140</v>
      </c>
      <c r="H11" s="64">
        <f>VLOOKUP($D$7,$T$11:$X$25,H9)</f>
        <v>529</v>
      </c>
      <c r="I11" s="64"/>
      <c r="J11" s="71">
        <f>F11/SUM(F11:H11)</f>
        <v>0.32424242424242422</v>
      </c>
      <c r="K11" s="66"/>
      <c r="T11" s="105">
        <v>1</v>
      </c>
      <c r="U11" s="107" t="s">
        <v>27</v>
      </c>
      <c r="V11" s="108">
        <v>29</v>
      </c>
      <c r="W11" s="108">
        <v>13</v>
      </c>
      <c r="X11" s="108">
        <v>33</v>
      </c>
      <c r="Y11" s="108">
        <v>75</v>
      </c>
      <c r="AA11" s="88"/>
      <c r="AB11" s="92"/>
      <c r="AC11" s="92"/>
      <c r="AD11" s="92"/>
      <c r="AE11" s="92"/>
      <c r="AF11" s="92"/>
      <c r="AG11" s="88"/>
    </row>
    <row r="12" spans="1:33">
      <c r="B12" s="49">
        <v>5</v>
      </c>
      <c r="C12" s="8" t="s">
        <v>31</v>
      </c>
      <c r="D12" s="64"/>
      <c r="E12" s="64"/>
      <c r="F12" s="64"/>
      <c r="G12" s="64"/>
      <c r="H12" s="64"/>
      <c r="I12" s="64"/>
      <c r="J12" s="64"/>
      <c r="K12" s="64"/>
      <c r="T12" s="105">
        <v>2</v>
      </c>
      <c r="U12" s="107" t="s">
        <v>28</v>
      </c>
      <c r="V12" s="108">
        <v>44</v>
      </c>
      <c r="W12" s="108">
        <v>23</v>
      </c>
      <c r="X12" s="108">
        <v>63</v>
      </c>
      <c r="Y12" s="108">
        <v>130</v>
      </c>
      <c r="AA12" s="88"/>
      <c r="AB12" s="92"/>
      <c r="AC12" s="92"/>
      <c r="AD12" s="92"/>
      <c r="AE12" s="92"/>
      <c r="AF12" s="92"/>
      <c r="AG12" s="88"/>
    </row>
    <row r="13" spans="1:33">
      <c r="B13" s="49">
        <v>6</v>
      </c>
      <c r="C13" s="8" t="s">
        <v>32</v>
      </c>
      <c r="D13" s="64"/>
      <c r="E13" s="64"/>
      <c r="F13" s="74">
        <f>F11/5</f>
        <v>64.2</v>
      </c>
      <c r="G13" s="72">
        <f t="shared" ref="G13:H13" si="0">G11/5</f>
        <v>28</v>
      </c>
      <c r="H13" s="72">
        <f t="shared" si="0"/>
        <v>105.8</v>
      </c>
      <c r="I13" s="66"/>
      <c r="J13" s="66" t="s">
        <v>181</v>
      </c>
      <c r="K13" s="66"/>
      <c r="T13" s="105">
        <v>3</v>
      </c>
      <c r="U13" s="107" t="s">
        <v>29</v>
      </c>
      <c r="V13" s="108">
        <v>66</v>
      </c>
      <c r="W13" s="108">
        <v>24</v>
      </c>
      <c r="X13" s="108">
        <v>107</v>
      </c>
      <c r="Y13" s="108">
        <v>197</v>
      </c>
      <c r="AA13" s="88"/>
      <c r="AB13" s="92"/>
      <c r="AC13" s="92"/>
      <c r="AD13" s="92"/>
      <c r="AE13" s="92"/>
      <c r="AF13" s="92"/>
      <c r="AG13" s="88"/>
    </row>
    <row r="14" spans="1:33">
      <c r="B14" s="49">
        <v>7</v>
      </c>
      <c r="C14" s="8" t="s">
        <v>33</v>
      </c>
      <c r="D14" s="64"/>
      <c r="E14" s="64"/>
      <c r="F14" s="64"/>
      <c r="G14" s="64"/>
      <c r="H14" s="64"/>
      <c r="I14" s="64"/>
      <c r="J14" s="64"/>
      <c r="K14" s="64"/>
      <c r="T14" s="105">
        <v>4</v>
      </c>
      <c r="U14" s="107" t="s">
        <v>30</v>
      </c>
      <c r="V14" s="108">
        <v>33</v>
      </c>
      <c r="W14" s="108">
        <v>11</v>
      </c>
      <c r="X14" s="108">
        <v>51</v>
      </c>
      <c r="Y14" s="108">
        <v>95</v>
      </c>
      <c r="AA14" s="88"/>
      <c r="AB14" s="92"/>
      <c r="AC14" s="92"/>
      <c r="AD14" s="92"/>
      <c r="AE14" s="92"/>
      <c r="AF14" s="92"/>
      <c r="AG14" s="88"/>
    </row>
    <row r="15" spans="1:33">
      <c r="B15" s="49">
        <v>8</v>
      </c>
      <c r="C15" s="8" t="s">
        <v>34</v>
      </c>
      <c r="D15" s="64"/>
      <c r="E15" s="64"/>
      <c r="F15" s="64"/>
      <c r="G15" s="64"/>
      <c r="H15" s="64"/>
      <c r="I15" s="64"/>
      <c r="J15" s="64"/>
      <c r="K15" s="64"/>
      <c r="T15" s="105">
        <v>5</v>
      </c>
      <c r="U15" s="107" t="s">
        <v>31</v>
      </c>
      <c r="V15" s="108">
        <v>6</v>
      </c>
      <c r="W15" s="108">
        <v>4</v>
      </c>
      <c r="X15" s="108">
        <v>7</v>
      </c>
      <c r="Y15" s="108">
        <v>17</v>
      </c>
      <c r="AA15" s="88"/>
      <c r="AB15" s="92"/>
      <c r="AC15" s="92"/>
      <c r="AD15" s="92"/>
      <c r="AE15" s="92"/>
      <c r="AF15" s="92"/>
      <c r="AG15" s="88"/>
    </row>
    <row r="16" spans="1:33">
      <c r="B16" s="49">
        <v>9</v>
      </c>
      <c r="C16" s="8" t="s">
        <v>35</v>
      </c>
      <c r="D16" s="64"/>
      <c r="E16" s="64"/>
      <c r="F16" s="64"/>
      <c r="G16" s="64"/>
      <c r="H16" s="64"/>
      <c r="I16" s="64"/>
      <c r="J16" s="64"/>
      <c r="K16" s="64"/>
      <c r="T16" s="105">
        <v>6</v>
      </c>
      <c r="U16" s="107" t="s">
        <v>32</v>
      </c>
      <c r="V16" s="108">
        <v>14</v>
      </c>
      <c r="W16" s="108">
        <v>10</v>
      </c>
      <c r="X16" s="108">
        <v>26</v>
      </c>
      <c r="Y16" s="108">
        <v>50</v>
      </c>
      <c r="AA16" s="88"/>
      <c r="AB16" s="92"/>
      <c r="AC16" s="92"/>
      <c r="AD16" s="92"/>
      <c r="AE16" s="92"/>
      <c r="AF16" s="92"/>
      <c r="AG16" s="88"/>
    </row>
    <row r="17" spans="2:33">
      <c r="B17" s="49">
        <v>10</v>
      </c>
      <c r="C17" s="8" t="s">
        <v>36</v>
      </c>
      <c r="D17" s="64"/>
      <c r="E17" s="64"/>
      <c r="F17" s="64"/>
      <c r="G17" s="64"/>
      <c r="H17" s="64"/>
      <c r="I17" s="64"/>
      <c r="J17" s="64"/>
      <c r="K17" s="64"/>
      <c r="T17" s="105">
        <v>7</v>
      </c>
      <c r="U17" s="107" t="s">
        <v>33</v>
      </c>
      <c r="V17" s="108">
        <v>6</v>
      </c>
      <c r="W17" s="108">
        <v>4</v>
      </c>
      <c r="X17" s="108">
        <v>27</v>
      </c>
      <c r="Y17" s="108">
        <v>37</v>
      </c>
      <c r="AA17" s="88"/>
      <c r="AB17" s="92"/>
      <c r="AC17" s="92"/>
      <c r="AD17" s="92"/>
      <c r="AE17" s="92"/>
      <c r="AF17" s="92"/>
      <c r="AG17" s="88"/>
    </row>
    <row r="18" spans="2:33">
      <c r="B18" s="49">
        <v>11</v>
      </c>
      <c r="C18" s="8" t="s">
        <v>37</v>
      </c>
      <c r="T18" s="105">
        <v>8</v>
      </c>
      <c r="U18" s="107" t="s">
        <v>234</v>
      </c>
      <c r="V18" s="108">
        <v>17</v>
      </c>
      <c r="W18" s="108">
        <v>9</v>
      </c>
      <c r="X18" s="108">
        <v>56</v>
      </c>
      <c r="Y18" s="108">
        <v>82</v>
      </c>
      <c r="AA18" s="88"/>
      <c r="AB18" s="92"/>
      <c r="AC18" s="92"/>
      <c r="AD18" s="92"/>
      <c r="AE18" s="92"/>
      <c r="AF18" s="92"/>
      <c r="AG18" s="88"/>
    </row>
    <row r="19" spans="2:33">
      <c r="B19" s="49">
        <v>12</v>
      </c>
      <c r="C19" s="8" t="s">
        <v>38</v>
      </c>
      <c r="T19" s="105">
        <v>9</v>
      </c>
      <c r="U19" s="107" t="s">
        <v>35</v>
      </c>
      <c r="V19" s="108">
        <v>18</v>
      </c>
      <c r="W19" s="108">
        <v>1</v>
      </c>
      <c r="X19" s="108">
        <v>21</v>
      </c>
      <c r="Y19" s="108">
        <v>40</v>
      </c>
      <c r="AA19" s="88"/>
      <c r="AB19" s="92"/>
      <c r="AC19" s="92"/>
      <c r="AD19" s="92"/>
      <c r="AE19" s="92"/>
      <c r="AF19" s="92"/>
      <c r="AG19" s="88"/>
    </row>
    <row r="20" spans="2:33">
      <c r="B20" s="49">
        <v>13</v>
      </c>
      <c r="C20" s="8" t="s">
        <v>39</v>
      </c>
      <c r="T20" s="105">
        <v>10</v>
      </c>
      <c r="U20" s="107" t="s">
        <v>235</v>
      </c>
      <c r="V20" s="108">
        <v>3</v>
      </c>
      <c r="W20" s="108">
        <v>4</v>
      </c>
      <c r="X20" s="108">
        <v>8</v>
      </c>
      <c r="Y20" s="108">
        <v>15</v>
      </c>
      <c r="AA20" s="88"/>
      <c r="AB20" s="92"/>
      <c r="AC20" s="92"/>
      <c r="AD20" s="92"/>
      <c r="AE20" s="92"/>
      <c r="AF20" s="92"/>
      <c r="AG20" s="88"/>
    </row>
    <row r="21" spans="2:33">
      <c r="B21" s="49">
        <v>14</v>
      </c>
      <c r="C21" s="8" t="s">
        <v>40</v>
      </c>
      <c r="T21" s="105">
        <v>11</v>
      </c>
      <c r="U21" s="107" t="s">
        <v>37</v>
      </c>
      <c r="V21" s="108">
        <v>6</v>
      </c>
      <c r="W21" s="108">
        <v>11</v>
      </c>
      <c r="X21" s="108">
        <v>7</v>
      </c>
      <c r="Y21" s="108">
        <v>24</v>
      </c>
      <c r="AA21" s="88"/>
      <c r="AB21" s="92"/>
      <c r="AC21" s="92"/>
      <c r="AD21" s="92"/>
      <c r="AE21" s="92"/>
      <c r="AF21" s="92"/>
      <c r="AG21" s="88"/>
    </row>
    <row r="22" spans="2:33">
      <c r="B22" s="49">
        <v>15</v>
      </c>
      <c r="C22" s="8" t="s">
        <v>50</v>
      </c>
      <c r="T22" s="105">
        <v>12</v>
      </c>
      <c r="U22" s="107" t="s">
        <v>38</v>
      </c>
      <c r="V22" s="108">
        <v>50</v>
      </c>
      <c r="W22" s="108">
        <v>14</v>
      </c>
      <c r="X22" s="108">
        <v>71</v>
      </c>
      <c r="Y22" s="108">
        <v>135</v>
      </c>
      <c r="AA22" s="88"/>
      <c r="AB22" s="92"/>
      <c r="AC22" s="92"/>
      <c r="AD22" s="92"/>
      <c r="AE22" s="92"/>
      <c r="AF22" s="92"/>
      <c r="AG22" s="88"/>
    </row>
    <row r="23" spans="2:33">
      <c r="T23" s="105">
        <v>13</v>
      </c>
      <c r="U23" s="107" t="s">
        <v>39</v>
      </c>
      <c r="V23" s="108">
        <v>17</v>
      </c>
      <c r="W23" s="108">
        <v>8</v>
      </c>
      <c r="X23" s="108">
        <v>34</v>
      </c>
      <c r="Y23" s="108">
        <v>59</v>
      </c>
      <c r="AA23" s="88"/>
      <c r="AB23" s="92"/>
      <c r="AC23" s="92"/>
      <c r="AD23" s="92"/>
      <c r="AE23" s="92"/>
      <c r="AF23" s="92"/>
      <c r="AG23" s="88"/>
    </row>
    <row r="24" spans="2:33"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T24" s="105">
        <v>14</v>
      </c>
      <c r="U24" s="107" t="s">
        <v>40</v>
      </c>
      <c r="V24" s="108">
        <v>12</v>
      </c>
      <c r="W24" s="108">
        <v>4</v>
      </c>
      <c r="X24" s="108">
        <v>18</v>
      </c>
      <c r="Y24" s="108">
        <v>34</v>
      </c>
      <c r="AA24" s="88"/>
      <c r="AB24" s="92"/>
      <c r="AC24" s="92"/>
      <c r="AD24" s="92"/>
      <c r="AE24" s="92"/>
      <c r="AF24" s="92"/>
      <c r="AG24" s="88"/>
    </row>
    <row r="25" spans="2:33"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T25" s="105">
        <v>15</v>
      </c>
      <c r="U25" s="107" t="s">
        <v>50</v>
      </c>
      <c r="V25" s="105">
        <v>321</v>
      </c>
      <c r="W25" s="105">
        <v>140</v>
      </c>
      <c r="X25" s="105">
        <v>529</v>
      </c>
      <c r="Y25" s="105">
        <v>990</v>
      </c>
      <c r="AA25" s="88"/>
      <c r="AB25" s="92"/>
      <c r="AC25" s="92"/>
      <c r="AD25" s="92"/>
      <c r="AE25" s="92"/>
      <c r="AF25" s="92"/>
      <c r="AG25" s="88"/>
    </row>
    <row r="26" spans="2:33">
      <c r="D26" s="113"/>
      <c r="E26" s="96"/>
      <c r="F26" s="96"/>
      <c r="G26" s="96"/>
      <c r="H26" s="96"/>
      <c r="I26" s="96"/>
      <c r="J26" s="96"/>
      <c r="K26" s="96"/>
      <c r="L26" s="95"/>
      <c r="M26" s="95"/>
      <c r="N26" s="95"/>
      <c r="O26" s="95"/>
      <c r="P26" s="95"/>
      <c r="Q26" s="95"/>
      <c r="T26" s="105"/>
      <c r="U26" s="105"/>
      <c r="V26" s="105"/>
      <c r="W26" s="105"/>
      <c r="X26" s="105"/>
      <c r="Y26" s="105"/>
      <c r="AA26" s="88"/>
      <c r="AB26" s="88"/>
      <c r="AC26" s="92"/>
      <c r="AD26" s="88"/>
      <c r="AE26" s="88"/>
      <c r="AF26" s="88"/>
      <c r="AG26" s="88"/>
    </row>
    <row r="27" spans="2:33">
      <c r="D27" s="96"/>
      <c r="E27" s="96"/>
      <c r="F27" s="113"/>
      <c r="G27" s="96"/>
      <c r="H27" s="96"/>
      <c r="I27" s="96"/>
      <c r="J27" s="96"/>
      <c r="K27" s="96"/>
      <c r="L27" s="95"/>
      <c r="M27" s="95"/>
      <c r="N27" s="95"/>
      <c r="O27" s="95"/>
      <c r="P27" s="95"/>
      <c r="Q27" s="95"/>
      <c r="T27" s="105"/>
      <c r="U27" s="109" t="s">
        <v>206</v>
      </c>
      <c r="V27" s="105"/>
      <c r="W27" s="105"/>
      <c r="X27" s="105"/>
      <c r="Y27" s="105"/>
    </row>
    <row r="28" spans="2:33">
      <c r="D28" s="96"/>
      <c r="E28" s="96"/>
      <c r="F28" s="96"/>
      <c r="G28" s="96"/>
      <c r="H28" s="96"/>
      <c r="I28" s="96"/>
      <c r="J28" s="96"/>
      <c r="K28" s="96"/>
      <c r="L28" s="95"/>
      <c r="M28" s="95"/>
      <c r="N28" s="95"/>
      <c r="O28" s="95"/>
      <c r="P28" s="95"/>
      <c r="Q28" s="95"/>
      <c r="T28" s="105"/>
      <c r="U28" s="105"/>
      <c r="V28" s="105" t="s">
        <v>203</v>
      </c>
      <c r="W28" s="105" t="s">
        <v>26</v>
      </c>
      <c r="X28" s="105" t="s">
        <v>204</v>
      </c>
      <c r="Y28" s="105" t="s">
        <v>88</v>
      </c>
    </row>
    <row r="29" spans="2:33">
      <c r="D29" s="96"/>
      <c r="E29" s="96"/>
      <c r="F29" s="114"/>
      <c r="G29" s="114"/>
      <c r="H29" s="114"/>
      <c r="I29" s="96"/>
      <c r="J29" s="96"/>
      <c r="K29" s="96"/>
      <c r="L29" s="95"/>
      <c r="M29" s="95"/>
      <c r="N29" s="95"/>
      <c r="O29" s="95"/>
      <c r="P29" s="95"/>
      <c r="Q29" s="95"/>
      <c r="T29" s="105">
        <v>1</v>
      </c>
      <c r="U29" s="107" t="s">
        <v>27</v>
      </c>
      <c r="V29" s="108">
        <v>2</v>
      </c>
      <c r="W29" s="108">
        <v>0</v>
      </c>
      <c r="X29" s="108">
        <v>1</v>
      </c>
      <c r="Y29" s="108">
        <v>3</v>
      </c>
      <c r="AA29"/>
      <c r="AC29"/>
      <c r="AD29"/>
      <c r="AE29"/>
      <c r="AF29"/>
    </row>
    <row r="30" spans="2:33">
      <c r="D30" s="96"/>
      <c r="E30" s="96"/>
      <c r="F30" s="96"/>
      <c r="G30" s="96"/>
      <c r="H30" s="96"/>
      <c r="I30" s="96"/>
      <c r="J30" s="96"/>
      <c r="K30" s="96"/>
      <c r="L30" s="95"/>
      <c r="M30" s="95"/>
      <c r="N30" s="95"/>
      <c r="O30" s="95"/>
      <c r="P30" s="95"/>
      <c r="Q30" s="95"/>
      <c r="T30" s="105">
        <v>2</v>
      </c>
      <c r="U30" s="107" t="s">
        <v>28</v>
      </c>
      <c r="V30" s="108">
        <v>7</v>
      </c>
      <c r="W30" s="108">
        <v>0</v>
      </c>
      <c r="X30" s="108">
        <v>1</v>
      </c>
      <c r="Y30" s="108">
        <v>8</v>
      </c>
      <c r="AA30"/>
      <c r="AC30"/>
      <c r="AD30"/>
      <c r="AE30"/>
      <c r="AF30"/>
    </row>
    <row r="31" spans="2:33">
      <c r="D31" s="96"/>
      <c r="E31" s="96"/>
      <c r="F31" s="96"/>
      <c r="G31" s="96"/>
      <c r="H31" s="96"/>
      <c r="I31" s="96"/>
      <c r="J31" s="115"/>
      <c r="K31" s="96"/>
      <c r="L31" s="95"/>
      <c r="M31" s="95"/>
      <c r="N31" s="95"/>
      <c r="O31" s="95"/>
      <c r="P31" s="95"/>
      <c r="Q31" s="95"/>
      <c r="T31" s="105">
        <v>3</v>
      </c>
      <c r="U31" s="107" t="s">
        <v>29</v>
      </c>
      <c r="V31" s="108">
        <v>4</v>
      </c>
      <c r="W31" s="108">
        <v>0</v>
      </c>
      <c r="X31" s="108">
        <v>3</v>
      </c>
      <c r="Y31" s="108">
        <v>7</v>
      </c>
      <c r="AA31"/>
      <c r="AC31"/>
      <c r="AD31"/>
      <c r="AE31"/>
      <c r="AF31"/>
    </row>
    <row r="32" spans="2:33">
      <c r="D32" s="96"/>
      <c r="E32" s="96"/>
      <c r="F32" s="96"/>
      <c r="G32" s="96"/>
      <c r="H32" s="96"/>
      <c r="I32" s="96"/>
      <c r="J32" s="96"/>
      <c r="K32" s="96"/>
      <c r="L32" s="95"/>
      <c r="M32" s="95"/>
      <c r="N32" s="95"/>
      <c r="O32" s="95"/>
      <c r="P32" s="95"/>
      <c r="Q32" s="95"/>
      <c r="T32" s="105">
        <v>4</v>
      </c>
      <c r="U32" s="107" t="s">
        <v>30</v>
      </c>
      <c r="V32" s="108">
        <v>3</v>
      </c>
      <c r="W32" s="108">
        <v>2</v>
      </c>
      <c r="X32" s="108">
        <v>2</v>
      </c>
      <c r="Y32" s="108">
        <v>7</v>
      </c>
      <c r="AA32"/>
      <c r="AC32"/>
      <c r="AD32"/>
      <c r="AE32"/>
      <c r="AF32"/>
    </row>
    <row r="33" spans="4:32">
      <c r="D33" s="96"/>
      <c r="E33" s="96"/>
      <c r="F33" s="116"/>
      <c r="G33" s="116"/>
      <c r="H33" s="116"/>
      <c r="I33" s="116"/>
      <c r="J33" s="116"/>
      <c r="K33" s="116"/>
      <c r="L33" s="95"/>
      <c r="M33" s="95"/>
      <c r="N33" s="95"/>
      <c r="O33" s="95"/>
      <c r="P33" s="95"/>
      <c r="Q33" s="95"/>
      <c r="T33" s="105">
        <v>5</v>
      </c>
      <c r="U33" s="107" t="s">
        <v>31</v>
      </c>
      <c r="V33" s="108">
        <v>3</v>
      </c>
      <c r="W33" s="108">
        <v>2</v>
      </c>
      <c r="X33" s="108">
        <v>0</v>
      </c>
      <c r="Y33" s="108">
        <v>5</v>
      </c>
      <c r="AA33"/>
      <c r="AC33"/>
      <c r="AD33"/>
      <c r="AE33"/>
      <c r="AF33"/>
    </row>
    <row r="34" spans="4:32">
      <c r="D34" s="96"/>
      <c r="E34" s="96"/>
      <c r="F34" s="96"/>
      <c r="G34" s="96"/>
      <c r="H34" s="96"/>
      <c r="I34" s="96"/>
      <c r="J34" s="96"/>
      <c r="K34" s="96"/>
      <c r="L34" s="95"/>
      <c r="M34" s="95"/>
      <c r="N34" s="95"/>
      <c r="O34" s="95"/>
      <c r="P34" s="95"/>
      <c r="Q34" s="95"/>
      <c r="T34" s="105">
        <v>6</v>
      </c>
      <c r="U34" s="107" t="s">
        <v>32</v>
      </c>
      <c r="V34" s="108">
        <v>1</v>
      </c>
      <c r="W34" s="108">
        <v>0</v>
      </c>
      <c r="X34" s="108">
        <v>1</v>
      </c>
      <c r="Y34" s="108">
        <v>2</v>
      </c>
      <c r="AA34"/>
      <c r="AC34"/>
      <c r="AD34"/>
      <c r="AE34"/>
      <c r="AF34"/>
    </row>
    <row r="35" spans="4:32">
      <c r="D35" s="96"/>
      <c r="E35" s="96"/>
      <c r="F35" s="96"/>
      <c r="G35" s="96"/>
      <c r="H35" s="96"/>
      <c r="I35" s="96"/>
      <c r="J35" s="96"/>
      <c r="K35" s="96"/>
      <c r="L35" s="95"/>
      <c r="M35" s="95"/>
      <c r="N35" s="95"/>
      <c r="O35" s="95"/>
      <c r="P35" s="95"/>
      <c r="Q35" s="95"/>
      <c r="T35" s="105">
        <v>7</v>
      </c>
      <c r="U35" s="107" t="s">
        <v>33</v>
      </c>
      <c r="V35" s="108">
        <v>0</v>
      </c>
      <c r="W35" s="108">
        <v>0</v>
      </c>
      <c r="X35" s="108">
        <v>0</v>
      </c>
      <c r="Y35" s="108">
        <v>0</v>
      </c>
      <c r="AA35"/>
      <c r="AC35"/>
      <c r="AD35"/>
      <c r="AE35"/>
      <c r="AF35"/>
    </row>
    <row r="36" spans="4:32">
      <c r="D36" s="96"/>
      <c r="E36" s="96"/>
      <c r="F36" s="96"/>
      <c r="G36" s="96"/>
      <c r="H36" s="96"/>
      <c r="I36" s="96"/>
      <c r="J36" s="96"/>
      <c r="K36" s="96"/>
      <c r="L36" s="95"/>
      <c r="M36" s="95"/>
      <c r="N36" s="95"/>
      <c r="O36" s="95"/>
      <c r="P36" s="95"/>
      <c r="Q36" s="95"/>
      <c r="T36" s="105">
        <v>8</v>
      </c>
      <c r="U36" s="107" t="s">
        <v>234</v>
      </c>
      <c r="V36" s="108">
        <v>2</v>
      </c>
      <c r="W36" s="108">
        <v>0</v>
      </c>
      <c r="X36" s="108">
        <v>3</v>
      </c>
      <c r="Y36" s="108">
        <v>5</v>
      </c>
      <c r="AA36"/>
      <c r="AC36"/>
      <c r="AD36"/>
      <c r="AE36"/>
      <c r="AF36"/>
    </row>
    <row r="37" spans="4:32">
      <c r="D37" s="96"/>
      <c r="E37" s="96"/>
      <c r="F37" s="96"/>
      <c r="G37" s="96"/>
      <c r="H37" s="96"/>
      <c r="I37" s="96"/>
      <c r="J37" s="96"/>
      <c r="K37" s="96"/>
      <c r="L37" s="95"/>
      <c r="M37" s="95"/>
      <c r="N37" s="95"/>
      <c r="O37" s="95"/>
      <c r="P37" s="95"/>
      <c r="Q37" s="95"/>
      <c r="T37" s="105">
        <v>9</v>
      </c>
      <c r="U37" s="107" t="s">
        <v>35</v>
      </c>
      <c r="V37" s="108">
        <v>1</v>
      </c>
      <c r="W37" s="108">
        <v>0</v>
      </c>
      <c r="X37" s="108">
        <v>0</v>
      </c>
      <c r="Y37" s="108">
        <v>1</v>
      </c>
      <c r="AA37"/>
      <c r="AC37"/>
      <c r="AD37"/>
      <c r="AE37"/>
      <c r="AF37"/>
    </row>
    <row r="38" spans="4:32">
      <c r="D38" s="96"/>
      <c r="E38" s="96"/>
      <c r="F38" s="96"/>
      <c r="G38" s="96"/>
      <c r="H38" s="96"/>
      <c r="I38" s="96"/>
      <c r="J38" s="96"/>
      <c r="K38" s="96"/>
      <c r="L38" s="95"/>
      <c r="M38" s="95"/>
      <c r="N38" s="95"/>
      <c r="O38" s="95"/>
      <c r="P38" s="95"/>
      <c r="Q38" s="95"/>
      <c r="T38" s="105">
        <v>10</v>
      </c>
      <c r="U38" s="107" t="s">
        <v>235</v>
      </c>
      <c r="V38" s="108">
        <v>2</v>
      </c>
      <c r="W38" s="108">
        <v>0</v>
      </c>
      <c r="X38" s="108">
        <v>1</v>
      </c>
      <c r="Y38" s="108">
        <v>3</v>
      </c>
      <c r="AA38"/>
      <c r="AC38"/>
      <c r="AD38"/>
      <c r="AE38"/>
      <c r="AF38"/>
    </row>
    <row r="39" spans="4:32">
      <c r="D39" s="96"/>
      <c r="E39" s="96"/>
      <c r="F39" s="96"/>
      <c r="G39" s="96"/>
      <c r="H39" s="96"/>
      <c r="I39" s="96"/>
      <c r="J39" s="96"/>
      <c r="K39" s="96"/>
      <c r="L39" s="95"/>
      <c r="M39" s="95"/>
      <c r="N39" s="95"/>
      <c r="O39" s="95"/>
      <c r="P39" s="95"/>
      <c r="Q39" s="95"/>
      <c r="T39" s="105">
        <v>11</v>
      </c>
      <c r="U39" s="107" t="s">
        <v>37</v>
      </c>
      <c r="V39" s="108">
        <v>0</v>
      </c>
      <c r="W39" s="108">
        <v>0</v>
      </c>
      <c r="X39" s="108">
        <v>2</v>
      </c>
      <c r="Y39" s="108">
        <v>2</v>
      </c>
      <c r="AA39"/>
      <c r="AC39"/>
      <c r="AD39"/>
      <c r="AE39"/>
      <c r="AF39"/>
    </row>
    <row r="40" spans="4:32">
      <c r="D40" s="96"/>
      <c r="E40" s="96"/>
      <c r="F40" s="96"/>
      <c r="G40" s="96"/>
      <c r="H40" s="96"/>
      <c r="I40" s="96"/>
      <c r="J40" s="96"/>
      <c r="K40" s="96"/>
      <c r="L40" s="95"/>
      <c r="M40" s="95"/>
      <c r="N40" s="95"/>
      <c r="O40" s="95"/>
      <c r="P40" s="95"/>
      <c r="Q40" s="95"/>
      <c r="T40" s="105">
        <v>12</v>
      </c>
      <c r="U40" s="107" t="s">
        <v>38</v>
      </c>
      <c r="V40" s="108">
        <v>2</v>
      </c>
      <c r="W40" s="108">
        <v>0</v>
      </c>
      <c r="X40" s="108">
        <v>2</v>
      </c>
      <c r="Y40" s="108">
        <v>4</v>
      </c>
      <c r="AA40"/>
      <c r="AC40"/>
      <c r="AD40"/>
      <c r="AE40"/>
      <c r="AF40"/>
    </row>
    <row r="41" spans="4:32">
      <c r="D41" s="64"/>
      <c r="E41" s="64"/>
      <c r="F41" s="64"/>
      <c r="G41" s="64"/>
      <c r="H41" s="64"/>
      <c r="I41" s="64"/>
      <c r="J41" s="64"/>
      <c r="K41" s="64"/>
      <c r="T41" s="105">
        <v>13</v>
      </c>
      <c r="U41" s="107" t="s">
        <v>39</v>
      </c>
      <c r="V41" s="108">
        <v>2</v>
      </c>
      <c r="W41" s="108">
        <v>1</v>
      </c>
      <c r="X41" s="108">
        <v>2</v>
      </c>
      <c r="Y41" s="108">
        <v>5</v>
      </c>
      <c r="AA41"/>
      <c r="AC41"/>
      <c r="AD41"/>
      <c r="AE41"/>
      <c r="AF41"/>
    </row>
    <row r="42" spans="4:32">
      <c r="D42" s="64"/>
      <c r="E42" s="64"/>
      <c r="F42" s="64"/>
      <c r="G42" s="64"/>
      <c r="H42" s="64"/>
      <c r="I42" s="64"/>
      <c r="J42" s="64"/>
      <c r="K42" s="64"/>
      <c r="T42" s="105">
        <v>14</v>
      </c>
      <c r="U42" s="107" t="s">
        <v>40</v>
      </c>
      <c r="V42" s="108">
        <v>1</v>
      </c>
      <c r="W42" s="108">
        <v>0</v>
      </c>
      <c r="X42" s="108">
        <v>1</v>
      </c>
      <c r="Y42" s="108">
        <v>2</v>
      </c>
      <c r="AA42"/>
      <c r="AC42"/>
      <c r="AD42"/>
      <c r="AE42"/>
      <c r="AF42"/>
    </row>
    <row r="43" spans="4:32">
      <c r="D43" s="64"/>
      <c r="E43" s="64"/>
      <c r="F43" s="64"/>
      <c r="G43" s="64"/>
      <c r="H43" s="64"/>
      <c r="I43" s="64"/>
      <c r="J43" s="64"/>
      <c r="K43" s="64"/>
      <c r="T43" s="105">
        <v>15</v>
      </c>
      <c r="U43" s="107" t="s">
        <v>50</v>
      </c>
      <c r="V43" s="105">
        <v>30</v>
      </c>
      <c r="W43" s="105">
        <v>5</v>
      </c>
      <c r="X43" s="105">
        <v>19</v>
      </c>
      <c r="Y43" s="105">
        <v>54</v>
      </c>
      <c r="AA43"/>
      <c r="AC43"/>
      <c r="AD43"/>
      <c r="AE43"/>
      <c r="AF43"/>
    </row>
    <row r="44" spans="4:32">
      <c r="D44" s="64"/>
      <c r="E44" s="64"/>
      <c r="F44" s="64"/>
      <c r="G44" s="64"/>
      <c r="H44" s="64"/>
      <c r="I44" s="64"/>
      <c r="J44" s="64"/>
      <c r="K44" s="64"/>
      <c r="T44" s="105"/>
      <c r="U44" s="105"/>
      <c r="V44" s="105"/>
      <c r="W44" s="105"/>
      <c r="X44" s="105"/>
      <c r="Y44" s="105"/>
    </row>
    <row r="45" spans="4:32">
      <c r="D45" s="64"/>
      <c r="E45" s="64"/>
      <c r="F45" s="64"/>
      <c r="G45" s="64"/>
      <c r="H45" s="64"/>
      <c r="I45" s="64"/>
      <c r="J45" s="64"/>
      <c r="K45" s="64"/>
      <c r="T45" s="105"/>
      <c r="U45" s="105"/>
      <c r="V45" s="105"/>
      <c r="W45" s="105"/>
      <c r="X45" s="105"/>
      <c r="Y45" s="105"/>
    </row>
    <row r="46" spans="4:32">
      <c r="D46" s="64"/>
      <c r="E46" s="64"/>
      <c r="F46" s="64"/>
      <c r="G46" s="64"/>
      <c r="H46" s="64"/>
      <c r="I46" s="64"/>
      <c r="J46" s="64"/>
      <c r="K46" s="64"/>
      <c r="T46" s="105"/>
      <c r="U46" s="105"/>
      <c r="V46" s="105"/>
      <c r="W46" s="105"/>
      <c r="X46" s="105"/>
      <c r="Y46" s="105"/>
    </row>
    <row r="47" spans="4:32">
      <c r="D47" s="64"/>
      <c r="E47" s="64"/>
      <c r="F47" s="64"/>
      <c r="G47" s="64"/>
      <c r="H47" s="64"/>
      <c r="I47" s="64"/>
      <c r="J47" s="64"/>
      <c r="K47" s="64"/>
      <c r="T47" s="105"/>
      <c r="U47" s="109" t="s">
        <v>207</v>
      </c>
      <c r="V47" s="105"/>
      <c r="W47" s="105"/>
      <c r="X47" s="105"/>
      <c r="Y47" s="105"/>
    </row>
    <row r="48" spans="4:32">
      <c r="D48" s="64"/>
      <c r="E48" s="64"/>
      <c r="F48" s="64"/>
      <c r="G48" s="64"/>
      <c r="H48" s="64"/>
      <c r="I48" s="64"/>
      <c r="J48" s="64"/>
      <c r="K48" s="64"/>
      <c r="T48" s="105"/>
      <c r="U48" s="105"/>
      <c r="V48" s="105" t="s">
        <v>203</v>
      </c>
      <c r="W48" s="105" t="s">
        <v>26</v>
      </c>
      <c r="X48" s="105" t="s">
        <v>204</v>
      </c>
      <c r="Y48" s="105" t="s">
        <v>88</v>
      </c>
    </row>
    <row r="49" spans="1:25">
      <c r="D49" s="64"/>
      <c r="E49" s="64"/>
      <c r="F49" s="64"/>
      <c r="G49" s="64"/>
      <c r="H49" s="64"/>
      <c r="I49" s="64"/>
      <c r="J49" s="64"/>
      <c r="K49" s="64"/>
      <c r="T49" s="105">
        <v>1</v>
      </c>
      <c r="U49" s="107" t="s">
        <v>27</v>
      </c>
      <c r="V49" s="108">
        <v>33</v>
      </c>
      <c r="W49" s="108">
        <v>13</v>
      </c>
      <c r="X49" s="108">
        <v>34</v>
      </c>
      <c r="Y49" s="108">
        <v>80</v>
      </c>
    </row>
    <row r="50" spans="1:25">
      <c r="D50" s="64"/>
      <c r="E50" s="64"/>
      <c r="F50" s="64"/>
      <c r="G50" s="64"/>
      <c r="H50" s="64"/>
      <c r="I50" s="64"/>
      <c r="J50" s="64"/>
      <c r="K50" s="64"/>
      <c r="T50" s="105">
        <v>2</v>
      </c>
      <c r="U50" s="107" t="s">
        <v>28</v>
      </c>
      <c r="V50" s="108">
        <v>52</v>
      </c>
      <c r="W50" s="108">
        <v>23</v>
      </c>
      <c r="X50" s="108">
        <v>64</v>
      </c>
      <c r="Y50" s="108">
        <v>139</v>
      </c>
    </row>
    <row r="51" spans="1:25">
      <c r="D51" s="64"/>
      <c r="E51" s="64"/>
      <c r="F51" s="64"/>
      <c r="G51" s="64"/>
      <c r="H51" s="64"/>
      <c r="I51" s="64"/>
      <c r="J51" s="64"/>
      <c r="K51" s="64"/>
      <c r="T51" s="105">
        <v>3</v>
      </c>
      <c r="U51" s="107" t="s">
        <v>29</v>
      </c>
      <c r="V51" s="108">
        <v>72</v>
      </c>
      <c r="W51" s="108">
        <v>24</v>
      </c>
      <c r="X51" s="108">
        <v>111</v>
      </c>
      <c r="Y51" s="108">
        <v>207</v>
      </c>
    </row>
    <row r="52" spans="1:25">
      <c r="D52" s="64"/>
      <c r="E52" s="64"/>
      <c r="F52" s="64"/>
      <c r="G52" s="64"/>
      <c r="H52" s="64"/>
      <c r="I52" s="64"/>
      <c r="J52" s="64"/>
      <c r="K52" s="64"/>
      <c r="T52" s="105">
        <v>4</v>
      </c>
      <c r="U52" s="107" t="s">
        <v>30</v>
      </c>
      <c r="V52" s="108">
        <v>36</v>
      </c>
      <c r="W52" s="108">
        <v>13</v>
      </c>
      <c r="X52" s="108">
        <v>53</v>
      </c>
      <c r="Y52" s="108">
        <v>102</v>
      </c>
    </row>
    <row r="53" spans="1:25">
      <c r="D53" s="64"/>
      <c r="E53" s="64"/>
      <c r="F53" s="64"/>
      <c r="G53" s="64"/>
      <c r="H53" s="64"/>
      <c r="I53" s="64"/>
      <c r="J53" s="64"/>
      <c r="K53" s="64"/>
      <c r="T53" s="105">
        <v>5</v>
      </c>
      <c r="U53" s="107" t="s">
        <v>31</v>
      </c>
      <c r="V53" s="108">
        <v>9</v>
      </c>
      <c r="W53" s="108">
        <v>6</v>
      </c>
      <c r="X53" s="108">
        <v>7</v>
      </c>
      <c r="Y53" s="108">
        <v>22</v>
      </c>
    </row>
    <row r="54" spans="1:25">
      <c r="D54" s="64"/>
      <c r="E54" s="64"/>
      <c r="F54" s="64"/>
      <c r="G54" s="64"/>
      <c r="H54" s="64"/>
      <c r="I54" s="64"/>
      <c r="J54" s="64"/>
      <c r="K54" s="64"/>
      <c r="T54" s="105">
        <v>6</v>
      </c>
      <c r="U54" s="107" t="s">
        <v>32</v>
      </c>
      <c r="V54" s="108">
        <v>16</v>
      </c>
      <c r="W54" s="108">
        <v>10</v>
      </c>
      <c r="X54" s="108">
        <v>27</v>
      </c>
      <c r="Y54" s="108">
        <v>53</v>
      </c>
    </row>
    <row r="55" spans="1:25">
      <c r="D55" s="64"/>
      <c r="E55" s="64"/>
      <c r="F55" s="64"/>
      <c r="G55" s="64"/>
      <c r="H55" s="64"/>
      <c r="I55" s="64"/>
      <c r="J55" s="64"/>
      <c r="K55" s="64"/>
      <c r="T55" s="105">
        <v>7</v>
      </c>
      <c r="U55" s="107" t="s">
        <v>33</v>
      </c>
      <c r="V55" s="108">
        <v>7</v>
      </c>
      <c r="W55" s="108">
        <v>4</v>
      </c>
      <c r="X55" s="108">
        <v>27</v>
      </c>
      <c r="Y55" s="108">
        <v>38</v>
      </c>
    </row>
    <row r="56" spans="1:25">
      <c r="D56" s="64"/>
      <c r="E56" s="64"/>
      <c r="F56" s="64"/>
      <c r="G56" s="64"/>
      <c r="H56" s="64"/>
      <c r="I56" s="64"/>
      <c r="J56" s="64"/>
      <c r="K56" s="64"/>
      <c r="T56" s="105">
        <v>8</v>
      </c>
      <c r="U56" s="107" t="s">
        <v>234</v>
      </c>
      <c r="V56" s="108">
        <v>20</v>
      </c>
      <c r="W56" s="108">
        <v>10</v>
      </c>
      <c r="X56" s="108">
        <v>59</v>
      </c>
      <c r="Y56" s="108">
        <v>89</v>
      </c>
    </row>
    <row r="57" spans="1:25">
      <c r="D57" s="64"/>
      <c r="E57" s="64"/>
      <c r="F57" s="64"/>
      <c r="G57" s="64"/>
      <c r="H57" s="64"/>
      <c r="I57" s="64"/>
      <c r="J57" s="64"/>
      <c r="K57" s="64"/>
      <c r="T57" s="105">
        <v>9</v>
      </c>
      <c r="U57" s="107" t="s">
        <v>35</v>
      </c>
      <c r="V57" s="108">
        <v>19</v>
      </c>
      <c r="W57" s="108">
        <v>1</v>
      </c>
      <c r="X57" s="108">
        <v>21</v>
      </c>
      <c r="Y57" s="108">
        <v>41</v>
      </c>
    </row>
    <row r="58" spans="1:25">
      <c r="D58" s="64"/>
      <c r="E58" s="64"/>
      <c r="F58" s="64"/>
      <c r="G58" s="64"/>
      <c r="H58" s="64"/>
      <c r="I58" s="64"/>
      <c r="J58" s="64"/>
      <c r="K58" s="64"/>
      <c r="T58" s="105">
        <v>10</v>
      </c>
      <c r="U58" s="107" t="s">
        <v>235</v>
      </c>
      <c r="V58" s="108">
        <v>6</v>
      </c>
      <c r="W58" s="108">
        <v>4</v>
      </c>
      <c r="X58" s="108">
        <v>9</v>
      </c>
      <c r="Y58" s="108">
        <v>19</v>
      </c>
    </row>
    <row r="59" spans="1:25">
      <c r="D59" s="64"/>
      <c r="E59" s="64"/>
      <c r="F59" s="64"/>
      <c r="G59" s="64"/>
      <c r="H59" s="64"/>
      <c r="I59" s="64"/>
      <c r="J59" s="64"/>
      <c r="K59" s="64"/>
      <c r="T59" s="105">
        <v>11</v>
      </c>
      <c r="U59" s="107" t="s">
        <v>37</v>
      </c>
      <c r="V59" s="108">
        <v>6</v>
      </c>
      <c r="W59" s="108">
        <v>13</v>
      </c>
      <c r="X59" s="108">
        <v>9</v>
      </c>
      <c r="Y59" s="108">
        <v>28</v>
      </c>
    </row>
    <row r="60" spans="1:25">
      <c r="D60" s="64"/>
      <c r="E60" s="64"/>
      <c r="F60" s="64"/>
      <c r="G60" s="64"/>
      <c r="H60" s="64"/>
      <c r="I60" s="64"/>
      <c r="J60" s="64"/>
      <c r="K60" s="64"/>
      <c r="T60" s="105">
        <v>12</v>
      </c>
      <c r="U60" s="107" t="s">
        <v>38</v>
      </c>
      <c r="V60" s="108">
        <v>52</v>
      </c>
      <c r="W60" s="108">
        <v>14</v>
      </c>
      <c r="X60" s="108">
        <v>74</v>
      </c>
      <c r="Y60" s="108">
        <v>140</v>
      </c>
    </row>
    <row r="61" spans="1:25">
      <c r="D61" s="64"/>
      <c r="E61" s="64"/>
      <c r="F61" s="64"/>
      <c r="G61" s="64"/>
      <c r="H61" s="64"/>
      <c r="I61" s="64"/>
      <c r="J61" s="64"/>
      <c r="K61" s="64"/>
      <c r="T61" s="105">
        <v>13</v>
      </c>
      <c r="U61" s="107" t="s">
        <v>39</v>
      </c>
      <c r="V61" s="108">
        <v>19</v>
      </c>
      <c r="W61" s="108">
        <v>9</v>
      </c>
      <c r="X61" s="108">
        <v>36</v>
      </c>
      <c r="Y61" s="108">
        <v>64</v>
      </c>
    </row>
    <row r="62" spans="1:25">
      <c r="D62" s="64"/>
      <c r="E62" s="64"/>
      <c r="F62" s="64"/>
      <c r="G62" s="64"/>
      <c r="H62" s="64"/>
      <c r="I62" s="64"/>
      <c r="J62" s="64"/>
      <c r="K62" s="64"/>
      <c r="T62" s="105">
        <v>14</v>
      </c>
      <c r="U62" s="107" t="s">
        <v>40</v>
      </c>
      <c r="V62" s="108">
        <v>14</v>
      </c>
      <c r="W62" s="108">
        <v>4</v>
      </c>
      <c r="X62" s="108">
        <v>19</v>
      </c>
      <c r="Y62" s="108">
        <v>37</v>
      </c>
    </row>
    <row r="63" spans="1:25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  <c r="T63" s="105">
        <v>15</v>
      </c>
      <c r="U63" s="107" t="s">
        <v>50</v>
      </c>
      <c r="V63" s="105">
        <v>361</v>
      </c>
      <c r="W63" s="105">
        <v>148</v>
      </c>
      <c r="X63" s="105">
        <v>550</v>
      </c>
      <c r="Y63" s="105">
        <v>1059</v>
      </c>
    </row>
    <row r="64" spans="1:25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</row>
    <row r="65" spans="1:11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</row>
    <row r="66" spans="1:11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</row>
    <row r="67" spans="1:11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</row>
    <row r="68" spans="1:11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</row>
    <row r="69" spans="1:11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</row>
    <row r="70" spans="1:11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</row>
    <row r="71" spans="1:11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</row>
    <row r="72" spans="1:11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</row>
    <row r="73" spans="1:11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</row>
    <row r="74" spans="1:11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</row>
    <row r="75" spans="1:11">
      <c r="A75" s="64"/>
      <c r="B75" s="64"/>
      <c r="C75" s="64"/>
      <c r="D75" s="64"/>
      <c r="E75" s="64"/>
      <c r="F75" s="64"/>
      <c r="G75" s="64"/>
      <c r="H75" s="64"/>
      <c r="I75" s="64"/>
      <c r="J75" s="64"/>
      <c r="K75" s="64"/>
    </row>
    <row r="76" spans="1:11">
      <c r="A76" s="64"/>
      <c r="B76" s="64"/>
      <c r="C76" s="64"/>
      <c r="D76" s="64"/>
      <c r="E76" s="64"/>
      <c r="F76" s="64"/>
      <c r="G76" s="64"/>
      <c r="H76" s="64"/>
      <c r="I76" s="64"/>
      <c r="J76" s="64"/>
      <c r="K76" s="64"/>
    </row>
    <row r="77" spans="1:11">
      <c r="A77" s="64"/>
      <c r="B77" s="64"/>
      <c r="C77" s="64"/>
      <c r="D77" s="64"/>
      <c r="E77" s="64"/>
      <c r="F77" s="64"/>
      <c r="G77" s="64"/>
      <c r="H77" s="64"/>
      <c r="I77" s="64"/>
      <c r="J77" s="64"/>
      <c r="K77" s="64"/>
    </row>
    <row r="78" spans="1:11">
      <c r="A78" s="64"/>
      <c r="B78" s="64"/>
      <c r="C78" s="64"/>
      <c r="D78" s="64"/>
      <c r="E78" s="64"/>
      <c r="F78" s="64"/>
      <c r="G78" s="64"/>
      <c r="H78" s="64"/>
      <c r="I78" s="64"/>
      <c r="J78" s="64"/>
      <c r="K78" s="64"/>
    </row>
    <row r="79" spans="1:11">
      <c r="A79" s="64"/>
      <c r="B79" s="64"/>
      <c r="C79" s="64"/>
      <c r="D79" s="64"/>
      <c r="E79" s="64"/>
      <c r="F79" s="64"/>
      <c r="G79" s="64"/>
      <c r="H79" s="64"/>
      <c r="I79" s="64"/>
      <c r="J79" s="64"/>
      <c r="K79" s="64"/>
    </row>
    <row r="80" spans="1:11">
      <c r="A80" s="64"/>
      <c r="B80" s="64"/>
      <c r="C80" s="64"/>
      <c r="D80" s="64"/>
      <c r="E80" s="64"/>
      <c r="F80" s="64"/>
      <c r="G80" s="64"/>
      <c r="H80" s="64"/>
      <c r="I80" s="64"/>
      <c r="J80" s="64"/>
      <c r="K80" s="64"/>
    </row>
    <row r="81" spans="1:11">
      <c r="A81" s="64"/>
      <c r="B81" s="64"/>
      <c r="C81" s="64"/>
      <c r="D81" s="64"/>
      <c r="E81" s="64"/>
      <c r="F81" s="64"/>
      <c r="G81" s="64"/>
      <c r="H81" s="64"/>
      <c r="I81" s="64"/>
      <c r="J81" s="64"/>
      <c r="K81" s="64"/>
    </row>
    <row r="82" spans="1:11">
      <c r="A82" s="64"/>
      <c r="B82" s="64"/>
      <c r="C82" s="64"/>
      <c r="D82" s="64"/>
      <c r="E82" s="64"/>
      <c r="F82" s="64"/>
      <c r="G82" s="64"/>
      <c r="H82" s="64"/>
      <c r="I82" s="64"/>
      <c r="J82" s="64"/>
      <c r="K82" s="64"/>
    </row>
    <row r="83" spans="1:11">
      <c r="A83" s="64"/>
      <c r="B83" s="64"/>
      <c r="C83" s="64"/>
      <c r="D83" s="64"/>
      <c r="E83" s="64"/>
      <c r="F83" s="64"/>
      <c r="G83" s="64"/>
      <c r="H83" s="64"/>
      <c r="I83" s="64"/>
      <c r="J83" s="64"/>
      <c r="K83" s="64"/>
    </row>
    <row r="84" spans="1:11">
      <c r="A84" s="64"/>
      <c r="B84" s="64"/>
      <c r="C84" s="64"/>
      <c r="D84" s="64"/>
      <c r="E84" s="64"/>
      <c r="F84" s="64"/>
      <c r="G84" s="64"/>
      <c r="H84" s="64"/>
      <c r="I84" s="64"/>
      <c r="J84" s="64"/>
      <c r="K84" s="64"/>
    </row>
    <row r="85" spans="1:11">
      <c r="A85" s="64"/>
      <c r="B85" s="64"/>
      <c r="C85" s="64"/>
      <c r="D85" s="64"/>
      <c r="E85" s="64"/>
      <c r="F85" s="64"/>
      <c r="G85" s="64"/>
      <c r="H85" s="64"/>
      <c r="I85" s="64"/>
      <c r="J85" s="64"/>
      <c r="K85" s="64"/>
    </row>
    <row r="86" spans="1:11">
      <c r="A86" s="64"/>
      <c r="B86" s="64"/>
      <c r="C86" s="64"/>
      <c r="D86" s="64"/>
      <c r="E86" s="64"/>
      <c r="F86" s="64"/>
      <c r="G86" s="64"/>
      <c r="H86" s="64"/>
      <c r="I86" s="64"/>
      <c r="J86" s="64"/>
      <c r="K86" s="64"/>
    </row>
    <row r="87" spans="1:11">
      <c r="A87" s="64"/>
      <c r="B87" s="64"/>
      <c r="C87" s="64"/>
      <c r="D87" s="64"/>
      <c r="E87" s="64"/>
      <c r="F87" s="64"/>
      <c r="G87" s="64"/>
      <c r="H87" s="64"/>
      <c r="I87" s="64"/>
      <c r="J87" s="64"/>
      <c r="K87" s="64"/>
    </row>
    <row r="88" spans="1:11">
      <c r="A88" s="64"/>
      <c r="B88" s="64"/>
      <c r="C88" s="64"/>
      <c r="D88" s="64"/>
      <c r="E88" s="64"/>
      <c r="F88" s="64"/>
      <c r="G88" s="64"/>
      <c r="H88" s="64"/>
      <c r="I88" s="64"/>
      <c r="J88" s="64"/>
      <c r="K88" s="64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G88"/>
  <sheetViews>
    <sheetView workbookViewId="0">
      <selection activeCell="D8" sqref="D8"/>
    </sheetView>
  </sheetViews>
  <sheetFormatPr defaultColWidth="9.140625" defaultRowHeight="15"/>
  <cols>
    <col min="1" max="1" width="4.7109375" style="61" customWidth="1"/>
    <col min="2" max="2" width="9.140625" style="61"/>
    <col min="3" max="3" width="18.5703125" style="61" customWidth="1"/>
    <col min="4" max="20" width="9.140625" style="61"/>
    <col min="21" max="21" width="18.5703125" style="61" customWidth="1"/>
    <col min="22" max="27" width="9.140625" style="61"/>
    <col min="28" max="28" width="18.28515625" style="61" customWidth="1"/>
    <col min="29" max="16384" width="9.140625" style="61"/>
  </cols>
  <sheetData>
    <row r="1" spans="1:33">
      <c r="B1" s="62" t="s">
        <v>198</v>
      </c>
    </row>
    <row r="2" spans="1:33">
      <c r="B2" s="63"/>
    </row>
    <row r="4" spans="1:33">
      <c r="A4" s="64"/>
      <c r="B4" s="64"/>
      <c r="C4" s="64"/>
      <c r="D4" s="64"/>
      <c r="E4" s="64"/>
      <c r="F4" s="118" t="s">
        <v>216</v>
      </c>
      <c r="G4" s="64"/>
      <c r="H4" s="64"/>
      <c r="I4" s="64"/>
      <c r="J4" s="64"/>
      <c r="K4" s="64"/>
    </row>
    <row r="5" spans="1:33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T5" s="102" t="s">
        <v>199</v>
      </c>
      <c r="U5" s="103"/>
      <c r="V5" s="103"/>
      <c r="W5" s="103"/>
      <c r="X5" s="103"/>
      <c r="Y5" s="103"/>
    </row>
    <row r="6" spans="1:33">
      <c r="D6" s="63" t="s">
        <v>200</v>
      </c>
      <c r="E6" s="64"/>
      <c r="F6" s="64"/>
      <c r="G6" s="64"/>
      <c r="H6" s="64"/>
      <c r="I6" s="64"/>
      <c r="J6" s="64"/>
      <c r="K6" s="64"/>
      <c r="T6" s="104"/>
      <c r="U6" s="103"/>
      <c r="V6" s="103"/>
      <c r="W6" s="103"/>
      <c r="X6" s="103"/>
      <c r="Y6" s="103"/>
    </row>
    <row r="7" spans="1:33">
      <c r="B7" s="75" t="s">
        <v>51</v>
      </c>
      <c r="C7" s="75" t="s">
        <v>47</v>
      </c>
      <c r="D7" s="65">
        <v>15</v>
      </c>
      <c r="E7" s="64"/>
      <c r="F7" s="73" t="str">
        <f>VLOOKUP(D7,T11:X25,2)</f>
        <v>New Zealand</v>
      </c>
      <c r="G7" s="70"/>
      <c r="H7" s="70"/>
      <c r="I7" s="70"/>
      <c r="J7" s="70"/>
      <c r="K7" s="70"/>
      <c r="T7" s="103"/>
      <c r="U7" s="105"/>
      <c r="V7" s="105"/>
      <c r="W7" s="105"/>
      <c r="X7" s="105"/>
      <c r="Y7" s="105"/>
      <c r="AA7" s="88"/>
      <c r="AB7" s="88"/>
      <c r="AC7" s="88"/>
      <c r="AD7" s="88"/>
      <c r="AE7" s="88"/>
      <c r="AF7" s="88"/>
      <c r="AG7" s="88"/>
    </row>
    <row r="8" spans="1:33">
      <c r="B8" s="76">
        <v>1</v>
      </c>
      <c r="C8" s="77" t="s">
        <v>27</v>
      </c>
      <c r="D8" s="64"/>
      <c r="E8" s="64"/>
      <c r="F8" s="64"/>
      <c r="G8" s="64"/>
      <c r="H8" s="64"/>
      <c r="I8" s="64"/>
      <c r="J8" s="64"/>
      <c r="K8" s="64"/>
      <c r="T8" s="105"/>
      <c r="U8" s="105"/>
      <c r="V8" s="105"/>
      <c r="W8" s="105"/>
      <c r="X8" s="105"/>
      <c r="Y8" s="105"/>
      <c r="AA8" s="88"/>
      <c r="AB8" s="89"/>
      <c r="AC8" s="88"/>
      <c r="AD8" s="88"/>
      <c r="AE8" s="88"/>
      <c r="AF8" s="88"/>
      <c r="AG8" s="88"/>
    </row>
    <row r="9" spans="1:33">
      <c r="B9" s="76">
        <v>2</v>
      </c>
      <c r="C9" s="77" t="s">
        <v>28</v>
      </c>
      <c r="D9" s="64"/>
      <c r="E9" s="64"/>
      <c r="F9" s="67">
        <v>3</v>
      </c>
      <c r="G9" s="67">
        <v>4</v>
      </c>
      <c r="H9" s="67">
        <v>5</v>
      </c>
      <c r="I9" s="64"/>
      <c r="J9" s="64"/>
      <c r="K9" s="64"/>
      <c r="T9" s="105"/>
      <c r="U9" s="106" t="s">
        <v>214</v>
      </c>
      <c r="V9" s="105"/>
      <c r="W9" s="105"/>
      <c r="X9" s="105"/>
      <c r="Y9" s="105"/>
      <c r="AA9" s="88"/>
      <c r="AB9" s="90"/>
      <c r="AC9" s="91"/>
      <c r="AD9" s="91"/>
      <c r="AE9" s="91"/>
      <c r="AF9" s="91"/>
      <c r="AG9" s="88"/>
    </row>
    <row r="10" spans="1:33">
      <c r="B10" s="76">
        <v>3</v>
      </c>
      <c r="C10" s="77" t="s">
        <v>29</v>
      </c>
      <c r="D10" s="64"/>
      <c r="E10" s="64"/>
      <c r="F10" s="64" t="s">
        <v>203</v>
      </c>
      <c r="G10" s="64" t="s">
        <v>26</v>
      </c>
      <c r="H10" s="64" t="s">
        <v>204</v>
      </c>
      <c r="I10" s="64"/>
      <c r="J10" s="66" t="s">
        <v>205</v>
      </c>
      <c r="K10" s="66"/>
      <c r="T10" s="105"/>
      <c r="U10" s="105"/>
      <c r="V10" s="105" t="s">
        <v>203</v>
      </c>
      <c r="W10" s="105" t="s">
        <v>26</v>
      </c>
      <c r="X10" s="105" t="s">
        <v>204</v>
      </c>
      <c r="Y10" s="105" t="s">
        <v>88</v>
      </c>
      <c r="AA10" s="88"/>
      <c r="AB10" s="91"/>
      <c r="AC10" s="91"/>
      <c r="AD10" s="91"/>
      <c r="AE10" s="91"/>
      <c r="AF10" s="91"/>
      <c r="AG10" s="88"/>
    </row>
    <row r="11" spans="1:33">
      <c r="B11" s="76">
        <v>4</v>
      </c>
      <c r="C11" s="77" t="s">
        <v>30</v>
      </c>
      <c r="D11" s="64"/>
      <c r="E11" s="64"/>
      <c r="F11" s="64">
        <f>VLOOKUP($D$7,$T$11:$X$25,F9)</f>
        <v>43</v>
      </c>
      <c r="G11" s="64">
        <f>VLOOKUP($D$7,$T$11:$X$25,G9)</f>
        <v>2</v>
      </c>
      <c r="H11" s="64">
        <f>VLOOKUP($D$7,$T$11:$X$25,H9)</f>
        <v>185</v>
      </c>
      <c r="I11" s="64"/>
      <c r="J11" s="71">
        <f>F11/SUM(F11:H11)</f>
        <v>0.18695652173913044</v>
      </c>
      <c r="K11" s="66"/>
      <c r="T11" s="105">
        <v>1</v>
      </c>
      <c r="U11" s="107" t="s">
        <v>27</v>
      </c>
      <c r="V11" s="108">
        <v>6</v>
      </c>
      <c r="W11" s="108">
        <v>1</v>
      </c>
      <c r="X11" s="108">
        <v>8</v>
      </c>
      <c r="Y11" s="108">
        <v>15</v>
      </c>
      <c r="AA11" s="88"/>
      <c r="AB11" s="92"/>
      <c r="AC11" s="92"/>
      <c r="AD11" s="92"/>
      <c r="AE11" s="92"/>
      <c r="AF11" s="92"/>
      <c r="AG11" s="88"/>
    </row>
    <row r="12" spans="1:33">
      <c r="B12" s="76">
        <v>5</v>
      </c>
      <c r="C12" s="77" t="s">
        <v>31</v>
      </c>
      <c r="D12" s="64"/>
      <c r="E12" s="64"/>
      <c r="F12" s="64"/>
      <c r="G12" s="64"/>
      <c r="H12" s="64"/>
      <c r="I12" s="64"/>
      <c r="J12" s="64"/>
      <c r="K12" s="64"/>
      <c r="T12" s="105">
        <v>2</v>
      </c>
      <c r="U12" s="107" t="s">
        <v>28</v>
      </c>
      <c r="V12" s="108">
        <v>4</v>
      </c>
      <c r="W12" s="108">
        <v>0</v>
      </c>
      <c r="X12" s="108">
        <v>32</v>
      </c>
      <c r="Y12" s="108">
        <v>36</v>
      </c>
      <c r="AA12" s="88"/>
      <c r="AB12" s="92"/>
      <c r="AC12" s="92"/>
      <c r="AD12" s="92"/>
      <c r="AE12" s="92"/>
      <c r="AF12" s="92"/>
      <c r="AG12" s="88"/>
    </row>
    <row r="13" spans="1:33">
      <c r="B13" s="76">
        <v>6</v>
      </c>
      <c r="C13" s="77" t="s">
        <v>32</v>
      </c>
      <c r="D13" s="64"/>
      <c r="E13" s="64"/>
      <c r="F13" s="74">
        <f>F11/5</f>
        <v>8.6</v>
      </c>
      <c r="G13" s="72">
        <f t="shared" ref="G13:H13" si="0">G11/5</f>
        <v>0.4</v>
      </c>
      <c r="H13" s="72">
        <f t="shared" si="0"/>
        <v>37</v>
      </c>
      <c r="I13" s="66"/>
      <c r="J13" s="66" t="s">
        <v>181</v>
      </c>
      <c r="K13" s="66"/>
      <c r="T13" s="105">
        <v>3</v>
      </c>
      <c r="U13" s="107" t="s">
        <v>29</v>
      </c>
      <c r="V13" s="108">
        <v>6</v>
      </c>
      <c r="W13" s="108">
        <v>1</v>
      </c>
      <c r="X13" s="108">
        <v>45</v>
      </c>
      <c r="Y13" s="108">
        <v>52</v>
      </c>
      <c r="AA13" s="88"/>
      <c r="AB13" s="92"/>
      <c r="AC13" s="92"/>
      <c r="AD13" s="92"/>
      <c r="AE13" s="92"/>
      <c r="AF13" s="92"/>
      <c r="AG13" s="88"/>
    </row>
    <row r="14" spans="1:33">
      <c r="B14" s="76">
        <v>7</v>
      </c>
      <c r="C14" s="77" t="s">
        <v>33</v>
      </c>
      <c r="D14" s="64"/>
      <c r="E14" s="64"/>
      <c r="F14" s="64"/>
      <c r="G14" s="64"/>
      <c r="H14" s="64"/>
      <c r="I14" s="64"/>
      <c r="J14" s="64"/>
      <c r="K14" s="64"/>
      <c r="T14" s="105">
        <v>4</v>
      </c>
      <c r="U14" s="107" t="s">
        <v>30</v>
      </c>
      <c r="V14" s="108">
        <v>6</v>
      </c>
      <c r="W14" s="108">
        <v>0</v>
      </c>
      <c r="X14" s="108">
        <v>11</v>
      </c>
      <c r="Y14" s="108">
        <v>17</v>
      </c>
      <c r="AA14" s="88"/>
      <c r="AB14" s="92"/>
      <c r="AC14" s="92"/>
      <c r="AD14" s="92"/>
      <c r="AE14" s="92"/>
      <c r="AF14" s="92"/>
      <c r="AG14" s="88"/>
    </row>
    <row r="15" spans="1:33">
      <c r="B15" s="76">
        <v>8</v>
      </c>
      <c r="C15" s="77" t="s">
        <v>34</v>
      </c>
      <c r="D15" s="64"/>
      <c r="E15" s="64"/>
      <c r="F15" s="64"/>
      <c r="G15" s="64"/>
      <c r="H15" s="64"/>
      <c r="I15" s="64"/>
      <c r="J15" s="64"/>
      <c r="K15" s="64"/>
      <c r="T15" s="105">
        <v>5</v>
      </c>
      <c r="U15" s="107" t="s">
        <v>31</v>
      </c>
      <c r="V15" s="103">
        <v>0</v>
      </c>
      <c r="W15" s="103">
        <v>0</v>
      </c>
      <c r="X15" s="103">
        <v>0</v>
      </c>
      <c r="Y15" s="108">
        <v>0</v>
      </c>
      <c r="AA15" s="88"/>
      <c r="AB15" s="92"/>
      <c r="AC15" s="92"/>
      <c r="AD15" s="92"/>
      <c r="AE15" s="92"/>
      <c r="AF15" s="92"/>
      <c r="AG15" s="88"/>
    </row>
    <row r="16" spans="1:33">
      <c r="B16" s="76">
        <v>9</v>
      </c>
      <c r="C16" s="77" t="s">
        <v>35</v>
      </c>
      <c r="D16" s="64"/>
      <c r="E16" s="64"/>
      <c r="F16" s="64"/>
      <c r="G16" s="64"/>
      <c r="H16" s="64"/>
      <c r="I16" s="64"/>
      <c r="J16" s="64"/>
      <c r="K16" s="64"/>
      <c r="T16" s="105">
        <v>6</v>
      </c>
      <c r="U16" s="107" t="s">
        <v>32</v>
      </c>
      <c r="V16" s="103">
        <v>1</v>
      </c>
      <c r="W16" s="103">
        <v>0</v>
      </c>
      <c r="X16" s="103">
        <v>9</v>
      </c>
      <c r="Y16" s="108">
        <v>10</v>
      </c>
      <c r="AA16" s="88"/>
      <c r="AB16" s="92"/>
      <c r="AC16" s="92"/>
      <c r="AD16" s="92"/>
      <c r="AE16" s="92"/>
      <c r="AF16" s="92"/>
      <c r="AG16" s="88"/>
    </row>
    <row r="17" spans="2:33">
      <c r="B17" s="76">
        <v>10</v>
      </c>
      <c r="C17" s="77" t="s">
        <v>36</v>
      </c>
      <c r="D17" s="64"/>
      <c r="E17" s="64"/>
      <c r="F17" s="64"/>
      <c r="G17" s="64"/>
      <c r="H17" s="64"/>
      <c r="I17" s="64"/>
      <c r="J17" s="64"/>
      <c r="K17" s="64"/>
      <c r="T17" s="105">
        <v>7</v>
      </c>
      <c r="U17" s="107" t="s">
        <v>33</v>
      </c>
      <c r="V17" s="108">
        <v>1</v>
      </c>
      <c r="W17" s="108">
        <v>0</v>
      </c>
      <c r="X17" s="108">
        <v>7</v>
      </c>
      <c r="Y17" s="108">
        <v>8</v>
      </c>
      <c r="AA17" s="88"/>
      <c r="AB17" s="92"/>
      <c r="AC17" s="92"/>
      <c r="AD17" s="92"/>
      <c r="AE17" s="92"/>
      <c r="AF17" s="92"/>
      <c r="AG17" s="88"/>
    </row>
    <row r="18" spans="2:33">
      <c r="B18" s="76">
        <v>11</v>
      </c>
      <c r="C18" s="77" t="s">
        <v>37</v>
      </c>
      <c r="T18" s="105">
        <v>8</v>
      </c>
      <c r="U18" s="107" t="s">
        <v>34</v>
      </c>
      <c r="V18" s="108">
        <v>5</v>
      </c>
      <c r="W18" s="108">
        <v>0</v>
      </c>
      <c r="X18" s="108">
        <v>11</v>
      </c>
      <c r="Y18" s="108">
        <v>16</v>
      </c>
      <c r="AA18" s="88"/>
      <c r="AB18" s="92"/>
      <c r="AC18" s="92"/>
      <c r="AD18" s="92"/>
      <c r="AE18" s="92"/>
      <c r="AF18" s="92"/>
      <c r="AG18" s="88"/>
    </row>
    <row r="19" spans="2:33">
      <c r="B19" s="76">
        <v>12</v>
      </c>
      <c r="C19" s="77" t="s">
        <v>38</v>
      </c>
      <c r="T19" s="105">
        <v>9</v>
      </c>
      <c r="U19" s="107" t="s">
        <v>35</v>
      </c>
      <c r="V19" s="108">
        <v>2</v>
      </c>
      <c r="W19" s="108">
        <v>0</v>
      </c>
      <c r="X19" s="108">
        <v>13</v>
      </c>
      <c r="Y19" s="108">
        <v>15</v>
      </c>
      <c r="AA19" s="88"/>
      <c r="AB19" s="92"/>
      <c r="AC19" s="92"/>
      <c r="AD19" s="92"/>
      <c r="AE19" s="92"/>
      <c r="AF19" s="92"/>
      <c r="AG19" s="88"/>
    </row>
    <row r="20" spans="2:33">
      <c r="B20" s="76">
        <v>13</v>
      </c>
      <c r="C20" s="77" t="s">
        <v>39</v>
      </c>
      <c r="T20" s="105">
        <v>10</v>
      </c>
      <c r="U20" s="107" t="s">
        <v>36</v>
      </c>
      <c r="V20" s="108">
        <v>0</v>
      </c>
      <c r="W20" s="108">
        <v>0</v>
      </c>
      <c r="X20" s="108">
        <v>10</v>
      </c>
      <c r="Y20" s="108">
        <v>10</v>
      </c>
      <c r="AA20" s="88"/>
      <c r="AB20" s="92"/>
      <c r="AC20" s="92"/>
      <c r="AD20" s="92"/>
      <c r="AE20" s="92"/>
      <c r="AF20" s="92"/>
      <c r="AG20" s="88"/>
    </row>
    <row r="21" spans="2:33">
      <c r="B21" s="76">
        <v>14</v>
      </c>
      <c r="C21" s="77" t="s">
        <v>40</v>
      </c>
      <c r="T21" s="105">
        <v>11</v>
      </c>
      <c r="U21" s="107" t="s">
        <v>37</v>
      </c>
      <c r="V21" s="108">
        <v>3</v>
      </c>
      <c r="W21" s="108">
        <v>0</v>
      </c>
      <c r="X21" s="108">
        <v>2</v>
      </c>
      <c r="Y21" s="108">
        <v>5</v>
      </c>
      <c r="AA21" s="88"/>
      <c r="AB21" s="92"/>
      <c r="AC21" s="92"/>
      <c r="AD21" s="92"/>
      <c r="AE21" s="92"/>
      <c r="AF21" s="92"/>
      <c r="AG21" s="88"/>
    </row>
    <row r="22" spans="2:33">
      <c r="B22" s="76">
        <v>15</v>
      </c>
      <c r="C22" s="94" t="s">
        <v>50</v>
      </c>
      <c r="T22" s="105">
        <v>12</v>
      </c>
      <c r="U22" s="107" t="s">
        <v>38</v>
      </c>
      <c r="V22" s="108">
        <v>3</v>
      </c>
      <c r="W22" s="108">
        <v>0</v>
      </c>
      <c r="X22" s="108">
        <v>23</v>
      </c>
      <c r="Y22" s="108">
        <v>26</v>
      </c>
      <c r="AA22" s="88"/>
      <c r="AB22" s="92"/>
      <c r="AC22" s="92"/>
      <c r="AD22" s="92"/>
      <c r="AE22" s="92"/>
      <c r="AF22" s="92"/>
      <c r="AG22" s="88"/>
    </row>
    <row r="23" spans="2:33">
      <c r="T23" s="105">
        <v>13</v>
      </c>
      <c r="U23" s="107" t="s">
        <v>39</v>
      </c>
      <c r="V23" s="108">
        <v>4</v>
      </c>
      <c r="W23" s="108">
        <v>0</v>
      </c>
      <c r="X23" s="108">
        <v>12</v>
      </c>
      <c r="Y23" s="108">
        <v>16</v>
      </c>
      <c r="AA23" s="88"/>
      <c r="AB23" s="92"/>
      <c r="AC23" s="92"/>
      <c r="AD23" s="92"/>
      <c r="AE23" s="92"/>
      <c r="AF23" s="92"/>
      <c r="AG23" s="88"/>
    </row>
    <row r="24" spans="2:33"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T24" s="105">
        <v>14</v>
      </c>
      <c r="U24" s="107" t="s">
        <v>40</v>
      </c>
      <c r="V24" s="108">
        <v>2</v>
      </c>
      <c r="W24" s="108">
        <v>0</v>
      </c>
      <c r="X24" s="108">
        <v>2</v>
      </c>
      <c r="Y24" s="108">
        <v>4</v>
      </c>
      <c r="AA24" s="88"/>
      <c r="AB24" s="92"/>
      <c r="AC24" s="92"/>
      <c r="AD24" s="92"/>
      <c r="AE24" s="92"/>
      <c r="AF24" s="92"/>
      <c r="AG24" s="88"/>
    </row>
    <row r="25" spans="2:33"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T25" s="105">
        <v>15</v>
      </c>
      <c r="U25" s="110" t="s">
        <v>50</v>
      </c>
      <c r="V25" s="103">
        <v>43</v>
      </c>
      <c r="W25" s="103">
        <v>2</v>
      </c>
      <c r="X25" s="103">
        <v>185</v>
      </c>
      <c r="Y25" s="108">
        <v>230</v>
      </c>
      <c r="AA25" s="88"/>
      <c r="AB25" s="92"/>
      <c r="AC25" s="92"/>
      <c r="AD25" s="92"/>
      <c r="AE25" s="92"/>
      <c r="AF25" s="92"/>
      <c r="AG25" s="88"/>
    </row>
    <row r="26" spans="2:33">
      <c r="D26" s="113"/>
      <c r="E26" s="96"/>
      <c r="F26" s="96"/>
      <c r="G26" s="96"/>
      <c r="H26" s="96"/>
      <c r="I26" s="96"/>
      <c r="J26" s="96"/>
      <c r="K26" s="96"/>
      <c r="L26" s="95"/>
      <c r="M26" s="95"/>
      <c r="N26" s="95"/>
      <c r="O26" s="95"/>
      <c r="P26" s="95"/>
      <c r="Q26" s="95"/>
      <c r="R26" s="95"/>
      <c r="T26" s="64"/>
      <c r="U26" s="64"/>
      <c r="V26" s="64"/>
      <c r="W26" s="64"/>
      <c r="X26" s="64"/>
      <c r="Y26" s="64"/>
      <c r="AA26" s="88"/>
      <c r="AB26" s="88"/>
      <c r="AC26" s="88"/>
      <c r="AD26" s="88"/>
      <c r="AE26" s="88"/>
      <c r="AF26" s="88"/>
      <c r="AG26" s="88"/>
    </row>
    <row r="27" spans="2:33">
      <c r="D27" s="96"/>
      <c r="E27" s="96"/>
      <c r="F27" s="113"/>
      <c r="G27" s="96"/>
      <c r="H27" s="96"/>
      <c r="I27" s="96"/>
      <c r="J27" s="96"/>
      <c r="K27" s="96"/>
      <c r="L27" s="95"/>
      <c r="M27" s="95"/>
      <c r="N27" s="95"/>
      <c r="O27" s="95"/>
      <c r="P27" s="95"/>
      <c r="Q27" s="95"/>
      <c r="R27" s="95"/>
      <c r="S27" s="95"/>
      <c r="T27" s="15"/>
      <c r="U27" s="15"/>
      <c r="V27" s="15"/>
      <c r="W27" s="15"/>
      <c r="X27" s="15"/>
      <c r="Y27" s="96"/>
      <c r="Z27" s="95"/>
      <c r="AA27" s="95"/>
      <c r="AB27" s="95"/>
      <c r="AC27" s="95"/>
      <c r="AD27" s="95"/>
      <c r="AE27" s="95"/>
      <c r="AF27" s="95"/>
    </row>
    <row r="28" spans="2:33">
      <c r="D28" s="96"/>
      <c r="E28" s="96"/>
      <c r="F28" s="96"/>
      <c r="G28" s="96"/>
      <c r="H28" s="96"/>
      <c r="I28" s="96"/>
      <c r="J28" s="96"/>
      <c r="K28" s="96"/>
      <c r="L28" s="95"/>
      <c r="M28" s="95"/>
      <c r="N28" s="95"/>
      <c r="O28" s="95"/>
      <c r="P28" s="95"/>
      <c r="Q28" s="95"/>
      <c r="R28" s="95"/>
      <c r="S28" s="95"/>
      <c r="T28" s="15"/>
      <c r="U28" s="15"/>
      <c r="V28" s="15"/>
      <c r="W28" s="15"/>
      <c r="X28" s="15"/>
      <c r="Y28" s="96"/>
      <c r="Z28" s="95"/>
      <c r="AA28" s="95"/>
      <c r="AB28" s="95"/>
      <c r="AC28" s="95"/>
      <c r="AD28" s="95"/>
      <c r="AE28" s="95"/>
      <c r="AF28" s="95"/>
    </row>
    <row r="29" spans="2:33">
      <c r="D29" s="96"/>
      <c r="E29" s="96"/>
      <c r="F29" s="117"/>
      <c r="G29" s="117"/>
      <c r="H29" s="117"/>
      <c r="I29" s="96"/>
      <c r="J29" s="96"/>
      <c r="K29" s="96"/>
      <c r="L29" s="95"/>
      <c r="M29" s="95"/>
      <c r="N29" s="95"/>
      <c r="O29" s="95"/>
      <c r="P29" s="95"/>
      <c r="Q29" s="95"/>
      <c r="R29" s="95"/>
      <c r="S29" s="95"/>
      <c r="T29" s="15"/>
      <c r="U29" s="15"/>
      <c r="V29" s="15"/>
      <c r="W29" s="15"/>
      <c r="X29" s="15"/>
      <c r="Y29" s="97"/>
      <c r="Z29" s="95"/>
      <c r="AA29" s="95"/>
      <c r="AB29" s="15"/>
      <c r="AC29" s="15"/>
      <c r="AD29" s="15"/>
      <c r="AE29" s="15"/>
      <c r="AF29" s="95"/>
    </row>
    <row r="30" spans="2:33">
      <c r="D30" s="96"/>
      <c r="E30" s="96"/>
      <c r="F30" s="96"/>
      <c r="G30" s="96"/>
      <c r="H30" s="96"/>
      <c r="I30" s="96"/>
      <c r="J30" s="96"/>
      <c r="K30" s="96"/>
      <c r="L30" s="95"/>
      <c r="M30" s="95"/>
      <c r="N30" s="95"/>
      <c r="O30" s="95"/>
      <c r="P30" s="95"/>
      <c r="Q30" s="95"/>
      <c r="R30" s="95"/>
      <c r="S30" s="95"/>
      <c r="T30" s="15"/>
      <c r="U30" s="15"/>
      <c r="V30" s="15"/>
      <c r="W30" s="15"/>
      <c r="X30" s="15"/>
      <c r="Y30" s="97"/>
      <c r="Z30" s="95"/>
      <c r="AA30" s="95"/>
      <c r="AB30" s="15"/>
      <c r="AC30" s="15"/>
      <c r="AD30" s="15"/>
      <c r="AE30" s="15"/>
      <c r="AF30" s="95"/>
    </row>
    <row r="31" spans="2:33">
      <c r="D31" s="96"/>
      <c r="E31" s="96"/>
      <c r="F31" s="96"/>
      <c r="G31" s="96"/>
      <c r="H31" s="96"/>
      <c r="I31" s="96"/>
      <c r="J31" s="115"/>
      <c r="K31" s="96"/>
      <c r="L31" s="95"/>
      <c r="M31" s="95"/>
      <c r="N31" s="95"/>
      <c r="O31" s="95"/>
      <c r="P31" s="95"/>
      <c r="Q31" s="95"/>
      <c r="R31" s="95"/>
      <c r="S31" s="95"/>
      <c r="T31" s="15"/>
      <c r="U31" s="15"/>
      <c r="V31" s="15"/>
      <c r="W31" s="15"/>
      <c r="X31" s="15"/>
      <c r="Y31" s="97"/>
      <c r="Z31" s="95"/>
      <c r="AA31" s="95"/>
      <c r="AB31" s="15"/>
      <c r="AC31" s="15"/>
      <c r="AD31" s="15"/>
      <c r="AE31" s="15"/>
      <c r="AF31" s="95"/>
    </row>
    <row r="32" spans="2:33">
      <c r="D32" s="96"/>
      <c r="E32" s="96"/>
      <c r="F32" s="96"/>
      <c r="G32" s="96"/>
      <c r="H32" s="96"/>
      <c r="I32" s="96"/>
      <c r="J32" s="96"/>
      <c r="K32" s="96"/>
      <c r="L32" s="95"/>
      <c r="M32" s="95"/>
      <c r="N32" s="95"/>
      <c r="O32" s="95"/>
      <c r="P32" s="95"/>
      <c r="Q32" s="95"/>
      <c r="R32" s="95"/>
      <c r="S32" s="95"/>
      <c r="T32" s="15"/>
      <c r="U32" s="15"/>
      <c r="V32" s="15"/>
      <c r="W32" s="15"/>
      <c r="X32" s="15"/>
      <c r="Y32" s="97"/>
      <c r="Z32" s="95"/>
      <c r="AA32" s="95"/>
      <c r="AB32" s="15"/>
      <c r="AC32" s="15"/>
      <c r="AD32" s="15"/>
      <c r="AE32" s="15"/>
      <c r="AF32" s="95"/>
    </row>
    <row r="33" spans="4:32">
      <c r="D33" s="96"/>
      <c r="E33" s="96"/>
      <c r="F33" s="116"/>
      <c r="G33" s="116"/>
      <c r="H33" s="116"/>
      <c r="I33" s="116"/>
      <c r="J33" s="116"/>
      <c r="K33" s="116"/>
      <c r="L33" s="95"/>
      <c r="M33" s="95"/>
      <c r="N33" s="95"/>
      <c r="O33" s="95"/>
      <c r="P33" s="95"/>
      <c r="Q33" s="95"/>
      <c r="R33" s="95"/>
      <c r="S33" s="95"/>
      <c r="T33" s="15"/>
      <c r="U33" s="15"/>
      <c r="V33" s="15"/>
      <c r="W33" s="15"/>
      <c r="X33" s="15"/>
      <c r="Y33" s="97"/>
      <c r="Z33" s="95"/>
      <c r="AA33" s="95"/>
      <c r="AB33" s="15"/>
      <c r="AC33" s="15"/>
      <c r="AD33" s="15"/>
      <c r="AE33" s="15"/>
      <c r="AF33" s="95"/>
    </row>
    <row r="34" spans="4:32">
      <c r="D34" s="96"/>
      <c r="E34" s="96"/>
      <c r="F34" s="96"/>
      <c r="G34" s="96"/>
      <c r="H34" s="96"/>
      <c r="I34" s="96"/>
      <c r="J34" s="96"/>
      <c r="K34" s="96"/>
      <c r="L34" s="95"/>
      <c r="M34" s="95"/>
      <c r="N34" s="95"/>
      <c r="O34" s="95"/>
      <c r="P34" s="95"/>
      <c r="Q34" s="95"/>
      <c r="R34" s="95"/>
      <c r="S34" s="95"/>
      <c r="T34" s="15"/>
      <c r="U34" s="15"/>
      <c r="V34" s="15"/>
      <c r="W34" s="15"/>
      <c r="X34" s="15"/>
      <c r="Y34" s="97"/>
      <c r="Z34" s="95"/>
      <c r="AA34" s="95"/>
      <c r="AB34" s="15"/>
      <c r="AC34" s="15"/>
      <c r="AD34" s="15"/>
      <c r="AE34" s="15"/>
      <c r="AF34" s="95"/>
    </row>
    <row r="35" spans="4:32">
      <c r="D35" s="96"/>
      <c r="E35" s="96"/>
      <c r="F35" s="96"/>
      <c r="G35" s="96"/>
      <c r="H35" s="96"/>
      <c r="I35" s="96"/>
      <c r="J35" s="96"/>
      <c r="K35" s="96"/>
      <c r="L35" s="95"/>
      <c r="M35" s="95"/>
      <c r="N35" s="95"/>
      <c r="O35" s="95"/>
      <c r="P35" s="95"/>
      <c r="Q35" s="95"/>
      <c r="R35" s="95"/>
      <c r="S35" s="95"/>
      <c r="T35" s="15"/>
      <c r="U35" s="15"/>
      <c r="V35" s="15"/>
      <c r="W35" s="15"/>
      <c r="X35" s="15"/>
      <c r="Y35" s="97"/>
      <c r="Z35" s="95"/>
      <c r="AA35" s="95"/>
      <c r="AB35" s="15"/>
      <c r="AC35" s="15"/>
      <c r="AD35" s="15"/>
      <c r="AE35" s="15"/>
      <c r="AF35" s="95"/>
    </row>
    <row r="36" spans="4:32">
      <c r="D36" s="96"/>
      <c r="E36" s="96"/>
      <c r="F36" s="96"/>
      <c r="G36" s="96"/>
      <c r="H36" s="96"/>
      <c r="I36" s="96"/>
      <c r="J36" s="96"/>
      <c r="K36" s="96"/>
      <c r="L36" s="95"/>
      <c r="M36" s="95"/>
      <c r="N36" s="95"/>
      <c r="O36" s="95"/>
      <c r="P36" s="95"/>
      <c r="Q36" s="95"/>
      <c r="R36" s="95"/>
      <c r="S36" s="95"/>
      <c r="T36" s="15"/>
      <c r="U36" s="15"/>
      <c r="V36" s="15"/>
      <c r="W36" s="15"/>
      <c r="X36" s="15"/>
      <c r="Y36" s="97"/>
      <c r="Z36" s="95"/>
      <c r="AA36" s="95"/>
      <c r="AB36" s="15"/>
      <c r="AC36" s="15"/>
      <c r="AD36" s="15"/>
      <c r="AE36" s="15"/>
      <c r="AF36" s="95"/>
    </row>
    <row r="37" spans="4:32">
      <c r="D37" s="96"/>
      <c r="E37" s="96"/>
      <c r="F37" s="96"/>
      <c r="G37" s="96"/>
      <c r="H37" s="96"/>
      <c r="I37" s="96"/>
      <c r="J37" s="96"/>
      <c r="K37" s="96"/>
      <c r="L37" s="95"/>
      <c r="M37" s="95"/>
      <c r="N37" s="95"/>
      <c r="O37" s="95"/>
      <c r="P37" s="95"/>
      <c r="Q37" s="95"/>
      <c r="R37" s="95"/>
      <c r="S37" s="95"/>
      <c r="T37" s="15"/>
      <c r="U37" s="15"/>
      <c r="V37" s="15"/>
      <c r="W37" s="15"/>
      <c r="X37" s="15"/>
      <c r="Y37" s="97"/>
      <c r="Z37" s="95"/>
      <c r="AA37" s="95"/>
      <c r="AB37" s="15"/>
      <c r="AC37" s="15"/>
      <c r="AD37" s="15"/>
      <c r="AE37" s="15"/>
      <c r="AF37" s="95"/>
    </row>
    <row r="38" spans="4:32">
      <c r="D38" s="96"/>
      <c r="E38" s="96"/>
      <c r="F38" s="96"/>
      <c r="G38" s="96"/>
      <c r="H38" s="96"/>
      <c r="I38" s="96"/>
      <c r="J38" s="96"/>
      <c r="K38" s="96"/>
      <c r="L38" s="95"/>
      <c r="M38" s="95"/>
      <c r="N38" s="95"/>
      <c r="O38" s="95"/>
      <c r="P38" s="95"/>
      <c r="Q38" s="95"/>
      <c r="R38" s="95"/>
      <c r="S38" s="95"/>
      <c r="T38" s="15"/>
      <c r="U38" s="15"/>
      <c r="V38" s="15"/>
      <c r="W38" s="15"/>
      <c r="X38" s="15"/>
      <c r="Y38" s="97"/>
      <c r="Z38" s="95"/>
      <c r="AA38" s="95"/>
      <c r="AB38" s="15"/>
      <c r="AC38" s="15"/>
      <c r="AD38" s="15"/>
      <c r="AE38" s="15"/>
      <c r="AF38" s="95"/>
    </row>
    <row r="39" spans="4:32">
      <c r="D39" s="96"/>
      <c r="E39" s="96"/>
      <c r="F39" s="96"/>
      <c r="G39" s="96"/>
      <c r="H39" s="96"/>
      <c r="I39" s="96"/>
      <c r="J39" s="96"/>
      <c r="K39" s="96"/>
      <c r="L39" s="95"/>
      <c r="M39" s="95"/>
      <c r="N39" s="95"/>
      <c r="O39" s="95"/>
      <c r="P39" s="95"/>
      <c r="Q39" s="95"/>
      <c r="R39" s="95"/>
      <c r="S39" s="95"/>
      <c r="T39" s="15"/>
      <c r="U39" s="15"/>
      <c r="V39" s="15"/>
      <c r="W39" s="15"/>
      <c r="X39" s="15"/>
      <c r="Y39" s="97"/>
      <c r="Z39" s="95"/>
      <c r="AA39" s="95"/>
      <c r="AB39" s="15"/>
      <c r="AC39" s="15"/>
      <c r="AD39" s="15"/>
      <c r="AE39" s="15"/>
      <c r="AF39" s="95"/>
    </row>
    <row r="40" spans="4:32">
      <c r="D40" s="96"/>
      <c r="E40" s="96"/>
      <c r="F40" s="96"/>
      <c r="G40" s="96"/>
      <c r="H40" s="96"/>
      <c r="I40" s="96"/>
      <c r="J40" s="96"/>
      <c r="K40" s="96"/>
      <c r="L40" s="95"/>
      <c r="M40" s="95"/>
      <c r="N40" s="95"/>
      <c r="O40" s="95"/>
      <c r="P40" s="95"/>
      <c r="Q40" s="95"/>
      <c r="R40" s="95"/>
      <c r="S40" s="95"/>
      <c r="T40" s="15"/>
      <c r="U40" s="15"/>
      <c r="V40" s="15"/>
      <c r="W40" s="15"/>
      <c r="X40" s="15"/>
      <c r="Y40" s="97"/>
      <c r="Z40" s="95"/>
      <c r="AA40" s="95"/>
      <c r="AB40" s="15"/>
      <c r="AC40" s="15"/>
      <c r="AD40" s="15"/>
      <c r="AE40" s="15"/>
      <c r="AF40" s="95"/>
    </row>
    <row r="41" spans="4:32">
      <c r="D41" s="96"/>
      <c r="E41" s="96"/>
      <c r="F41" s="96"/>
      <c r="G41" s="96"/>
      <c r="H41" s="96"/>
      <c r="I41" s="96"/>
      <c r="J41" s="96"/>
      <c r="K41" s="96"/>
      <c r="L41" s="95"/>
      <c r="M41" s="95"/>
      <c r="N41" s="95"/>
      <c r="O41" s="95"/>
      <c r="P41" s="95"/>
      <c r="Q41" s="95"/>
      <c r="R41" s="95"/>
      <c r="S41" s="95"/>
      <c r="T41" s="15"/>
      <c r="U41" s="15"/>
      <c r="V41" s="15"/>
      <c r="W41" s="15"/>
      <c r="X41" s="15"/>
      <c r="Y41" s="97"/>
      <c r="Z41" s="95"/>
      <c r="AA41" s="95"/>
      <c r="AB41" s="15"/>
      <c r="AC41" s="15"/>
      <c r="AD41" s="15"/>
      <c r="AE41" s="15"/>
      <c r="AF41" s="95"/>
    </row>
    <row r="42" spans="4:32">
      <c r="D42" s="96"/>
      <c r="E42" s="96"/>
      <c r="F42" s="96"/>
      <c r="G42" s="96"/>
      <c r="H42" s="96"/>
      <c r="I42" s="96"/>
      <c r="J42" s="96"/>
      <c r="K42" s="96"/>
      <c r="L42" s="95"/>
      <c r="M42" s="95"/>
      <c r="N42" s="95"/>
      <c r="O42" s="95"/>
      <c r="P42" s="95"/>
      <c r="Q42" s="95"/>
      <c r="R42" s="95"/>
      <c r="S42" s="95"/>
      <c r="T42" s="15"/>
      <c r="U42" s="15"/>
      <c r="V42" s="15"/>
      <c r="W42" s="15"/>
      <c r="X42" s="15"/>
      <c r="Y42" s="97"/>
      <c r="Z42" s="95"/>
      <c r="AA42" s="95"/>
      <c r="AB42" s="15"/>
      <c r="AC42" s="15"/>
      <c r="AD42" s="15"/>
      <c r="AE42" s="15"/>
      <c r="AF42" s="95"/>
    </row>
    <row r="43" spans="4:32">
      <c r="D43" s="96"/>
      <c r="E43" s="96"/>
      <c r="F43" s="96"/>
      <c r="G43" s="96"/>
      <c r="H43" s="96"/>
      <c r="I43" s="96"/>
      <c r="J43" s="96"/>
      <c r="K43" s="96"/>
      <c r="L43" s="95"/>
      <c r="M43" s="95"/>
      <c r="N43" s="95"/>
      <c r="O43" s="95"/>
      <c r="P43" s="95"/>
      <c r="Q43" s="95"/>
      <c r="R43" s="95"/>
      <c r="S43" s="95"/>
      <c r="T43" s="15"/>
      <c r="U43" s="15"/>
      <c r="V43" s="15"/>
      <c r="W43" s="15"/>
      <c r="X43" s="15"/>
      <c r="Y43" s="96"/>
      <c r="Z43" s="95"/>
      <c r="AA43" s="95"/>
      <c r="AB43" s="15"/>
      <c r="AC43" s="15"/>
      <c r="AD43" s="15"/>
      <c r="AE43" s="15"/>
      <c r="AF43" s="95"/>
    </row>
    <row r="44" spans="4:32">
      <c r="D44" s="96"/>
      <c r="E44" s="96"/>
      <c r="F44" s="96"/>
      <c r="G44" s="96"/>
      <c r="H44" s="96"/>
      <c r="I44" s="96"/>
      <c r="J44" s="96"/>
      <c r="K44" s="96"/>
      <c r="L44" s="95"/>
      <c r="M44" s="95"/>
      <c r="N44" s="95"/>
      <c r="O44" s="95"/>
      <c r="P44" s="95"/>
      <c r="Q44" s="95"/>
      <c r="R44" s="95"/>
      <c r="S44" s="95"/>
      <c r="T44" s="15"/>
      <c r="U44" s="15"/>
      <c r="V44" s="15"/>
      <c r="W44" s="15"/>
      <c r="X44" s="15"/>
      <c r="Y44" s="96"/>
      <c r="Z44" s="95"/>
      <c r="AA44" s="95"/>
      <c r="AB44" s="15"/>
      <c r="AC44" s="15"/>
      <c r="AD44" s="15"/>
      <c r="AE44" s="15"/>
      <c r="AF44" s="95"/>
    </row>
    <row r="45" spans="4:32">
      <c r="D45" s="96"/>
      <c r="E45" s="96"/>
      <c r="F45" s="96"/>
      <c r="G45" s="96"/>
      <c r="H45" s="96"/>
      <c r="I45" s="96"/>
      <c r="J45" s="96"/>
      <c r="K45" s="96"/>
      <c r="L45" s="95"/>
      <c r="M45" s="95"/>
      <c r="N45" s="95"/>
      <c r="O45" s="95"/>
      <c r="P45" s="95"/>
      <c r="Q45" s="95"/>
      <c r="R45" s="95"/>
      <c r="S45" s="95"/>
      <c r="T45" s="15"/>
      <c r="U45" s="15"/>
      <c r="V45" s="15"/>
      <c r="W45" s="15"/>
      <c r="X45" s="15"/>
      <c r="Y45" s="96"/>
      <c r="Z45" s="95"/>
      <c r="AA45" s="95"/>
      <c r="AB45" s="15"/>
      <c r="AC45" s="15"/>
      <c r="AD45" s="15"/>
      <c r="AE45" s="15"/>
      <c r="AF45" s="95"/>
    </row>
    <row r="46" spans="4:32">
      <c r="D46" s="96"/>
      <c r="E46" s="96"/>
      <c r="F46" s="96"/>
      <c r="G46" s="96"/>
      <c r="H46" s="96"/>
      <c r="I46" s="96"/>
      <c r="J46" s="96"/>
      <c r="K46" s="96"/>
      <c r="L46" s="95"/>
      <c r="M46" s="95"/>
      <c r="N46" s="95"/>
      <c r="O46" s="95"/>
      <c r="P46" s="95"/>
      <c r="Q46" s="95"/>
      <c r="R46" s="95"/>
      <c r="S46" s="95"/>
      <c r="T46" s="15"/>
      <c r="U46" s="15"/>
      <c r="V46" s="15"/>
      <c r="W46" s="15"/>
      <c r="X46" s="15"/>
      <c r="Y46" s="96"/>
      <c r="Z46" s="95"/>
      <c r="AA46" s="95"/>
      <c r="AB46" s="15"/>
      <c r="AC46" s="15"/>
      <c r="AD46" s="15"/>
      <c r="AE46" s="15"/>
      <c r="AF46" s="95"/>
    </row>
    <row r="47" spans="4:32">
      <c r="D47" s="96"/>
      <c r="E47" s="96"/>
      <c r="F47" s="96"/>
      <c r="G47" s="96"/>
      <c r="H47" s="96"/>
      <c r="I47" s="96"/>
      <c r="J47" s="96"/>
      <c r="K47" s="96"/>
      <c r="L47" s="95"/>
      <c r="M47" s="95"/>
      <c r="N47" s="95"/>
      <c r="O47" s="95"/>
      <c r="P47" s="95"/>
      <c r="Q47" s="95"/>
      <c r="R47" s="95"/>
      <c r="S47" s="95"/>
      <c r="T47" s="15"/>
      <c r="U47" s="15"/>
      <c r="V47" s="15"/>
      <c r="W47" s="15"/>
      <c r="X47" s="15"/>
      <c r="Y47" s="96"/>
      <c r="Z47" s="95"/>
      <c r="AA47" s="95"/>
      <c r="AB47" s="15"/>
      <c r="AC47" s="15"/>
      <c r="AD47" s="15"/>
      <c r="AE47" s="15"/>
      <c r="AF47" s="95"/>
    </row>
    <row r="48" spans="4:32">
      <c r="D48" s="96"/>
      <c r="E48" s="96"/>
      <c r="F48" s="96"/>
      <c r="G48" s="96"/>
      <c r="H48" s="96"/>
      <c r="I48" s="96"/>
      <c r="J48" s="96"/>
      <c r="K48" s="96"/>
      <c r="L48" s="95"/>
      <c r="M48" s="95"/>
      <c r="N48" s="95"/>
      <c r="O48" s="95"/>
      <c r="P48" s="95"/>
      <c r="Q48" s="95"/>
      <c r="R48" s="95"/>
      <c r="S48" s="95"/>
      <c r="T48" s="15"/>
      <c r="U48" s="15"/>
      <c r="V48" s="15"/>
      <c r="W48" s="15"/>
      <c r="X48" s="15"/>
      <c r="Y48" s="96"/>
      <c r="Z48" s="95"/>
      <c r="AA48" s="95"/>
      <c r="AB48" s="15"/>
      <c r="AC48" s="15"/>
      <c r="AD48" s="15"/>
      <c r="AE48" s="15"/>
      <c r="AF48" s="95"/>
    </row>
    <row r="49" spans="1:32">
      <c r="D49" s="96"/>
      <c r="E49" s="96"/>
      <c r="F49" s="96"/>
      <c r="G49" s="96"/>
      <c r="H49" s="96"/>
      <c r="I49" s="96"/>
      <c r="J49" s="96"/>
      <c r="K49" s="96"/>
      <c r="L49" s="95"/>
      <c r="M49" s="95"/>
      <c r="N49" s="95"/>
      <c r="O49" s="95"/>
      <c r="P49" s="95"/>
      <c r="Q49" s="95"/>
      <c r="R49" s="95"/>
      <c r="S49" s="95"/>
      <c r="T49" s="15"/>
      <c r="U49" s="15"/>
      <c r="V49" s="15"/>
      <c r="W49" s="15"/>
      <c r="X49" s="15"/>
      <c r="Y49" s="97"/>
      <c r="Z49" s="95"/>
      <c r="AA49" s="95"/>
      <c r="AB49" s="15"/>
      <c r="AC49" s="15"/>
      <c r="AD49" s="15"/>
      <c r="AE49" s="15"/>
      <c r="AF49" s="95"/>
    </row>
    <row r="50" spans="1:32">
      <c r="D50" s="96"/>
      <c r="E50" s="96"/>
      <c r="F50" s="96"/>
      <c r="G50" s="96"/>
      <c r="H50" s="96"/>
      <c r="I50" s="96"/>
      <c r="J50" s="96"/>
      <c r="K50" s="96"/>
      <c r="L50" s="95"/>
      <c r="M50" s="95"/>
      <c r="N50" s="95"/>
      <c r="O50" s="95"/>
      <c r="P50" s="95"/>
      <c r="Q50" s="95"/>
      <c r="R50" s="95"/>
      <c r="S50" s="95"/>
      <c r="T50" s="96"/>
      <c r="U50" s="98"/>
      <c r="V50" s="97"/>
      <c r="W50" s="97"/>
      <c r="X50" s="97"/>
      <c r="Y50" s="97"/>
      <c r="Z50" s="95"/>
      <c r="AA50" s="95"/>
      <c r="AB50" s="95"/>
      <c r="AC50" s="95"/>
      <c r="AD50" s="95"/>
      <c r="AE50" s="95"/>
      <c r="AF50" s="95"/>
    </row>
    <row r="51" spans="1:32">
      <c r="D51" s="96"/>
      <c r="E51" s="96"/>
      <c r="F51" s="96"/>
      <c r="G51" s="96"/>
      <c r="H51" s="96"/>
      <c r="I51" s="96"/>
      <c r="J51" s="96"/>
      <c r="K51" s="96"/>
      <c r="L51" s="95"/>
      <c r="M51" s="95"/>
      <c r="N51" s="95"/>
      <c r="O51" s="95"/>
      <c r="P51" s="95"/>
      <c r="Q51" s="95"/>
      <c r="R51" s="95"/>
      <c r="S51" s="95"/>
      <c r="T51" s="96"/>
      <c r="U51" s="98"/>
      <c r="V51" s="97"/>
      <c r="W51" s="97"/>
      <c r="X51" s="97"/>
      <c r="Y51" s="97"/>
      <c r="Z51" s="95"/>
      <c r="AA51" s="95"/>
      <c r="AB51" s="95"/>
      <c r="AC51" s="95"/>
      <c r="AD51" s="95"/>
      <c r="AE51" s="95"/>
      <c r="AF51" s="95"/>
    </row>
    <row r="52" spans="1:32">
      <c r="D52" s="96"/>
      <c r="E52" s="96"/>
      <c r="F52" s="96"/>
      <c r="G52" s="96"/>
      <c r="H52" s="96"/>
      <c r="I52" s="96"/>
      <c r="J52" s="96"/>
      <c r="K52" s="96"/>
      <c r="L52" s="95"/>
      <c r="M52" s="95"/>
      <c r="N52" s="95"/>
      <c r="O52" s="95"/>
      <c r="P52" s="95"/>
      <c r="Q52" s="95"/>
      <c r="R52" s="95"/>
      <c r="S52" s="95"/>
      <c r="T52" s="96"/>
      <c r="U52" s="98"/>
      <c r="V52" s="97"/>
      <c r="W52" s="97"/>
      <c r="X52" s="97"/>
      <c r="Y52" s="97"/>
      <c r="Z52" s="95"/>
      <c r="AA52" s="95"/>
      <c r="AB52" s="95"/>
      <c r="AC52" s="95"/>
      <c r="AD52" s="95"/>
      <c r="AE52" s="95"/>
      <c r="AF52" s="95"/>
    </row>
    <row r="53" spans="1:32">
      <c r="D53" s="96"/>
      <c r="E53" s="96"/>
      <c r="F53" s="96"/>
      <c r="G53" s="96"/>
      <c r="H53" s="96"/>
      <c r="I53" s="96"/>
      <c r="J53" s="96"/>
      <c r="K53" s="96"/>
      <c r="L53" s="95"/>
      <c r="M53" s="95"/>
      <c r="N53" s="95"/>
      <c r="O53" s="95"/>
      <c r="P53" s="95"/>
      <c r="Q53" s="95"/>
      <c r="R53" s="95"/>
      <c r="S53" s="95"/>
      <c r="T53" s="96"/>
      <c r="U53" s="98"/>
      <c r="V53" s="97"/>
      <c r="W53" s="97"/>
      <c r="X53" s="97"/>
      <c r="Y53" s="97"/>
      <c r="Z53" s="95"/>
      <c r="AA53" s="95"/>
      <c r="AB53" s="95"/>
      <c r="AC53" s="95"/>
      <c r="AD53" s="95"/>
      <c r="AE53" s="95"/>
      <c r="AF53" s="95"/>
    </row>
    <row r="54" spans="1:32">
      <c r="D54" s="96"/>
      <c r="E54" s="96"/>
      <c r="F54" s="96"/>
      <c r="G54" s="96"/>
      <c r="H54" s="96"/>
      <c r="I54" s="96"/>
      <c r="J54" s="96"/>
      <c r="K54" s="96"/>
      <c r="L54" s="95"/>
      <c r="M54" s="95"/>
      <c r="N54" s="95"/>
      <c r="O54" s="95"/>
      <c r="P54" s="95"/>
      <c r="Q54" s="95"/>
      <c r="R54" s="95"/>
      <c r="S54" s="95"/>
      <c r="T54" s="96"/>
      <c r="U54" s="98"/>
      <c r="V54" s="97"/>
      <c r="W54" s="97"/>
      <c r="X54" s="97"/>
      <c r="Y54" s="97"/>
      <c r="Z54" s="95"/>
      <c r="AA54" s="95"/>
      <c r="AB54" s="95"/>
      <c r="AC54" s="95"/>
      <c r="AD54" s="95"/>
      <c r="AE54" s="95"/>
      <c r="AF54" s="95"/>
    </row>
    <row r="55" spans="1:32">
      <c r="D55" s="96"/>
      <c r="E55" s="96"/>
      <c r="F55" s="96"/>
      <c r="G55" s="96"/>
      <c r="H55" s="96"/>
      <c r="I55" s="96"/>
      <c r="J55" s="96"/>
      <c r="K55" s="96"/>
      <c r="L55" s="95"/>
      <c r="M55" s="95"/>
      <c r="N55" s="95"/>
      <c r="O55" s="95"/>
      <c r="P55" s="95"/>
      <c r="Q55" s="95"/>
      <c r="R55" s="95"/>
      <c r="S55" s="95"/>
      <c r="T55" s="96"/>
      <c r="U55" s="98"/>
      <c r="V55" s="97"/>
      <c r="W55" s="97"/>
      <c r="X55" s="97"/>
      <c r="Y55" s="97"/>
      <c r="Z55" s="95"/>
      <c r="AA55" s="95"/>
      <c r="AB55" s="95"/>
      <c r="AC55" s="95"/>
      <c r="AD55" s="95"/>
      <c r="AE55" s="95"/>
      <c r="AF55" s="95"/>
    </row>
    <row r="56" spans="1:32">
      <c r="D56" s="96"/>
      <c r="E56" s="96"/>
      <c r="F56" s="96"/>
      <c r="G56" s="96"/>
      <c r="H56" s="96"/>
      <c r="I56" s="96"/>
      <c r="J56" s="96"/>
      <c r="K56" s="96"/>
      <c r="L56" s="95"/>
      <c r="M56" s="95"/>
      <c r="N56" s="95"/>
      <c r="O56" s="95"/>
      <c r="P56" s="95"/>
      <c r="Q56" s="95"/>
      <c r="R56" s="95"/>
      <c r="S56" s="95"/>
      <c r="T56" s="96"/>
      <c r="U56" s="98"/>
      <c r="V56" s="97"/>
      <c r="W56" s="97"/>
      <c r="X56" s="97"/>
      <c r="Y56" s="97"/>
      <c r="Z56" s="95"/>
      <c r="AA56" s="95"/>
      <c r="AB56" s="95"/>
      <c r="AC56" s="95"/>
      <c r="AD56" s="95"/>
      <c r="AE56" s="95"/>
      <c r="AF56" s="95"/>
    </row>
    <row r="57" spans="1:32">
      <c r="D57" s="96"/>
      <c r="E57" s="96"/>
      <c r="F57" s="96"/>
      <c r="G57" s="96"/>
      <c r="H57" s="96"/>
      <c r="I57" s="96"/>
      <c r="J57" s="96"/>
      <c r="K57" s="96"/>
      <c r="L57" s="95"/>
      <c r="M57" s="95"/>
      <c r="N57" s="95"/>
      <c r="O57" s="95"/>
      <c r="P57" s="95"/>
      <c r="Q57" s="95"/>
      <c r="R57" s="95"/>
      <c r="T57" s="64"/>
      <c r="U57" s="68"/>
      <c r="V57" s="69"/>
      <c r="W57" s="69"/>
      <c r="X57" s="69"/>
      <c r="Y57" s="69"/>
    </row>
    <row r="58" spans="1:32">
      <c r="D58" s="96"/>
      <c r="E58" s="96"/>
      <c r="F58" s="96"/>
      <c r="G58" s="96"/>
      <c r="H58" s="96"/>
      <c r="I58" s="96"/>
      <c r="J58" s="96"/>
      <c r="K58" s="96"/>
      <c r="L58" s="95"/>
      <c r="M58" s="95"/>
      <c r="N58" s="95"/>
      <c r="O58" s="95"/>
      <c r="P58" s="95"/>
      <c r="Q58" s="95"/>
      <c r="R58" s="95"/>
      <c r="T58" s="64"/>
      <c r="U58" s="68"/>
      <c r="V58" s="69"/>
      <c r="W58" s="69"/>
      <c r="X58" s="69"/>
      <c r="Y58" s="69"/>
    </row>
    <row r="59" spans="1:32">
      <c r="D59" s="96"/>
      <c r="E59" s="96"/>
      <c r="F59" s="96"/>
      <c r="G59" s="96"/>
      <c r="H59" s="96"/>
      <c r="I59" s="96"/>
      <c r="J59" s="96"/>
      <c r="K59" s="96"/>
      <c r="L59" s="95"/>
      <c r="M59" s="95"/>
      <c r="N59" s="95"/>
      <c r="O59" s="95"/>
      <c r="P59" s="95"/>
      <c r="Q59" s="95"/>
      <c r="R59" s="95"/>
      <c r="T59" s="64"/>
      <c r="U59" s="68"/>
      <c r="V59" s="69"/>
      <c r="W59" s="69"/>
      <c r="X59" s="69"/>
      <c r="Y59" s="69"/>
    </row>
    <row r="60" spans="1:32">
      <c r="D60" s="96"/>
      <c r="E60" s="96"/>
      <c r="F60" s="96"/>
      <c r="G60" s="96"/>
      <c r="H60" s="96"/>
      <c r="I60" s="96"/>
      <c r="J60" s="96"/>
      <c r="K60" s="96"/>
      <c r="L60" s="95"/>
      <c r="M60" s="95"/>
      <c r="N60" s="95"/>
      <c r="O60" s="95"/>
      <c r="P60" s="95"/>
      <c r="Q60" s="95"/>
      <c r="R60" s="95"/>
      <c r="T60" s="64"/>
      <c r="U60" s="68"/>
      <c r="V60" s="69"/>
      <c r="W60" s="69"/>
      <c r="X60" s="69"/>
      <c r="Y60" s="69"/>
    </row>
    <row r="61" spans="1:32">
      <c r="D61" s="96"/>
      <c r="E61" s="96"/>
      <c r="F61" s="96"/>
      <c r="G61" s="96"/>
      <c r="H61" s="96"/>
      <c r="I61" s="96"/>
      <c r="J61" s="96"/>
      <c r="K61" s="96"/>
      <c r="L61" s="95"/>
      <c r="M61" s="95"/>
      <c r="N61" s="95"/>
      <c r="O61" s="95"/>
      <c r="P61" s="95"/>
      <c r="Q61" s="95"/>
      <c r="R61" s="95"/>
      <c r="T61" s="64"/>
      <c r="U61" s="68"/>
      <c r="V61" s="69"/>
      <c r="W61" s="69"/>
      <c r="X61" s="69"/>
      <c r="Y61" s="69"/>
    </row>
    <row r="62" spans="1:32">
      <c r="D62" s="96"/>
      <c r="E62" s="96"/>
      <c r="F62" s="96"/>
      <c r="G62" s="96"/>
      <c r="H62" s="96"/>
      <c r="I62" s="96"/>
      <c r="J62" s="96"/>
      <c r="K62" s="96"/>
      <c r="L62" s="95"/>
      <c r="M62" s="95"/>
      <c r="N62" s="95"/>
      <c r="O62" s="95"/>
      <c r="P62" s="95"/>
      <c r="Q62" s="95"/>
      <c r="R62" s="95"/>
      <c r="T62" s="64"/>
      <c r="U62" s="68"/>
      <c r="V62" s="69"/>
      <c r="W62" s="69"/>
      <c r="X62" s="69"/>
      <c r="Y62" s="69"/>
    </row>
    <row r="63" spans="1:32">
      <c r="A63" s="64"/>
      <c r="B63" s="64"/>
      <c r="C63" s="64"/>
      <c r="D63" s="96"/>
      <c r="E63" s="96"/>
      <c r="F63" s="96"/>
      <c r="G63" s="96"/>
      <c r="H63" s="96"/>
      <c r="I63" s="96"/>
      <c r="J63" s="96"/>
      <c r="K63" s="96"/>
      <c r="L63" s="95"/>
      <c r="M63" s="95"/>
      <c r="N63" s="95"/>
      <c r="O63" s="95"/>
      <c r="P63" s="95"/>
      <c r="Q63" s="95"/>
      <c r="R63" s="95"/>
      <c r="T63" s="64"/>
      <c r="U63" s="68"/>
      <c r="V63" s="64"/>
      <c r="W63" s="64"/>
      <c r="X63" s="64"/>
      <c r="Y63" s="64"/>
    </row>
    <row r="64" spans="1:32">
      <c r="A64" s="64"/>
      <c r="B64" s="64"/>
      <c r="C64" s="64"/>
      <c r="D64" s="96"/>
      <c r="E64" s="96"/>
      <c r="F64" s="96"/>
      <c r="G64" s="96"/>
      <c r="H64" s="96"/>
      <c r="I64" s="96"/>
      <c r="J64" s="96"/>
      <c r="K64" s="96"/>
      <c r="L64" s="95"/>
      <c r="M64" s="95"/>
      <c r="N64" s="95"/>
      <c r="O64" s="95"/>
      <c r="P64" s="95"/>
      <c r="Q64" s="95"/>
      <c r="R64" s="95"/>
    </row>
    <row r="65" spans="1:18">
      <c r="A65" s="64"/>
      <c r="B65" s="64"/>
      <c r="C65" s="64"/>
      <c r="D65" s="96"/>
      <c r="E65" s="96"/>
      <c r="F65" s="96"/>
      <c r="G65" s="96"/>
      <c r="H65" s="96"/>
      <c r="I65" s="96"/>
      <c r="J65" s="96"/>
      <c r="K65" s="96"/>
      <c r="L65" s="95"/>
      <c r="M65" s="95"/>
      <c r="N65" s="95"/>
      <c r="O65" s="95"/>
      <c r="P65" s="95"/>
      <c r="Q65" s="95"/>
      <c r="R65" s="95"/>
    </row>
    <row r="66" spans="1:18">
      <c r="A66" s="64"/>
      <c r="B66" s="64"/>
      <c r="C66" s="64"/>
      <c r="D66" s="96"/>
      <c r="E66" s="96"/>
      <c r="F66" s="96"/>
      <c r="G66" s="96"/>
      <c r="H66" s="96"/>
      <c r="I66" s="96"/>
      <c r="J66" s="96"/>
      <c r="K66" s="96"/>
      <c r="L66" s="95"/>
      <c r="M66" s="95"/>
      <c r="N66" s="95"/>
      <c r="O66" s="95"/>
      <c r="P66" s="95"/>
      <c r="Q66" s="95"/>
      <c r="R66" s="95"/>
    </row>
    <row r="67" spans="1:18">
      <c r="A67" s="64"/>
      <c r="B67" s="64"/>
      <c r="C67" s="64"/>
      <c r="D67" s="96"/>
      <c r="E67" s="96"/>
      <c r="F67" s="96"/>
      <c r="G67" s="96"/>
      <c r="H67" s="96"/>
      <c r="I67" s="96"/>
      <c r="J67" s="96"/>
      <c r="K67" s="96"/>
      <c r="L67" s="95"/>
      <c r="M67" s="95"/>
      <c r="N67" s="95"/>
      <c r="O67" s="95"/>
      <c r="P67" s="95"/>
      <c r="Q67" s="95"/>
      <c r="R67" s="95"/>
    </row>
    <row r="68" spans="1:18">
      <c r="A68" s="64"/>
      <c r="B68" s="64"/>
      <c r="C68" s="64"/>
      <c r="D68" s="96"/>
      <c r="E68" s="96"/>
      <c r="F68" s="96"/>
      <c r="G68" s="96"/>
      <c r="H68" s="96"/>
      <c r="I68" s="96"/>
      <c r="J68" s="96"/>
      <c r="K68" s="96"/>
      <c r="L68" s="95"/>
      <c r="M68" s="95"/>
      <c r="N68" s="95"/>
      <c r="O68" s="95"/>
      <c r="P68" s="95"/>
      <c r="Q68" s="95"/>
      <c r="R68" s="95"/>
    </row>
    <row r="69" spans="1:18">
      <c r="A69" s="64"/>
      <c r="B69" s="64"/>
      <c r="C69" s="64"/>
      <c r="D69" s="96"/>
      <c r="E69" s="96"/>
      <c r="F69" s="96"/>
      <c r="G69" s="96"/>
      <c r="H69" s="96"/>
      <c r="I69" s="96"/>
      <c r="J69" s="96"/>
      <c r="K69" s="96"/>
      <c r="L69" s="95"/>
      <c r="M69" s="95"/>
      <c r="N69" s="95"/>
      <c r="O69" s="95"/>
      <c r="P69" s="95"/>
      <c r="Q69" s="95"/>
      <c r="R69" s="95"/>
    </row>
    <row r="70" spans="1:18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</row>
    <row r="71" spans="1:18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</row>
    <row r="72" spans="1:18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</row>
    <row r="73" spans="1:18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</row>
    <row r="74" spans="1:18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</row>
    <row r="75" spans="1:18">
      <c r="A75" s="64"/>
      <c r="B75" s="64"/>
      <c r="C75" s="64"/>
      <c r="D75" s="64"/>
      <c r="E75" s="64"/>
      <c r="F75" s="64"/>
      <c r="G75" s="64"/>
      <c r="H75" s="64"/>
      <c r="I75" s="64"/>
      <c r="J75" s="64"/>
      <c r="K75" s="64"/>
    </row>
    <row r="76" spans="1:18">
      <c r="A76" s="64"/>
      <c r="B76" s="64"/>
      <c r="C76" s="64"/>
      <c r="D76" s="64"/>
      <c r="E76" s="64"/>
      <c r="F76" s="64"/>
      <c r="G76" s="64"/>
      <c r="H76" s="64"/>
      <c r="I76" s="64"/>
      <c r="J76" s="64"/>
      <c r="K76" s="64"/>
    </row>
    <row r="77" spans="1:18">
      <c r="A77" s="64"/>
      <c r="B77" s="64"/>
      <c r="C77" s="64"/>
      <c r="D77" s="64"/>
      <c r="E77" s="64"/>
      <c r="F77" s="64"/>
      <c r="G77" s="64"/>
      <c r="H77" s="64"/>
      <c r="I77" s="64"/>
      <c r="J77" s="64"/>
      <c r="K77" s="64"/>
    </row>
    <row r="78" spans="1:18">
      <c r="A78" s="64"/>
      <c r="B78" s="64"/>
      <c r="C78" s="64"/>
      <c r="D78" s="64"/>
      <c r="E78" s="64"/>
      <c r="F78" s="64"/>
      <c r="G78" s="64"/>
      <c r="H78" s="64"/>
      <c r="I78" s="64"/>
      <c r="J78" s="64"/>
      <c r="K78" s="64"/>
    </row>
    <row r="79" spans="1:18">
      <c r="A79" s="64"/>
      <c r="B79" s="64"/>
      <c r="C79" s="64"/>
      <c r="D79" s="64"/>
      <c r="E79" s="64"/>
      <c r="F79" s="64"/>
      <c r="G79" s="64"/>
      <c r="H79" s="64"/>
      <c r="I79" s="64"/>
      <c r="J79" s="64"/>
      <c r="K79" s="64"/>
    </row>
    <row r="80" spans="1:18">
      <c r="A80" s="64"/>
      <c r="B80" s="64"/>
      <c r="C80" s="64"/>
      <c r="D80" s="64"/>
      <c r="E80" s="64"/>
      <c r="F80" s="64"/>
      <c r="G80" s="64"/>
      <c r="H80" s="64"/>
      <c r="I80" s="64"/>
      <c r="J80" s="64"/>
      <c r="K80" s="64"/>
    </row>
    <row r="81" spans="1:11">
      <c r="A81" s="64"/>
      <c r="B81" s="64"/>
      <c r="C81" s="64"/>
      <c r="D81" s="64"/>
      <c r="E81" s="64"/>
      <c r="F81" s="64"/>
      <c r="G81" s="64"/>
      <c r="H81" s="64"/>
      <c r="I81" s="64"/>
      <c r="J81" s="64"/>
      <c r="K81" s="64"/>
    </row>
    <row r="82" spans="1:11">
      <c r="A82" s="64"/>
      <c r="B82" s="64"/>
      <c r="C82" s="64"/>
      <c r="D82" s="64"/>
      <c r="E82" s="64"/>
      <c r="F82" s="64"/>
      <c r="G82" s="64"/>
      <c r="H82" s="64"/>
      <c r="I82" s="64"/>
      <c r="J82" s="64"/>
      <c r="K82" s="64"/>
    </row>
    <row r="83" spans="1:11">
      <c r="A83" s="64"/>
      <c r="B83" s="64"/>
      <c r="C83" s="64"/>
      <c r="D83" s="64"/>
      <c r="E83" s="64"/>
      <c r="F83" s="64"/>
      <c r="G83" s="64"/>
      <c r="H83" s="64"/>
      <c r="I83" s="64"/>
      <c r="J83" s="64"/>
      <c r="K83" s="64"/>
    </row>
    <row r="84" spans="1:11">
      <c r="A84" s="64"/>
      <c r="B84" s="64"/>
      <c r="C84" s="64"/>
      <c r="D84" s="64"/>
      <c r="E84" s="64"/>
      <c r="F84" s="64"/>
      <c r="G84" s="64"/>
      <c r="H84" s="64"/>
      <c r="I84" s="64"/>
      <c r="J84" s="64"/>
      <c r="K84" s="64"/>
    </row>
    <row r="85" spans="1:11">
      <c r="A85" s="64"/>
      <c r="B85" s="64"/>
      <c r="C85" s="64"/>
      <c r="D85" s="64"/>
      <c r="E85" s="64"/>
      <c r="F85" s="64"/>
      <c r="G85" s="64"/>
      <c r="H85" s="64"/>
      <c r="I85" s="64"/>
      <c r="J85" s="64"/>
      <c r="K85" s="64"/>
    </row>
    <row r="86" spans="1:11">
      <c r="A86" s="64"/>
      <c r="B86" s="64"/>
      <c r="C86" s="64"/>
      <c r="D86" s="64"/>
      <c r="E86" s="64"/>
      <c r="F86" s="64"/>
      <c r="G86" s="64"/>
      <c r="H86" s="64"/>
      <c r="I86" s="64"/>
      <c r="J86" s="64"/>
      <c r="K86" s="64"/>
    </row>
    <row r="87" spans="1:11">
      <c r="A87" s="64"/>
      <c r="B87" s="64"/>
      <c r="C87" s="64"/>
      <c r="D87" s="64"/>
      <c r="E87" s="64"/>
      <c r="F87" s="64"/>
      <c r="G87" s="64"/>
      <c r="H87" s="64"/>
      <c r="I87" s="64"/>
      <c r="J87" s="64"/>
      <c r="K87" s="64"/>
    </row>
    <row r="88" spans="1:11">
      <c r="A88" s="64"/>
      <c r="B88" s="64"/>
      <c r="C88" s="64"/>
      <c r="D88" s="64"/>
      <c r="E88" s="64"/>
      <c r="F88" s="64"/>
      <c r="G88" s="64"/>
      <c r="H88" s="64"/>
      <c r="I88" s="64"/>
      <c r="J88" s="64"/>
      <c r="K88" s="64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B1:BE84"/>
  <sheetViews>
    <sheetView workbookViewId="0">
      <selection activeCell="C4" sqref="C4"/>
    </sheetView>
  </sheetViews>
  <sheetFormatPr defaultRowHeight="12.75"/>
  <cols>
    <col min="3" max="3" width="18.140625" customWidth="1"/>
    <col min="6" max="6" width="16" customWidth="1"/>
    <col min="25" max="25" width="21.5703125" customWidth="1"/>
  </cols>
  <sheetData>
    <row r="1" spans="2:57" ht="14.25">
      <c r="B1" s="51" t="s">
        <v>198</v>
      </c>
    </row>
    <row r="2" spans="2:57">
      <c r="B2" s="2" t="s">
        <v>194</v>
      </c>
    </row>
    <row r="3" spans="2:57">
      <c r="H3" s="15"/>
      <c r="I3" s="80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</row>
    <row r="4" spans="2:57" ht="14.25">
      <c r="B4" s="51"/>
      <c r="H4" s="15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</row>
    <row r="6" spans="2:57" ht="15">
      <c r="E6" s="50" t="s">
        <v>217</v>
      </c>
    </row>
    <row r="7" spans="2:57">
      <c r="C7" s="2" t="s">
        <v>184</v>
      </c>
      <c r="AK7" s="15"/>
      <c r="AL7" s="15"/>
      <c r="AM7" s="15"/>
      <c r="AN7" s="15"/>
      <c r="AO7" s="15"/>
      <c r="AP7" s="15"/>
      <c r="AQ7" s="15"/>
      <c r="AR7" s="15"/>
      <c r="AS7" s="15"/>
    </row>
    <row r="8" spans="2:57">
      <c r="B8" t="s">
        <v>51</v>
      </c>
      <c r="C8" s="3">
        <v>15</v>
      </c>
      <c r="E8" s="10" t="str">
        <f>VLOOKUP($C$8,$B$12:$C$26,2)</f>
        <v>New Zealand</v>
      </c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</row>
    <row r="9" spans="2:57">
      <c r="W9" s="12"/>
      <c r="X9" s="12"/>
      <c r="Y9" s="12"/>
      <c r="Z9" s="12"/>
      <c r="AA9" s="12"/>
      <c r="AB9" s="12"/>
      <c r="AC9" s="12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</row>
    <row r="10" spans="2:57">
      <c r="G10" s="1">
        <v>5</v>
      </c>
      <c r="H10" s="1">
        <v>6</v>
      </c>
      <c r="I10" s="1"/>
      <c r="J10" s="1">
        <v>7</v>
      </c>
      <c r="W10" s="101" t="s">
        <v>193</v>
      </c>
      <c r="X10" s="12"/>
      <c r="Y10" s="12"/>
      <c r="Z10" s="12"/>
      <c r="AA10" s="12"/>
      <c r="AB10" s="12"/>
      <c r="AC10" s="12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</row>
    <row r="11" spans="2:57">
      <c r="B11" s="8" t="s">
        <v>51</v>
      </c>
      <c r="C11" s="8" t="s">
        <v>47</v>
      </c>
      <c r="G11" t="s">
        <v>102</v>
      </c>
      <c r="H11" t="s">
        <v>103</v>
      </c>
      <c r="I11" t="s">
        <v>104</v>
      </c>
      <c r="J11" t="s">
        <v>105</v>
      </c>
      <c r="K11" t="s">
        <v>104</v>
      </c>
      <c r="W11" s="12"/>
      <c r="X11" s="12"/>
      <c r="Y11" s="12"/>
      <c r="Z11" s="12"/>
      <c r="AA11" s="12"/>
      <c r="AB11" s="12"/>
      <c r="AC11" s="12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</row>
    <row r="12" spans="2:57">
      <c r="B12" s="49">
        <v>1</v>
      </c>
      <c r="C12" s="8" t="s">
        <v>27</v>
      </c>
      <c r="G12">
        <f>VLOOKUP($C$8,$W$16:$AC$30,G10)</f>
        <v>1500</v>
      </c>
      <c r="H12">
        <f>VLOOKUP($C$8,$W$16:$AC$30,H10)</f>
        <v>121</v>
      </c>
      <c r="I12" s="8">
        <f>G12-H12</f>
        <v>1379</v>
      </c>
      <c r="J12">
        <f>VLOOKUP($C$8,$W$16:$AC$30,J10)</f>
        <v>108</v>
      </c>
      <c r="K12" s="8">
        <f>G12-J12</f>
        <v>1392</v>
      </c>
      <c r="W12" s="12"/>
      <c r="X12" s="12" t="s">
        <v>43</v>
      </c>
      <c r="Y12" s="12"/>
      <c r="Z12" s="12"/>
      <c r="AA12" s="12"/>
      <c r="AB12" s="12"/>
      <c r="AC12" s="12"/>
      <c r="AF12" s="82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</row>
    <row r="13" spans="2:57">
      <c r="B13" s="49">
        <v>2</v>
      </c>
      <c r="C13" s="8" t="s">
        <v>28</v>
      </c>
      <c r="G13" s="11"/>
      <c r="H13" s="45">
        <f>H12/G12</f>
        <v>8.0666666666666664E-2</v>
      </c>
      <c r="I13" s="11"/>
      <c r="J13" s="45">
        <f>J12/G12</f>
        <v>7.1999999999999995E-2</v>
      </c>
      <c r="K13" s="11"/>
      <c r="L13" s="11" t="s">
        <v>179</v>
      </c>
      <c r="M13" s="11"/>
      <c r="W13" s="12"/>
      <c r="X13" s="12"/>
      <c r="Y13" s="12"/>
      <c r="Z13" s="12"/>
      <c r="AA13" s="12"/>
      <c r="AB13" s="12"/>
      <c r="AC13" s="12"/>
      <c r="AF13" s="82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</row>
    <row r="14" spans="2:57">
      <c r="B14" s="49">
        <v>3</v>
      </c>
      <c r="C14" s="8" t="s">
        <v>29</v>
      </c>
      <c r="G14" s="44">
        <f>G12/5</f>
        <v>300</v>
      </c>
      <c r="H14" s="43">
        <f>H12/5</f>
        <v>24.2</v>
      </c>
      <c r="I14" s="44"/>
      <c r="J14" s="43">
        <f>J12/5</f>
        <v>21.6</v>
      </c>
      <c r="K14" s="44"/>
      <c r="L14" s="44" t="s">
        <v>181</v>
      </c>
      <c r="M14" s="44"/>
      <c r="W14" s="12"/>
      <c r="X14" s="12" t="s">
        <v>44</v>
      </c>
      <c r="Y14" s="12" t="s">
        <v>2</v>
      </c>
      <c r="Z14" s="12" t="s">
        <v>3</v>
      </c>
      <c r="AA14" s="12" t="s">
        <v>4</v>
      </c>
      <c r="AB14" s="12" t="s">
        <v>45</v>
      </c>
      <c r="AC14" s="12" t="s">
        <v>46</v>
      </c>
      <c r="AF14" s="82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</row>
    <row r="15" spans="2:57">
      <c r="B15" s="49">
        <v>4</v>
      </c>
      <c r="C15" s="8" t="s">
        <v>30</v>
      </c>
      <c r="W15" s="12"/>
      <c r="X15" s="12">
        <v>1</v>
      </c>
      <c r="Y15" s="12"/>
      <c r="Z15" s="12"/>
      <c r="AA15" s="12"/>
      <c r="AB15" s="12"/>
      <c r="AC15" s="12"/>
      <c r="AF15" s="82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</row>
    <row r="16" spans="2:57">
      <c r="B16" s="49">
        <v>5</v>
      </c>
      <c r="C16" s="8" t="s">
        <v>31</v>
      </c>
      <c r="W16" s="13">
        <v>1</v>
      </c>
      <c r="X16" s="12">
        <v>2</v>
      </c>
      <c r="Y16" s="12" t="s">
        <v>220</v>
      </c>
      <c r="Z16" s="12">
        <v>96</v>
      </c>
      <c r="AA16" s="12">
        <v>107</v>
      </c>
      <c r="AB16" s="12">
        <v>7</v>
      </c>
      <c r="AC16" s="12">
        <v>7</v>
      </c>
      <c r="AF16" s="82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1"/>
      <c r="BA16" s="81"/>
      <c r="BB16" s="81"/>
      <c r="BC16" s="81"/>
      <c r="BD16" s="81"/>
      <c r="BE16" s="81"/>
    </row>
    <row r="17" spans="2:57">
      <c r="B17" s="49">
        <v>6</v>
      </c>
      <c r="C17" s="8" t="s">
        <v>32</v>
      </c>
      <c r="W17" s="13">
        <v>2</v>
      </c>
      <c r="X17" s="12">
        <v>3</v>
      </c>
      <c r="Y17" s="12" t="s">
        <v>221</v>
      </c>
      <c r="Z17" s="12">
        <v>211</v>
      </c>
      <c r="AA17" s="12">
        <v>223</v>
      </c>
      <c r="AB17" s="12">
        <v>3</v>
      </c>
      <c r="AC17" s="12">
        <v>2</v>
      </c>
      <c r="AF17" s="82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</row>
    <row r="18" spans="2:57">
      <c r="B18" s="49">
        <v>7</v>
      </c>
      <c r="C18" s="8" t="s">
        <v>33</v>
      </c>
      <c r="W18" s="13">
        <v>3</v>
      </c>
      <c r="X18" s="12">
        <v>4</v>
      </c>
      <c r="Y18" s="12" t="s">
        <v>222</v>
      </c>
      <c r="Z18" s="12">
        <v>255</v>
      </c>
      <c r="AA18" s="12">
        <v>294</v>
      </c>
      <c r="AB18" s="12">
        <v>28</v>
      </c>
      <c r="AC18" s="12">
        <v>26</v>
      </c>
      <c r="AF18" s="82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</row>
    <row r="19" spans="2:57">
      <c r="B19" s="49">
        <v>8</v>
      </c>
      <c r="C19" s="8" t="s">
        <v>34</v>
      </c>
      <c r="W19" s="13">
        <v>4</v>
      </c>
      <c r="X19" s="12">
        <v>5</v>
      </c>
      <c r="Y19" s="12" t="s">
        <v>223</v>
      </c>
      <c r="Z19" s="12">
        <v>115</v>
      </c>
      <c r="AA19" s="12">
        <v>131</v>
      </c>
      <c r="AB19" s="12">
        <v>7</v>
      </c>
      <c r="AC19" s="12">
        <v>5</v>
      </c>
      <c r="AF19" s="82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81"/>
      <c r="BE19" s="81"/>
    </row>
    <row r="20" spans="2:57">
      <c r="B20" s="49">
        <v>9</v>
      </c>
      <c r="C20" s="8" t="s">
        <v>35</v>
      </c>
      <c r="W20" s="13">
        <v>5</v>
      </c>
      <c r="X20" s="12">
        <v>6</v>
      </c>
      <c r="Y20" s="12" t="s">
        <v>224</v>
      </c>
      <c r="Z20" s="12">
        <v>14</v>
      </c>
      <c r="AA20" s="12">
        <v>22</v>
      </c>
      <c r="AB20" s="12">
        <v>0</v>
      </c>
      <c r="AC20" s="12">
        <v>0</v>
      </c>
      <c r="AF20" s="82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81"/>
      <c r="BE20" s="81"/>
    </row>
    <row r="21" spans="2:57">
      <c r="B21" s="49">
        <v>10</v>
      </c>
      <c r="C21" s="8" t="s">
        <v>36</v>
      </c>
      <c r="W21" s="13">
        <v>6</v>
      </c>
      <c r="X21" s="12">
        <v>7</v>
      </c>
      <c r="Y21" s="12" t="s">
        <v>225</v>
      </c>
      <c r="Z21" s="12">
        <v>59</v>
      </c>
      <c r="AA21" s="12">
        <v>69</v>
      </c>
      <c r="AB21" s="12">
        <v>3</v>
      </c>
      <c r="AC21" s="12">
        <v>2</v>
      </c>
      <c r="AF21" s="82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81"/>
      <c r="AY21" s="81"/>
      <c r="AZ21" s="81"/>
      <c r="BA21" s="81"/>
      <c r="BB21" s="81"/>
      <c r="BC21" s="81"/>
      <c r="BD21" s="81"/>
      <c r="BE21" s="81"/>
    </row>
    <row r="22" spans="2:57">
      <c r="B22" s="49">
        <v>11</v>
      </c>
      <c r="C22" s="8" t="s">
        <v>37</v>
      </c>
      <c r="W22" s="13">
        <v>7</v>
      </c>
      <c r="X22" s="12">
        <v>8</v>
      </c>
      <c r="Y22" s="12" t="s">
        <v>226</v>
      </c>
      <c r="Z22" s="12">
        <v>48</v>
      </c>
      <c r="AA22" s="12">
        <v>55</v>
      </c>
      <c r="AB22" s="12">
        <v>4</v>
      </c>
      <c r="AC22" s="12">
        <v>4</v>
      </c>
      <c r="AF22" s="82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81"/>
      <c r="AU22" s="81"/>
      <c r="AV22" s="81"/>
      <c r="AW22" s="81"/>
      <c r="AX22" s="81"/>
      <c r="AY22" s="81"/>
      <c r="AZ22" s="81"/>
      <c r="BA22" s="81"/>
      <c r="BB22" s="81"/>
      <c r="BC22" s="81"/>
      <c r="BD22" s="81"/>
      <c r="BE22" s="81"/>
    </row>
    <row r="23" spans="2:57">
      <c r="B23" s="49">
        <v>12</v>
      </c>
      <c r="C23" s="8" t="s">
        <v>38</v>
      </c>
      <c r="W23" s="13">
        <v>8</v>
      </c>
      <c r="X23" s="12">
        <v>9</v>
      </c>
      <c r="Y23" s="12" t="s">
        <v>227</v>
      </c>
      <c r="Z23" s="12">
        <v>111</v>
      </c>
      <c r="AA23" s="12">
        <v>122</v>
      </c>
      <c r="AB23" s="12">
        <v>7</v>
      </c>
      <c r="AC23" s="12">
        <v>6</v>
      </c>
      <c r="AF23" s="82"/>
      <c r="AG23" s="81"/>
      <c r="AH23" s="81"/>
      <c r="AI23" s="81"/>
      <c r="AJ23" s="81"/>
      <c r="AK23" s="81"/>
      <c r="AL23" s="81"/>
      <c r="AM23" s="81"/>
      <c r="AN23" s="81"/>
      <c r="AO23" s="81"/>
      <c r="AP23" s="81"/>
      <c r="AQ23" s="81"/>
      <c r="AR23" s="81"/>
      <c r="AS23" s="81"/>
      <c r="AT23" s="81"/>
      <c r="AU23" s="81"/>
      <c r="AV23" s="81"/>
      <c r="AW23" s="81"/>
      <c r="AX23" s="81"/>
      <c r="AY23" s="81"/>
      <c r="AZ23" s="81"/>
      <c r="BA23" s="81"/>
      <c r="BB23" s="81"/>
      <c r="BC23" s="81"/>
      <c r="BD23" s="81"/>
      <c r="BE23" s="81"/>
    </row>
    <row r="24" spans="2:57">
      <c r="B24" s="49">
        <v>13</v>
      </c>
      <c r="C24" s="8" t="s">
        <v>39</v>
      </c>
      <c r="W24" s="13">
        <v>9</v>
      </c>
      <c r="X24" s="12">
        <v>10</v>
      </c>
      <c r="Y24" s="12" t="s">
        <v>228</v>
      </c>
      <c r="Z24" s="12">
        <v>62</v>
      </c>
      <c r="AA24" s="12">
        <v>67</v>
      </c>
      <c r="AB24" s="12">
        <v>2</v>
      </c>
      <c r="AC24" s="12">
        <v>2</v>
      </c>
      <c r="AF24" s="82"/>
      <c r="AG24" s="81"/>
      <c r="AH24" s="81"/>
      <c r="AI24" s="81"/>
      <c r="AJ24" s="81"/>
      <c r="AK24" s="81"/>
      <c r="AL24" s="81"/>
      <c r="AM24" s="81"/>
      <c r="AN24" s="81"/>
      <c r="AO24" s="81"/>
      <c r="AP24" s="81"/>
      <c r="AQ24" s="81"/>
      <c r="AR24" s="81"/>
      <c r="AS24" s="81"/>
      <c r="AT24" s="81"/>
      <c r="AU24" s="81"/>
      <c r="AV24" s="81"/>
      <c r="AW24" s="81"/>
      <c r="AX24" s="81"/>
      <c r="AY24" s="81"/>
      <c r="AZ24" s="81"/>
      <c r="BA24" s="81"/>
      <c r="BB24" s="81"/>
      <c r="BC24" s="81"/>
      <c r="BD24" s="81"/>
      <c r="BE24" s="81"/>
    </row>
    <row r="25" spans="2:57">
      <c r="B25" s="49">
        <v>14</v>
      </c>
      <c r="C25" s="8" t="s">
        <v>40</v>
      </c>
      <c r="W25" s="13">
        <v>10</v>
      </c>
      <c r="X25" s="12">
        <v>11</v>
      </c>
      <c r="Y25" s="12" t="s">
        <v>229</v>
      </c>
      <c r="Z25" s="12">
        <v>39</v>
      </c>
      <c r="AA25" s="12">
        <v>40</v>
      </c>
      <c r="AB25" s="12">
        <v>6</v>
      </c>
      <c r="AC25" s="12">
        <v>4</v>
      </c>
      <c r="AF25" s="82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1"/>
      <c r="AU25" s="81"/>
      <c r="AV25" s="81"/>
      <c r="AW25" s="81"/>
      <c r="AX25" s="81"/>
      <c r="AY25" s="81"/>
      <c r="AZ25" s="81"/>
      <c r="BA25" s="81"/>
      <c r="BB25" s="81"/>
      <c r="BC25" s="81"/>
      <c r="BD25" s="81"/>
      <c r="BE25" s="81"/>
    </row>
    <row r="26" spans="2:57">
      <c r="B26" s="49">
        <v>15</v>
      </c>
      <c r="C26" s="8" t="s">
        <v>50</v>
      </c>
      <c r="W26" s="13">
        <v>11</v>
      </c>
      <c r="X26" s="12">
        <v>12</v>
      </c>
      <c r="Y26" s="12" t="s">
        <v>230</v>
      </c>
      <c r="Z26" s="12">
        <v>32</v>
      </c>
      <c r="AA26" s="12">
        <v>36</v>
      </c>
      <c r="AB26" s="12">
        <v>7</v>
      </c>
      <c r="AC26" s="12">
        <v>7</v>
      </c>
      <c r="AF26" s="82"/>
      <c r="AG26" s="81"/>
      <c r="AH26" s="81"/>
      <c r="AI26" s="81"/>
      <c r="AJ26" s="81"/>
      <c r="AK26" s="81"/>
      <c r="AL26" s="81"/>
      <c r="AM26" s="81"/>
      <c r="AN26" s="81"/>
      <c r="AO26" s="81"/>
      <c r="AP26" s="81"/>
      <c r="AQ26" s="81"/>
      <c r="AR26" s="81"/>
      <c r="AS26" s="81"/>
      <c r="AT26" s="81"/>
      <c r="AU26" s="81"/>
      <c r="AV26" s="81"/>
      <c r="AW26" s="81"/>
      <c r="AX26" s="81"/>
      <c r="AY26" s="81"/>
      <c r="AZ26" s="81"/>
      <c r="BA26" s="81"/>
      <c r="BB26" s="81"/>
      <c r="BC26" s="81"/>
      <c r="BD26" s="81"/>
      <c r="BE26" s="81"/>
    </row>
    <row r="27" spans="2:57">
      <c r="B27" s="58"/>
      <c r="W27" s="13">
        <v>12</v>
      </c>
      <c r="X27" s="12">
        <v>13</v>
      </c>
      <c r="Y27" s="12" t="s">
        <v>231</v>
      </c>
      <c r="Z27" s="12">
        <v>186</v>
      </c>
      <c r="AA27" s="12">
        <v>201</v>
      </c>
      <c r="AB27" s="12">
        <v>19</v>
      </c>
      <c r="AC27" s="12">
        <v>16</v>
      </c>
      <c r="AF27" s="81"/>
      <c r="AG27" s="81"/>
      <c r="AH27" s="81"/>
      <c r="AI27" s="81"/>
      <c r="AJ27" s="81"/>
      <c r="AK27" s="81"/>
      <c r="AL27" s="81"/>
      <c r="AM27" s="81"/>
      <c r="AN27" s="81"/>
      <c r="AO27" s="81"/>
      <c r="AP27" s="81"/>
      <c r="AQ27" s="81"/>
      <c r="AR27" s="81"/>
      <c r="AS27" s="81"/>
      <c r="AT27" s="81"/>
      <c r="AU27" s="81"/>
      <c r="AV27" s="81"/>
      <c r="AW27" s="81"/>
      <c r="AX27" s="81"/>
      <c r="AY27" s="81"/>
      <c r="AZ27" s="81"/>
      <c r="BA27" s="81"/>
      <c r="BB27" s="81"/>
      <c r="BC27" s="81"/>
      <c r="BD27" s="81"/>
      <c r="BE27" s="81"/>
    </row>
    <row r="28" spans="2:57">
      <c r="B28" s="58"/>
      <c r="W28" s="13">
        <v>13</v>
      </c>
      <c r="X28" s="12">
        <v>14</v>
      </c>
      <c r="Y28" s="12" t="s">
        <v>232</v>
      </c>
      <c r="Z28" s="12">
        <v>79</v>
      </c>
      <c r="AA28" s="12">
        <v>88</v>
      </c>
      <c r="AB28" s="12">
        <v>19</v>
      </c>
      <c r="AC28" s="12">
        <v>18</v>
      </c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1"/>
      <c r="AW28" s="81"/>
      <c r="AX28" s="81"/>
      <c r="AY28" s="81"/>
      <c r="AZ28" s="81"/>
      <c r="BA28" s="81"/>
      <c r="BB28" s="81"/>
      <c r="BC28" s="81"/>
      <c r="BD28" s="81"/>
      <c r="BE28" s="81"/>
    </row>
    <row r="29" spans="2:57">
      <c r="B29" s="58"/>
      <c r="W29" s="13">
        <v>14</v>
      </c>
      <c r="X29" s="12">
        <v>15</v>
      </c>
      <c r="Y29" s="12" t="s">
        <v>233</v>
      </c>
      <c r="Z29" s="12">
        <v>40</v>
      </c>
      <c r="AA29" s="12">
        <v>45</v>
      </c>
      <c r="AB29" s="12">
        <v>9</v>
      </c>
      <c r="AC29" s="12">
        <v>9</v>
      </c>
      <c r="AF29" s="82"/>
      <c r="AG29" s="81"/>
      <c r="AH29" s="81"/>
      <c r="AI29" s="81"/>
      <c r="AJ29" s="81"/>
      <c r="AK29" s="81"/>
      <c r="AL29" s="81"/>
      <c r="AM29" s="81"/>
      <c r="AN29" s="81"/>
      <c r="AO29" s="81"/>
      <c r="AP29" s="81"/>
      <c r="AQ29" s="81"/>
      <c r="AR29" s="81"/>
      <c r="AS29" s="81"/>
      <c r="AT29" s="81"/>
      <c r="AU29" s="81"/>
      <c r="AV29" s="81"/>
      <c r="AW29" s="81"/>
      <c r="AX29" s="81"/>
      <c r="AY29" s="81"/>
      <c r="AZ29" s="81"/>
      <c r="BA29" s="81"/>
      <c r="BB29" s="81"/>
      <c r="BC29" s="81"/>
      <c r="BD29" s="81"/>
      <c r="BE29" s="81"/>
    </row>
    <row r="30" spans="2:57">
      <c r="B30" s="58"/>
      <c r="W30" s="13">
        <v>15</v>
      </c>
      <c r="X30" s="12">
        <v>16</v>
      </c>
      <c r="Y30" s="12" t="s">
        <v>50</v>
      </c>
      <c r="Z30" s="12">
        <v>1347</v>
      </c>
      <c r="AA30" s="12">
        <v>1500</v>
      </c>
      <c r="AB30" s="12">
        <v>121</v>
      </c>
      <c r="AC30" s="12">
        <v>108</v>
      </c>
      <c r="AD30" s="83"/>
      <c r="AE30" s="81"/>
      <c r="AF30" s="82"/>
      <c r="AG30" s="81"/>
      <c r="AH30" s="81"/>
      <c r="AI30" s="81"/>
      <c r="AJ30" s="81"/>
      <c r="AK30" s="81"/>
      <c r="AL30" s="81"/>
      <c r="AM30" s="81"/>
      <c r="AN30" s="81"/>
      <c r="AO30" s="81"/>
      <c r="AP30" s="81"/>
      <c r="AQ30" s="81"/>
      <c r="AR30" s="81"/>
      <c r="AS30" s="81"/>
      <c r="AT30" s="81"/>
      <c r="AU30" s="81"/>
      <c r="AV30" s="81"/>
      <c r="AW30" s="81"/>
      <c r="AX30" s="81"/>
      <c r="AY30" s="81"/>
      <c r="AZ30" s="81"/>
      <c r="BA30" s="81"/>
      <c r="BB30" s="81"/>
      <c r="BC30" s="81"/>
      <c r="BD30" s="81"/>
      <c r="BE30" s="81"/>
    </row>
    <row r="31" spans="2:57">
      <c r="B31" s="58"/>
      <c r="Z31" s="81"/>
      <c r="AA31" s="83"/>
      <c r="AB31" s="83"/>
      <c r="AC31" s="83"/>
      <c r="AD31" s="83"/>
      <c r="AE31" s="81"/>
      <c r="AF31" s="82"/>
      <c r="AG31" s="81"/>
      <c r="AH31" s="81"/>
      <c r="AI31" s="81"/>
      <c r="AJ31" s="81"/>
      <c r="AK31" s="81"/>
      <c r="AL31" s="81"/>
      <c r="AM31" s="81"/>
      <c r="AN31" s="81"/>
      <c r="AO31" s="81"/>
      <c r="AP31" s="81"/>
      <c r="AQ31" s="81"/>
      <c r="AR31" s="81"/>
      <c r="AS31" s="81"/>
      <c r="AT31" s="81"/>
      <c r="AU31" s="81"/>
      <c r="AV31" s="81"/>
      <c r="AW31" s="81"/>
      <c r="AX31" s="81"/>
      <c r="AY31" s="81"/>
      <c r="AZ31" s="81"/>
      <c r="BA31" s="81"/>
      <c r="BB31" s="81"/>
      <c r="BC31" s="81"/>
      <c r="BD31" s="81"/>
      <c r="BE31" s="81"/>
    </row>
    <row r="32" spans="2:57">
      <c r="B32" s="58"/>
      <c r="Z32" s="81"/>
      <c r="AA32" s="83"/>
      <c r="AB32" s="83"/>
      <c r="AC32" s="83"/>
      <c r="AD32" s="83"/>
      <c r="AE32" s="81"/>
      <c r="AF32" s="82"/>
      <c r="AG32" s="81"/>
      <c r="AH32" s="81"/>
      <c r="AI32" s="81"/>
      <c r="AJ32" s="81"/>
      <c r="AK32" s="81"/>
      <c r="AL32" s="81"/>
      <c r="AM32" s="81"/>
      <c r="AN32" s="81"/>
      <c r="AO32" s="81"/>
      <c r="AP32" s="81"/>
      <c r="AQ32" s="81"/>
      <c r="AR32" s="81"/>
      <c r="AS32" s="81"/>
      <c r="AT32" s="81"/>
      <c r="AU32" s="81"/>
      <c r="AV32" s="81"/>
      <c r="AW32" s="81"/>
      <c r="AX32" s="81"/>
      <c r="AY32" s="81"/>
      <c r="AZ32" s="81"/>
      <c r="BA32" s="81"/>
      <c r="BB32" s="81"/>
      <c r="BC32" s="81"/>
      <c r="BD32" s="81"/>
      <c r="BE32" s="81"/>
    </row>
    <row r="33" spans="2:57">
      <c r="B33" s="58"/>
      <c r="Z33" s="81"/>
      <c r="AA33" s="83"/>
      <c r="AB33" s="83"/>
      <c r="AC33" s="83"/>
      <c r="AD33" s="83"/>
      <c r="AE33" s="81"/>
      <c r="AF33" s="82"/>
      <c r="AG33" s="81"/>
      <c r="AH33" s="81"/>
      <c r="AI33" s="81"/>
      <c r="AJ33" s="81"/>
      <c r="AK33" s="81"/>
      <c r="AL33" s="81"/>
      <c r="AM33" s="81"/>
      <c r="AN33" s="81"/>
      <c r="AO33" s="81"/>
      <c r="AP33" s="81"/>
      <c r="AQ33" s="81"/>
      <c r="AR33" s="81"/>
      <c r="AS33" s="81"/>
      <c r="AT33" s="81"/>
      <c r="AU33" s="81"/>
      <c r="AV33" s="81"/>
      <c r="AW33" s="81"/>
      <c r="AX33" s="81"/>
      <c r="AY33" s="81"/>
      <c r="AZ33" s="81"/>
      <c r="BA33" s="81"/>
      <c r="BB33" s="81"/>
      <c r="BC33" s="81"/>
      <c r="BD33" s="81"/>
      <c r="BE33" s="81"/>
    </row>
    <row r="34" spans="2:57">
      <c r="B34" s="58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Z34" s="81"/>
      <c r="AA34" s="83"/>
      <c r="AB34" s="83"/>
      <c r="AC34" s="83"/>
      <c r="AD34" s="83"/>
      <c r="AE34" s="81"/>
      <c r="AF34" s="82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81"/>
      <c r="BD34" s="81"/>
      <c r="BE34" s="81"/>
    </row>
    <row r="35" spans="2:57">
      <c r="B35" s="58"/>
      <c r="D35" s="15"/>
      <c r="E35" s="14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Z35" s="81"/>
      <c r="AA35" s="83"/>
      <c r="AB35" s="83"/>
      <c r="AC35" s="83"/>
      <c r="AD35" s="83"/>
      <c r="AE35" s="81"/>
      <c r="AF35" s="82"/>
      <c r="AG35" s="81"/>
      <c r="AH35" s="81"/>
      <c r="AI35" s="81"/>
      <c r="AJ35" s="81"/>
      <c r="AK35" s="81"/>
      <c r="AL35" s="81"/>
      <c r="AM35" s="81"/>
      <c r="AN35" s="81"/>
      <c r="AO35" s="81"/>
      <c r="AP35" s="81"/>
      <c r="AQ35" s="81"/>
      <c r="AR35" s="81"/>
      <c r="AS35" s="81"/>
      <c r="AT35" s="81"/>
      <c r="AU35" s="81"/>
      <c r="AV35" s="81"/>
      <c r="AW35" s="81"/>
      <c r="AX35" s="81"/>
      <c r="AY35" s="81"/>
      <c r="AZ35" s="81"/>
      <c r="BA35" s="81"/>
      <c r="BB35" s="81"/>
      <c r="BC35" s="81"/>
      <c r="BD35" s="81"/>
      <c r="BE35" s="81"/>
    </row>
    <row r="36" spans="2:57">
      <c r="B36" s="58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Z36" s="81"/>
      <c r="AA36" s="83"/>
      <c r="AB36" s="83"/>
      <c r="AC36" s="83"/>
      <c r="AD36" s="83"/>
      <c r="AE36" s="81"/>
      <c r="AF36" s="82"/>
      <c r="AG36" s="81"/>
      <c r="AH36" s="81"/>
      <c r="AI36" s="81"/>
      <c r="AJ36" s="81"/>
      <c r="AK36" s="81"/>
      <c r="AL36" s="81"/>
      <c r="AM36" s="81"/>
      <c r="AN36" s="81"/>
      <c r="AO36" s="81"/>
      <c r="AP36" s="81"/>
      <c r="AQ36" s="81"/>
      <c r="AR36" s="81"/>
      <c r="AS36" s="81"/>
      <c r="AT36" s="81"/>
      <c r="AU36" s="81"/>
      <c r="AV36" s="81"/>
      <c r="AW36" s="81"/>
      <c r="AX36" s="81"/>
      <c r="AY36" s="81"/>
      <c r="AZ36" s="81"/>
      <c r="BA36" s="81"/>
      <c r="BB36" s="81"/>
      <c r="BC36" s="81"/>
      <c r="BD36" s="81"/>
      <c r="BE36" s="81"/>
    </row>
    <row r="37" spans="2:57">
      <c r="B37" s="58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Z37" s="81"/>
      <c r="AA37" s="83"/>
      <c r="AB37" s="83"/>
      <c r="AC37" s="83"/>
      <c r="AD37" s="83"/>
      <c r="AE37" s="81"/>
      <c r="AF37" s="82"/>
      <c r="AG37" s="81"/>
      <c r="AH37" s="81"/>
      <c r="AI37" s="81"/>
      <c r="AJ37" s="81"/>
      <c r="AK37" s="81"/>
      <c r="AL37" s="81"/>
      <c r="AM37" s="81"/>
      <c r="AN37" s="81"/>
      <c r="AO37" s="81"/>
      <c r="AP37" s="81"/>
      <c r="AQ37" s="81"/>
      <c r="AR37" s="81"/>
      <c r="AS37" s="81"/>
      <c r="AT37" s="81"/>
      <c r="AU37" s="81"/>
      <c r="AV37" s="81"/>
      <c r="AW37" s="81"/>
      <c r="AX37" s="81"/>
      <c r="AY37" s="81"/>
      <c r="AZ37" s="81"/>
      <c r="BA37" s="81"/>
      <c r="BB37" s="81"/>
      <c r="BC37" s="81"/>
      <c r="BD37" s="81"/>
      <c r="BE37" s="81"/>
    </row>
    <row r="38" spans="2:57">
      <c r="B38" s="58"/>
      <c r="D38" s="15"/>
      <c r="E38" s="15"/>
      <c r="F38" s="15"/>
      <c r="G38" s="15"/>
      <c r="H38" s="78"/>
      <c r="I38" s="15"/>
      <c r="J38" s="78"/>
      <c r="K38" s="15"/>
      <c r="L38" s="15"/>
      <c r="M38" s="15"/>
      <c r="N38" s="15"/>
      <c r="O38" s="15"/>
      <c r="P38" s="15"/>
      <c r="Q38" s="15"/>
      <c r="R38" s="15"/>
      <c r="S38" s="15"/>
      <c r="T38" s="15"/>
      <c r="Z38" s="81"/>
      <c r="AA38" s="83"/>
      <c r="AB38" s="83"/>
      <c r="AC38" s="83"/>
      <c r="AD38" s="83"/>
      <c r="AE38" s="81"/>
      <c r="AF38" s="82"/>
      <c r="AG38" s="81"/>
      <c r="AH38" s="81"/>
      <c r="AI38" s="81"/>
      <c r="AJ38" s="81"/>
      <c r="AK38" s="81"/>
      <c r="AL38" s="81"/>
      <c r="AM38" s="81"/>
      <c r="AN38" s="81"/>
      <c r="AO38" s="81"/>
      <c r="AP38" s="81"/>
      <c r="AQ38" s="81"/>
      <c r="AR38" s="81"/>
      <c r="AS38" s="81"/>
      <c r="AT38" s="81"/>
      <c r="AU38" s="81"/>
      <c r="AV38" s="81"/>
      <c r="AW38" s="81"/>
      <c r="AX38" s="81"/>
      <c r="AY38" s="81"/>
      <c r="AZ38" s="81"/>
      <c r="BA38" s="81"/>
      <c r="BB38" s="81"/>
      <c r="BC38" s="81"/>
      <c r="BD38" s="81"/>
      <c r="BE38" s="81"/>
    </row>
    <row r="39" spans="2:57">
      <c r="B39" s="58"/>
      <c r="D39" s="15"/>
      <c r="E39" s="15"/>
      <c r="F39" s="15"/>
      <c r="G39" s="79"/>
      <c r="H39" s="79"/>
      <c r="I39" s="15"/>
      <c r="J39" s="79"/>
      <c r="K39" s="15"/>
      <c r="L39" s="15"/>
      <c r="M39" s="15"/>
      <c r="N39" s="15"/>
      <c r="O39" s="15"/>
      <c r="P39" s="15"/>
      <c r="Q39" s="15"/>
      <c r="R39" s="15"/>
      <c r="S39" s="15"/>
      <c r="T39" s="15"/>
      <c r="Z39" s="81"/>
      <c r="AA39" s="83"/>
      <c r="AB39" s="83"/>
      <c r="AC39" s="83"/>
      <c r="AD39" s="83"/>
      <c r="AE39" s="81"/>
      <c r="AF39" s="82"/>
      <c r="AG39" s="81"/>
      <c r="AH39" s="81"/>
      <c r="AI39" s="81"/>
      <c r="AJ39" s="81"/>
      <c r="AK39" s="81"/>
      <c r="AL39" s="81"/>
      <c r="AM39" s="81"/>
      <c r="AN39" s="81"/>
      <c r="AO39" s="81"/>
      <c r="AP39" s="81"/>
      <c r="AQ39" s="81"/>
      <c r="AR39" s="81"/>
      <c r="AS39" s="81"/>
      <c r="AT39" s="81"/>
      <c r="AU39" s="81"/>
      <c r="AV39" s="81"/>
      <c r="AW39" s="81"/>
      <c r="AX39" s="81"/>
      <c r="AY39" s="81"/>
      <c r="AZ39" s="81"/>
      <c r="BA39" s="81"/>
      <c r="BB39" s="81"/>
      <c r="BC39" s="81"/>
      <c r="BD39" s="81"/>
      <c r="BE39" s="81"/>
    </row>
    <row r="40" spans="2:57">
      <c r="B40" s="58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Z40" s="81"/>
      <c r="AA40" s="83"/>
      <c r="AB40" s="83"/>
      <c r="AC40" s="83"/>
      <c r="AD40" s="83"/>
      <c r="AE40" s="81"/>
      <c r="AF40" s="82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</row>
    <row r="41" spans="2:57">
      <c r="B41" s="58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Z41" s="81"/>
      <c r="AA41" s="83"/>
      <c r="AB41" s="83"/>
      <c r="AC41" s="83"/>
      <c r="AD41" s="83"/>
      <c r="AE41" s="81"/>
      <c r="AF41" s="82"/>
      <c r="AG41" s="81"/>
      <c r="AH41" s="81"/>
      <c r="AI41" s="81"/>
      <c r="AJ41" s="81"/>
      <c r="AK41" s="81"/>
      <c r="AL41" s="81"/>
      <c r="AM41" s="81"/>
      <c r="AN41" s="81"/>
      <c r="AO41" s="81"/>
      <c r="AP41" s="81"/>
      <c r="AQ41" s="81"/>
      <c r="AR41" s="81"/>
      <c r="AS41" s="81"/>
      <c r="AT41" s="81"/>
      <c r="AU41" s="81"/>
      <c r="AV41" s="81"/>
      <c r="AW41" s="81"/>
      <c r="AX41" s="81"/>
      <c r="AY41" s="81"/>
      <c r="AZ41" s="81"/>
      <c r="BA41" s="81"/>
      <c r="BB41" s="81"/>
      <c r="BC41" s="81"/>
      <c r="BD41" s="81"/>
      <c r="BE41" s="81"/>
    </row>
    <row r="42" spans="2:57">
      <c r="B42" s="58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Z42" s="81"/>
      <c r="AA42" s="83"/>
      <c r="AB42" s="83"/>
      <c r="AC42" s="83"/>
      <c r="AD42" s="83"/>
      <c r="AE42" s="81"/>
      <c r="AF42" s="82"/>
      <c r="AG42" s="81"/>
      <c r="AH42" s="81"/>
      <c r="AI42" s="81"/>
      <c r="AJ42" s="81"/>
      <c r="AK42" s="81"/>
      <c r="AL42" s="81"/>
      <c r="AM42" s="81"/>
      <c r="AN42" s="81"/>
      <c r="AO42" s="81"/>
      <c r="AP42" s="81"/>
      <c r="AQ42" s="81"/>
      <c r="AR42" s="81"/>
      <c r="AS42" s="81"/>
      <c r="AT42" s="81"/>
      <c r="AU42" s="81"/>
      <c r="AV42" s="81"/>
      <c r="AW42" s="81"/>
      <c r="AX42" s="81"/>
      <c r="AY42" s="81"/>
      <c r="AZ42" s="81"/>
      <c r="BA42" s="81"/>
      <c r="BB42" s="81"/>
      <c r="BC42" s="81"/>
      <c r="BD42" s="81"/>
      <c r="BE42" s="81"/>
    </row>
    <row r="43" spans="2:57">
      <c r="B43" s="58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Z43" s="81"/>
      <c r="AA43" s="83"/>
      <c r="AB43" s="83"/>
      <c r="AC43" s="83"/>
      <c r="AD43" s="83"/>
      <c r="AE43" s="81"/>
      <c r="AF43" s="82"/>
      <c r="AG43" s="81"/>
      <c r="AH43" s="81"/>
      <c r="AI43" s="81"/>
      <c r="AJ43" s="81"/>
      <c r="AK43" s="81"/>
      <c r="AL43" s="81"/>
      <c r="AM43" s="81"/>
      <c r="AN43" s="81"/>
      <c r="AO43" s="81"/>
      <c r="AP43" s="81"/>
      <c r="AQ43" s="81"/>
      <c r="AR43" s="81"/>
      <c r="AS43" s="81"/>
      <c r="AT43" s="81"/>
      <c r="AU43" s="81"/>
      <c r="AV43" s="81"/>
      <c r="AW43" s="81"/>
      <c r="AX43" s="81"/>
      <c r="AY43" s="81"/>
      <c r="AZ43" s="81"/>
      <c r="BA43" s="81"/>
      <c r="BB43" s="81"/>
      <c r="BC43" s="81"/>
      <c r="BD43" s="81"/>
      <c r="BE43" s="81"/>
    </row>
    <row r="44" spans="2:57">
      <c r="B44" s="58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Z44" s="81"/>
      <c r="AA44" s="81"/>
      <c r="AB44" s="81"/>
      <c r="AC44" s="81"/>
      <c r="AD44" s="81"/>
      <c r="AE44" s="81"/>
      <c r="AF44" s="82"/>
      <c r="AG44" s="81"/>
      <c r="AH44" s="81"/>
      <c r="AI44" s="81"/>
      <c r="AJ44" s="81"/>
      <c r="AK44" s="81"/>
      <c r="AL44" s="81"/>
      <c r="AM44" s="81"/>
      <c r="AN44" s="81"/>
      <c r="AO44" s="81"/>
      <c r="AP44" s="81"/>
      <c r="AQ44" s="81"/>
      <c r="AR44" s="81"/>
      <c r="AS44" s="81"/>
      <c r="AT44" s="81"/>
      <c r="AU44" s="81"/>
      <c r="AV44" s="81"/>
      <c r="AW44" s="81"/>
      <c r="AX44" s="81"/>
      <c r="AY44" s="81"/>
      <c r="AZ44" s="81"/>
      <c r="BA44" s="81"/>
      <c r="BB44" s="81"/>
      <c r="BC44" s="81"/>
      <c r="BD44" s="81"/>
      <c r="BE44" s="81"/>
    </row>
    <row r="45" spans="2:57">
      <c r="B45" s="58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Z45" s="81"/>
      <c r="AA45" s="81"/>
      <c r="AB45" s="81"/>
      <c r="AC45" s="81"/>
      <c r="AD45" s="81"/>
      <c r="AE45" s="81"/>
      <c r="AF45" s="82"/>
      <c r="AG45" s="81"/>
      <c r="AH45" s="81"/>
      <c r="AI45" s="81"/>
      <c r="AJ45" s="81"/>
      <c r="AK45" s="81"/>
      <c r="AL45" s="81"/>
      <c r="AM45" s="81"/>
      <c r="AN45" s="81"/>
      <c r="AO45" s="81"/>
      <c r="AP45" s="81"/>
      <c r="AQ45" s="81"/>
      <c r="AR45" s="81"/>
      <c r="AS45" s="81"/>
      <c r="AT45" s="81"/>
      <c r="AU45" s="81"/>
      <c r="AV45" s="81"/>
      <c r="AW45" s="81"/>
      <c r="AX45" s="81"/>
      <c r="AY45" s="81"/>
      <c r="AZ45" s="81"/>
      <c r="BA45" s="81"/>
      <c r="BB45" s="81"/>
      <c r="BC45" s="81"/>
      <c r="BD45" s="81"/>
      <c r="BE45" s="81"/>
    </row>
    <row r="46" spans="2:57">
      <c r="B46" s="58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Z46" s="81"/>
      <c r="AA46" s="81"/>
      <c r="AB46" s="81"/>
      <c r="AC46" s="81"/>
      <c r="AD46" s="81"/>
      <c r="AE46" s="81"/>
      <c r="AF46" s="82"/>
      <c r="AG46" s="81"/>
      <c r="AH46" s="81"/>
      <c r="AI46" s="81"/>
      <c r="AJ46" s="81"/>
      <c r="AK46" s="81"/>
      <c r="AL46" s="81"/>
      <c r="AM46" s="81"/>
      <c r="AN46" s="81"/>
      <c r="AO46" s="81"/>
      <c r="AP46" s="81"/>
      <c r="AQ46" s="81"/>
      <c r="AR46" s="81"/>
      <c r="AS46" s="81"/>
      <c r="AT46" s="81"/>
      <c r="AU46" s="81"/>
      <c r="AV46" s="81"/>
      <c r="AW46" s="81"/>
      <c r="AX46" s="81"/>
      <c r="AY46" s="81"/>
      <c r="AZ46" s="81"/>
      <c r="BA46" s="81"/>
      <c r="BB46" s="81"/>
      <c r="BC46" s="81"/>
      <c r="BD46" s="81"/>
      <c r="BE46" s="81"/>
    </row>
    <row r="47" spans="2:57">
      <c r="B47" s="58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Z47" s="81"/>
      <c r="AA47" s="81"/>
      <c r="AB47" s="81"/>
      <c r="AC47" s="81"/>
      <c r="AD47" s="81"/>
      <c r="AE47" s="81"/>
      <c r="AF47" s="82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81"/>
      <c r="BD47" s="81"/>
      <c r="BE47" s="81"/>
    </row>
    <row r="48" spans="2:57">
      <c r="B48" s="58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Z48" s="81"/>
      <c r="AA48" s="81"/>
      <c r="AB48" s="81"/>
      <c r="AC48" s="81"/>
      <c r="AD48" s="81"/>
      <c r="AE48" s="81"/>
      <c r="AF48" s="82"/>
      <c r="AG48" s="81"/>
      <c r="AH48" s="81"/>
      <c r="AI48" s="81"/>
      <c r="AJ48" s="81"/>
      <c r="AK48" s="81"/>
      <c r="AL48" s="81"/>
      <c r="AM48" s="81"/>
      <c r="AN48" s="81"/>
      <c r="AO48" s="81"/>
      <c r="AP48" s="81"/>
      <c r="AQ48" s="81"/>
      <c r="AR48" s="81"/>
      <c r="AS48" s="81"/>
      <c r="AT48" s="81"/>
      <c r="AU48" s="81"/>
      <c r="AV48" s="81"/>
      <c r="AW48" s="81"/>
      <c r="AX48" s="81"/>
      <c r="AY48" s="81"/>
      <c r="AZ48" s="81"/>
      <c r="BA48" s="81"/>
      <c r="BB48" s="81"/>
      <c r="BC48" s="81"/>
      <c r="BD48" s="81"/>
      <c r="BE48" s="81"/>
    </row>
    <row r="49" spans="2:57">
      <c r="B49" s="58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Z49" s="81"/>
      <c r="AA49" s="81"/>
      <c r="AB49" s="81"/>
      <c r="AC49" s="81"/>
      <c r="AD49" s="81"/>
      <c r="AE49" s="81"/>
      <c r="AF49" s="82"/>
      <c r="AG49" s="81"/>
      <c r="AH49" s="81"/>
      <c r="AI49" s="81"/>
      <c r="AJ49" s="81"/>
      <c r="AK49" s="81"/>
      <c r="AL49" s="81"/>
      <c r="AM49" s="81"/>
      <c r="AN49" s="81"/>
      <c r="AO49" s="81"/>
      <c r="AP49" s="81"/>
      <c r="AQ49" s="81"/>
      <c r="AR49" s="81"/>
      <c r="AS49" s="81"/>
      <c r="AT49" s="81"/>
      <c r="AU49" s="81"/>
      <c r="AV49" s="81"/>
      <c r="AW49" s="81"/>
      <c r="AX49" s="81"/>
      <c r="AY49" s="81"/>
      <c r="AZ49" s="81"/>
      <c r="BA49" s="81"/>
      <c r="BB49" s="81"/>
      <c r="BC49" s="81"/>
      <c r="BD49" s="81"/>
      <c r="BE49" s="81"/>
    </row>
    <row r="50" spans="2:57">
      <c r="B50" s="58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Z50" s="81"/>
      <c r="AA50" s="81"/>
      <c r="AB50" s="81"/>
      <c r="AC50" s="81"/>
      <c r="AD50" s="81"/>
      <c r="AE50" s="81"/>
      <c r="AF50" s="82"/>
      <c r="AG50" s="81"/>
      <c r="AH50" s="81"/>
      <c r="AI50" s="81"/>
      <c r="AJ50" s="81"/>
      <c r="AK50" s="81"/>
      <c r="AL50" s="81"/>
      <c r="AM50" s="81"/>
      <c r="AN50" s="81"/>
      <c r="AO50" s="81"/>
      <c r="AP50" s="81"/>
      <c r="AQ50" s="81"/>
      <c r="AR50" s="81"/>
      <c r="AS50" s="81"/>
      <c r="AT50" s="81"/>
      <c r="AU50" s="81"/>
      <c r="AV50" s="81"/>
      <c r="AW50" s="81"/>
      <c r="AX50" s="81"/>
      <c r="AY50" s="81"/>
      <c r="AZ50" s="81"/>
      <c r="BA50" s="81"/>
      <c r="BB50" s="81"/>
      <c r="BC50" s="81"/>
      <c r="BD50" s="81"/>
      <c r="BE50" s="81"/>
    </row>
    <row r="51" spans="2:57">
      <c r="B51" s="58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Z51" s="81"/>
      <c r="AA51" s="81"/>
      <c r="AB51" s="81"/>
      <c r="AC51" s="81"/>
      <c r="AD51" s="81"/>
      <c r="AE51" s="81"/>
      <c r="AF51" s="82"/>
      <c r="AG51" s="81"/>
      <c r="AH51" s="81"/>
      <c r="AI51" s="81"/>
      <c r="AJ51" s="81"/>
      <c r="AK51" s="81"/>
      <c r="AL51" s="81"/>
      <c r="AM51" s="81"/>
      <c r="AN51" s="81"/>
      <c r="AO51" s="81"/>
      <c r="AP51" s="81"/>
      <c r="AQ51" s="81"/>
      <c r="AR51" s="81"/>
      <c r="AS51" s="81"/>
      <c r="AT51" s="81"/>
      <c r="AU51" s="81"/>
      <c r="AV51" s="81"/>
      <c r="AW51" s="81"/>
      <c r="AX51" s="81"/>
      <c r="AY51" s="81"/>
      <c r="AZ51" s="81"/>
      <c r="BA51" s="81"/>
      <c r="BB51" s="81"/>
      <c r="BC51" s="81"/>
      <c r="BD51" s="81"/>
      <c r="BE51" s="81"/>
    </row>
    <row r="52" spans="2:57">
      <c r="B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Z52" s="83"/>
      <c r="AA52" s="83"/>
      <c r="AB52" s="83"/>
      <c r="AC52" s="83"/>
      <c r="AD52" s="81"/>
      <c r="AE52" s="81"/>
      <c r="AF52" s="82"/>
      <c r="AG52" s="81"/>
      <c r="AH52" s="81"/>
      <c r="AI52" s="81"/>
      <c r="AJ52" s="81"/>
      <c r="AK52" s="81"/>
      <c r="AL52" s="81"/>
      <c r="AM52" s="81"/>
      <c r="AN52" s="81"/>
      <c r="AO52" s="81"/>
      <c r="AP52" s="81"/>
      <c r="AQ52" s="81"/>
      <c r="AR52" s="81"/>
      <c r="AS52" s="81"/>
      <c r="AT52" s="81"/>
      <c r="AU52" s="81"/>
      <c r="AV52" s="81"/>
      <c r="AW52" s="81"/>
      <c r="AX52" s="81"/>
      <c r="AY52" s="81"/>
      <c r="AZ52" s="81"/>
      <c r="BA52" s="81"/>
      <c r="BB52" s="81"/>
      <c r="BC52" s="81"/>
      <c r="BD52" s="81"/>
      <c r="BE52" s="81"/>
    </row>
    <row r="53" spans="2:57"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Z53" s="81"/>
      <c r="AA53" s="81"/>
      <c r="AB53" s="81"/>
      <c r="AC53" s="81"/>
      <c r="AD53" s="81"/>
      <c r="AE53" s="81"/>
      <c r="AF53" s="82"/>
      <c r="AG53" s="81"/>
      <c r="AH53" s="81"/>
      <c r="AI53" s="81"/>
      <c r="AJ53" s="81"/>
      <c r="AK53" s="81"/>
      <c r="AL53" s="81"/>
      <c r="AM53" s="81"/>
      <c r="AN53" s="81"/>
      <c r="AO53" s="81"/>
      <c r="AP53" s="81"/>
      <c r="AQ53" s="81"/>
      <c r="AR53" s="81"/>
      <c r="AS53" s="81"/>
      <c r="AT53" s="81"/>
      <c r="AU53" s="81"/>
      <c r="AV53" s="81"/>
      <c r="AW53" s="81"/>
      <c r="AX53" s="81"/>
      <c r="AY53" s="81"/>
      <c r="AZ53" s="81"/>
      <c r="BA53" s="81"/>
      <c r="BB53" s="81"/>
      <c r="BC53" s="81"/>
      <c r="BD53" s="81"/>
      <c r="BE53" s="81"/>
    </row>
    <row r="54" spans="2:57"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Z54" s="81"/>
      <c r="AA54" s="81"/>
      <c r="AB54" s="81"/>
      <c r="AC54" s="81"/>
      <c r="AD54" s="81"/>
      <c r="AE54" s="81"/>
      <c r="AF54" s="82"/>
      <c r="AG54" s="81"/>
      <c r="AH54" s="81"/>
      <c r="AI54" s="81"/>
      <c r="AJ54" s="81"/>
      <c r="AK54" s="81"/>
      <c r="AL54" s="81"/>
      <c r="AM54" s="81"/>
      <c r="AN54" s="81"/>
      <c r="AO54" s="81"/>
      <c r="AP54" s="81"/>
      <c r="AQ54" s="81"/>
      <c r="AR54" s="81"/>
      <c r="AS54" s="81"/>
      <c r="AT54" s="81"/>
      <c r="AU54" s="81"/>
      <c r="AV54" s="81"/>
      <c r="AW54" s="81"/>
      <c r="AX54" s="81"/>
      <c r="AY54" s="81"/>
      <c r="AZ54" s="81"/>
      <c r="BA54" s="81"/>
      <c r="BB54" s="81"/>
      <c r="BC54" s="81"/>
      <c r="BD54" s="81"/>
      <c r="BE54" s="81"/>
    </row>
    <row r="55" spans="2:57"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Z55" s="81"/>
      <c r="AA55" s="81"/>
      <c r="AB55" s="81"/>
      <c r="AC55" s="81"/>
      <c r="AD55" s="81"/>
      <c r="AE55" s="81"/>
      <c r="AF55" s="82"/>
      <c r="AG55" s="81"/>
      <c r="AH55" s="81"/>
      <c r="AI55" s="81"/>
      <c r="AJ55" s="81"/>
      <c r="AK55" s="81"/>
      <c r="AL55" s="81"/>
      <c r="AM55" s="81"/>
      <c r="AN55" s="81"/>
      <c r="AO55" s="81"/>
      <c r="AP55" s="81"/>
      <c r="AQ55" s="81"/>
      <c r="AR55" s="81"/>
      <c r="AS55" s="81"/>
      <c r="AT55" s="81"/>
      <c r="AU55" s="81"/>
      <c r="AV55" s="81"/>
      <c r="AW55" s="81"/>
      <c r="AX55" s="81"/>
      <c r="AY55" s="81"/>
      <c r="AZ55" s="81"/>
      <c r="BA55" s="81"/>
      <c r="BB55" s="81"/>
      <c r="BC55" s="81"/>
      <c r="BD55" s="81"/>
      <c r="BE55" s="81"/>
    </row>
    <row r="56" spans="2:57"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Z56" s="81"/>
      <c r="AA56" s="81"/>
      <c r="AB56" s="81"/>
      <c r="AC56" s="81"/>
      <c r="AD56" s="81"/>
      <c r="AE56" s="81"/>
      <c r="AF56" s="82"/>
      <c r="AG56" s="81"/>
      <c r="AH56" s="81"/>
      <c r="AI56" s="81"/>
      <c r="AJ56" s="81"/>
      <c r="AK56" s="81"/>
      <c r="AL56" s="81"/>
      <c r="AM56" s="81"/>
      <c r="AN56" s="81"/>
      <c r="AO56" s="81"/>
      <c r="AP56" s="81"/>
      <c r="AQ56" s="81"/>
      <c r="AR56" s="81"/>
      <c r="AS56" s="81"/>
      <c r="AT56" s="81"/>
      <c r="AU56" s="81"/>
      <c r="AV56" s="81"/>
      <c r="AW56" s="81"/>
      <c r="AX56" s="81"/>
      <c r="AY56" s="81"/>
      <c r="AZ56" s="81"/>
      <c r="BA56" s="81"/>
      <c r="BB56" s="81"/>
      <c r="BC56" s="81"/>
      <c r="BD56" s="81"/>
      <c r="BE56" s="81"/>
    </row>
    <row r="57" spans="2:57"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</row>
    <row r="58" spans="2:57"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</row>
    <row r="59" spans="2:57"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</row>
    <row r="60" spans="2:57"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</row>
    <row r="61" spans="2:57"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</row>
    <row r="62" spans="2:57"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</row>
    <row r="67" spans="2:3">
      <c r="C67" s="15"/>
    </row>
    <row r="71" spans="2:3">
      <c r="B71" s="1"/>
    </row>
    <row r="72" spans="2:3">
      <c r="B72" s="1"/>
    </row>
    <row r="73" spans="2:3">
      <c r="B73" s="1"/>
    </row>
    <row r="74" spans="2:3">
      <c r="B74" s="1"/>
    </row>
    <row r="75" spans="2:3">
      <c r="B75" s="1"/>
    </row>
    <row r="76" spans="2:3">
      <c r="B76" s="1"/>
    </row>
    <row r="77" spans="2:3">
      <c r="B77" s="1"/>
    </row>
    <row r="78" spans="2:3">
      <c r="B78" s="1"/>
    </row>
    <row r="79" spans="2:3">
      <c r="B79" s="1"/>
    </row>
    <row r="80" spans="2:3">
      <c r="B80" s="1"/>
    </row>
    <row r="81" spans="2:2">
      <c r="B81" s="1"/>
    </row>
    <row r="82" spans="2:2">
      <c r="B82" s="1"/>
    </row>
    <row r="83" spans="2:2">
      <c r="B83" s="1"/>
    </row>
    <row r="84" spans="2:2">
      <c r="B84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1:BK276"/>
  <sheetViews>
    <sheetView workbookViewId="0">
      <selection activeCell="D4" sqref="D4"/>
    </sheetView>
  </sheetViews>
  <sheetFormatPr defaultRowHeight="12.75"/>
  <cols>
    <col min="3" max="3" width="18.140625" customWidth="1"/>
    <col min="6" max="6" width="16" customWidth="1"/>
  </cols>
  <sheetData>
    <row r="1" spans="2:63" ht="14.25">
      <c r="B1" s="51" t="s">
        <v>198</v>
      </c>
    </row>
    <row r="2" spans="2:63">
      <c r="B2" s="2" t="s">
        <v>194</v>
      </c>
    </row>
    <row r="3" spans="2:63">
      <c r="I3" s="60" t="s">
        <v>196</v>
      </c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</row>
    <row r="4" spans="2:63" ht="14.25">
      <c r="B4" s="51"/>
      <c r="I4" s="56" t="s">
        <v>197</v>
      </c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</row>
    <row r="5" spans="2:63">
      <c r="I5" s="56" t="s">
        <v>211</v>
      </c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</row>
    <row r="6" spans="2:63" ht="15">
      <c r="E6" s="59" t="s">
        <v>218</v>
      </c>
      <c r="F6" s="57"/>
      <c r="G6" s="57"/>
      <c r="H6" s="57"/>
      <c r="I6" s="56" t="s">
        <v>210</v>
      </c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AK6" s="101" t="s">
        <v>193</v>
      </c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</row>
    <row r="7" spans="2:63">
      <c r="C7" s="2" t="s">
        <v>184</v>
      </c>
      <c r="AK7" s="12"/>
      <c r="AL7" s="12" t="s">
        <v>0</v>
      </c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</row>
    <row r="8" spans="2:63">
      <c r="B8" t="s">
        <v>51</v>
      </c>
      <c r="C8" s="3">
        <v>3</v>
      </c>
      <c r="E8" s="10" t="str">
        <f>VLOOKUP($C$8,$B$12:$C$25,2)</f>
        <v>Waikato</v>
      </c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</row>
    <row r="9" spans="2:63">
      <c r="E9" s="1"/>
      <c r="F9" s="100">
        <v>3</v>
      </c>
      <c r="G9" s="100">
        <v>4</v>
      </c>
      <c r="H9" s="100">
        <v>5</v>
      </c>
      <c r="I9" s="100">
        <v>6</v>
      </c>
      <c r="J9" s="100">
        <v>7</v>
      </c>
      <c r="K9" s="100">
        <v>8</v>
      </c>
      <c r="L9" s="100">
        <v>9</v>
      </c>
      <c r="M9" s="100">
        <v>10</v>
      </c>
      <c r="N9" s="100">
        <v>11</v>
      </c>
      <c r="O9" s="100">
        <v>12</v>
      </c>
      <c r="P9" s="100">
        <v>13</v>
      </c>
      <c r="Q9" s="100">
        <v>14</v>
      </c>
      <c r="R9" s="100">
        <v>15</v>
      </c>
      <c r="S9" s="100">
        <v>16</v>
      </c>
      <c r="T9" s="100">
        <v>17</v>
      </c>
      <c r="U9" s="100">
        <v>18</v>
      </c>
      <c r="V9" s="100">
        <v>19</v>
      </c>
      <c r="W9" s="100">
        <v>20</v>
      </c>
      <c r="X9" s="100">
        <v>21</v>
      </c>
      <c r="Y9" s="100">
        <v>22</v>
      </c>
      <c r="Z9" s="100">
        <v>23</v>
      </c>
      <c r="AA9" s="100">
        <v>24</v>
      </c>
      <c r="AB9" s="100">
        <v>25</v>
      </c>
      <c r="AC9" s="100">
        <v>26</v>
      </c>
      <c r="AE9" s="85">
        <v>27</v>
      </c>
      <c r="AK9" s="12"/>
      <c r="AL9" s="12" t="s">
        <v>236</v>
      </c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</row>
    <row r="10" spans="2:63">
      <c r="F10" t="s">
        <v>47</v>
      </c>
      <c r="G10" t="s">
        <v>208</v>
      </c>
      <c r="H10" t="s">
        <v>209</v>
      </c>
      <c r="I10" t="s">
        <v>5</v>
      </c>
      <c r="J10" t="s">
        <v>6</v>
      </c>
      <c r="K10" t="s">
        <v>7</v>
      </c>
      <c r="L10" t="s">
        <v>8</v>
      </c>
      <c r="M10" t="s">
        <v>9</v>
      </c>
      <c r="N10" t="s">
        <v>10</v>
      </c>
      <c r="O10" t="s">
        <v>11</v>
      </c>
      <c r="P10" t="s">
        <v>12</v>
      </c>
      <c r="Q10" t="s">
        <v>13</v>
      </c>
      <c r="R10" t="s">
        <v>14</v>
      </c>
      <c r="S10" t="s">
        <v>15</v>
      </c>
      <c r="T10" t="s">
        <v>16</v>
      </c>
      <c r="U10" t="s">
        <v>17</v>
      </c>
      <c r="V10" t="s">
        <v>18</v>
      </c>
      <c r="W10" t="s">
        <v>19</v>
      </c>
      <c r="X10" t="s">
        <v>20</v>
      </c>
      <c r="Y10" t="s">
        <v>21</v>
      </c>
      <c r="Z10" t="s">
        <v>22</v>
      </c>
      <c r="AA10" t="s">
        <v>23</v>
      </c>
      <c r="AB10" t="s">
        <v>24</v>
      </c>
      <c r="AC10" t="s">
        <v>25</v>
      </c>
      <c r="AE10" s="84" t="s">
        <v>212</v>
      </c>
      <c r="AG10" s="86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</row>
    <row r="11" spans="2:63">
      <c r="B11" s="8" t="s">
        <v>51</v>
      </c>
      <c r="C11" s="8" t="s">
        <v>47</v>
      </c>
      <c r="I11" s="7" t="s">
        <v>87</v>
      </c>
      <c r="J11" s="7" t="s">
        <v>56</v>
      </c>
      <c r="K11" s="7" t="s">
        <v>57</v>
      </c>
      <c r="L11" s="7" t="s">
        <v>60</v>
      </c>
      <c r="M11" s="7" t="s">
        <v>64</v>
      </c>
      <c r="N11" s="7" t="s">
        <v>55</v>
      </c>
      <c r="O11" s="7" t="s">
        <v>72</v>
      </c>
      <c r="P11" s="7" t="s">
        <v>76</v>
      </c>
      <c r="Q11" s="7"/>
      <c r="R11" s="7" t="s">
        <v>59</v>
      </c>
      <c r="S11" s="7" t="s">
        <v>65</v>
      </c>
      <c r="T11" s="7" t="s">
        <v>61</v>
      </c>
      <c r="U11" s="7" t="s">
        <v>58</v>
      </c>
      <c r="V11" s="7" t="s">
        <v>71</v>
      </c>
      <c r="W11" s="7" t="s">
        <v>83</v>
      </c>
      <c r="X11" s="7" t="s">
        <v>84</v>
      </c>
      <c r="Y11" s="7" t="s">
        <v>80</v>
      </c>
      <c r="Z11" s="7" t="s">
        <v>73</v>
      </c>
      <c r="AA11" s="7" t="s">
        <v>79</v>
      </c>
      <c r="AB11" s="7" t="s">
        <v>82</v>
      </c>
      <c r="AC11" s="7" t="s">
        <v>85</v>
      </c>
      <c r="AE11" s="87" t="s">
        <v>213</v>
      </c>
      <c r="AG11" s="86"/>
      <c r="AK11" s="12"/>
      <c r="AL11" s="12" t="s">
        <v>1</v>
      </c>
      <c r="AM11" s="12" t="s">
        <v>2</v>
      </c>
      <c r="AN11" s="12" t="s">
        <v>3</v>
      </c>
      <c r="AO11" s="12" t="s">
        <v>4</v>
      </c>
      <c r="AP11" s="12" t="s">
        <v>5</v>
      </c>
      <c r="AQ11" s="12" t="s">
        <v>6</v>
      </c>
      <c r="AR11" s="12" t="s">
        <v>7</v>
      </c>
      <c r="AS11" s="12" t="s">
        <v>8</v>
      </c>
      <c r="AT11" s="12" t="s">
        <v>9</v>
      </c>
      <c r="AU11" s="12" t="s">
        <v>10</v>
      </c>
      <c r="AV11" s="12" t="s">
        <v>11</v>
      </c>
      <c r="AW11" s="12" t="s">
        <v>12</v>
      </c>
      <c r="AX11" s="12" t="s">
        <v>13</v>
      </c>
      <c r="AY11" s="12" t="s">
        <v>14</v>
      </c>
      <c r="AZ11" s="12" t="s">
        <v>15</v>
      </c>
      <c r="BA11" s="12" t="s">
        <v>16</v>
      </c>
      <c r="BB11" s="12" t="s">
        <v>17</v>
      </c>
      <c r="BC11" s="12" t="s">
        <v>18</v>
      </c>
      <c r="BD11" s="12" t="s">
        <v>19</v>
      </c>
      <c r="BE11" s="12" t="s">
        <v>20</v>
      </c>
      <c r="BF11" s="12" t="s">
        <v>21</v>
      </c>
      <c r="BG11" s="12" t="s">
        <v>22</v>
      </c>
      <c r="BH11" s="12" t="s">
        <v>23</v>
      </c>
      <c r="BI11" s="12" t="s">
        <v>24</v>
      </c>
      <c r="BJ11" s="12" t="s">
        <v>25</v>
      </c>
      <c r="BK11" s="12" t="s">
        <v>241</v>
      </c>
    </row>
    <row r="12" spans="2:63">
      <c r="B12" s="49">
        <v>1</v>
      </c>
      <c r="C12" s="8" t="s">
        <v>27</v>
      </c>
      <c r="E12" t="s">
        <v>52</v>
      </c>
      <c r="F12" t="str">
        <f t="shared" ref="F12:AC12" si="0">VLOOKUP($C$8,$AK$13:$BJ$26,F$9)</f>
        <v>Waikato</v>
      </c>
      <c r="G12">
        <f t="shared" si="0"/>
        <v>255</v>
      </c>
      <c r="H12">
        <f t="shared" si="0"/>
        <v>294</v>
      </c>
      <c r="I12" s="8">
        <f t="shared" si="0"/>
        <v>82</v>
      </c>
      <c r="J12" s="8">
        <f t="shared" si="0"/>
        <v>95</v>
      </c>
      <c r="K12" s="8">
        <f t="shared" si="0"/>
        <v>44</v>
      </c>
      <c r="L12" s="8">
        <f t="shared" si="0"/>
        <v>71</v>
      </c>
      <c r="M12" s="8">
        <f t="shared" si="0"/>
        <v>26</v>
      </c>
      <c r="N12" s="8">
        <f t="shared" si="0"/>
        <v>109</v>
      </c>
      <c r="O12" s="8">
        <f t="shared" si="0"/>
        <v>21</v>
      </c>
      <c r="P12" s="8">
        <f t="shared" si="0"/>
        <v>0</v>
      </c>
      <c r="Q12" s="8">
        <f t="shared" si="0"/>
        <v>10</v>
      </c>
      <c r="R12" s="8">
        <f t="shared" si="0"/>
        <v>38</v>
      </c>
      <c r="S12" s="8">
        <f t="shared" si="0"/>
        <v>39</v>
      </c>
      <c r="T12" s="8">
        <f t="shared" si="0"/>
        <v>51</v>
      </c>
      <c r="U12" s="8">
        <f t="shared" si="0"/>
        <v>50</v>
      </c>
      <c r="V12" s="8">
        <f t="shared" si="0"/>
        <v>9</v>
      </c>
      <c r="W12" s="8">
        <f t="shared" si="0"/>
        <v>0</v>
      </c>
      <c r="X12" s="8">
        <f t="shared" si="0"/>
        <v>0</v>
      </c>
      <c r="Y12" s="8">
        <f t="shared" si="0"/>
        <v>4</v>
      </c>
      <c r="Z12" s="8">
        <f t="shared" si="0"/>
        <v>4</v>
      </c>
      <c r="AA12" s="8">
        <f t="shared" si="0"/>
        <v>1</v>
      </c>
      <c r="AB12" s="8">
        <f t="shared" si="0"/>
        <v>0</v>
      </c>
      <c r="AC12" s="8">
        <f t="shared" si="0"/>
        <v>0</v>
      </c>
      <c r="AE12" s="84">
        <f>VLOOKUP($C$8,$AK$13:$BK$26,AE$9)</f>
        <v>129</v>
      </c>
      <c r="AF12" s="9">
        <f>AE12/H12</f>
        <v>0.43877551020408162</v>
      </c>
      <c r="AG12" s="86"/>
      <c r="AK12" s="13"/>
      <c r="AL12" s="12"/>
      <c r="AM12" s="12" t="s">
        <v>26</v>
      </c>
      <c r="AN12" s="12">
        <v>1347</v>
      </c>
      <c r="AO12" s="12">
        <v>1500</v>
      </c>
      <c r="AP12" s="12">
        <v>439</v>
      </c>
      <c r="AQ12" s="12">
        <v>447</v>
      </c>
      <c r="AR12" s="12">
        <v>167</v>
      </c>
      <c r="AS12" s="12">
        <v>287</v>
      </c>
      <c r="AT12" s="12">
        <v>141</v>
      </c>
      <c r="AU12" s="12">
        <v>565</v>
      </c>
      <c r="AV12" s="12">
        <v>72</v>
      </c>
      <c r="AW12" s="12">
        <v>9</v>
      </c>
      <c r="AX12" s="12">
        <v>60</v>
      </c>
      <c r="AY12" s="12">
        <v>157</v>
      </c>
      <c r="AZ12" s="12">
        <v>142</v>
      </c>
      <c r="BA12" s="12">
        <v>202</v>
      </c>
      <c r="BB12" s="12">
        <v>209</v>
      </c>
      <c r="BC12" s="12">
        <v>75</v>
      </c>
      <c r="BD12" s="12">
        <v>0</v>
      </c>
      <c r="BE12" s="12">
        <v>5</v>
      </c>
      <c r="BF12" s="12">
        <v>26</v>
      </c>
      <c r="BG12" s="12">
        <v>27</v>
      </c>
      <c r="BH12" s="12">
        <v>10</v>
      </c>
      <c r="BI12" s="12">
        <v>18</v>
      </c>
      <c r="BJ12" s="12">
        <v>0</v>
      </c>
      <c r="BK12" s="12">
        <v>646</v>
      </c>
    </row>
    <row r="13" spans="2:63">
      <c r="B13" s="49">
        <v>2</v>
      </c>
      <c r="C13" s="8" t="s">
        <v>28</v>
      </c>
      <c r="E13" t="s">
        <v>53</v>
      </c>
      <c r="F13" t="str">
        <f t="shared" ref="F13:AC13" si="1">VLOOKUP($C$8,$AK$29:$BJ$42,F$9)</f>
        <v>Waikato</v>
      </c>
      <c r="G13">
        <f t="shared" si="1"/>
        <v>214</v>
      </c>
      <c r="H13">
        <f t="shared" si="1"/>
        <v>250</v>
      </c>
      <c r="I13">
        <f t="shared" si="1"/>
        <v>68</v>
      </c>
      <c r="J13">
        <f t="shared" si="1"/>
        <v>76</v>
      </c>
      <c r="K13">
        <f t="shared" si="1"/>
        <v>34</v>
      </c>
      <c r="L13">
        <f t="shared" si="1"/>
        <v>66</v>
      </c>
      <c r="M13">
        <f t="shared" si="1"/>
        <v>23</v>
      </c>
      <c r="N13">
        <f t="shared" si="1"/>
        <v>95</v>
      </c>
      <c r="O13">
        <f t="shared" si="1"/>
        <v>21</v>
      </c>
      <c r="P13">
        <f t="shared" si="1"/>
        <v>0</v>
      </c>
      <c r="Q13">
        <f t="shared" si="1"/>
        <v>10</v>
      </c>
      <c r="R13">
        <f t="shared" si="1"/>
        <v>25</v>
      </c>
      <c r="S13">
        <f t="shared" si="1"/>
        <v>37</v>
      </c>
      <c r="T13">
        <f t="shared" si="1"/>
        <v>44</v>
      </c>
      <c r="U13">
        <f t="shared" si="1"/>
        <v>41</v>
      </c>
      <c r="V13">
        <f t="shared" si="1"/>
        <v>8</v>
      </c>
      <c r="W13">
        <f t="shared" si="1"/>
        <v>0</v>
      </c>
      <c r="X13">
        <f t="shared" si="1"/>
        <v>0</v>
      </c>
      <c r="Y13">
        <f t="shared" si="1"/>
        <v>4</v>
      </c>
      <c r="Z13">
        <f t="shared" si="1"/>
        <v>3</v>
      </c>
      <c r="AA13">
        <f t="shared" si="1"/>
        <v>0</v>
      </c>
      <c r="AB13">
        <f t="shared" si="1"/>
        <v>0</v>
      </c>
      <c r="AC13">
        <f t="shared" si="1"/>
        <v>0</v>
      </c>
      <c r="AE13" s="84">
        <f>VLOOKUP($C$8,$AK$29:$BK$42,AE$9)</f>
        <v>107</v>
      </c>
      <c r="AF13" s="9">
        <f t="shared" ref="AF13:AF14" si="2">AE13/H13</f>
        <v>0.42799999999999999</v>
      </c>
      <c r="AG13" s="86"/>
      <c r="AK13" s="13">
        <v>1</v>
      </c>
      <c r="AL13" s="12"/>
      <c r="AM13" s="12" t="s">
        <v>27</v>
      </c>
      <c r="AN13" s="12">
        <v>96</v>
      </c>
      <c r="AO13" s="12">
        <v>107</v>
      </c>
      <c r="AP13" s="12">
        <v>28</v>
      </c>
      <c r="AQ13" s="12">
        <v>34</v>
      </c>
      <c r="AR13" s="12">
        <v>8</v>
      </c>
      <c r="AS13" s="12">
        <v>20</v>
      </c>
      <c r="AT13" s="12">
        <v>15</v>
      </c>
      <c r="AU13" s="12">
        <v>43</v>
      </c>
      <c r="AV13" s="12">
        <v>7</v>
      </c>
      <c r="AW13" s="12">
        <v>1</v>
      </c>
      <c r="AX13" s="12">
        <v>3</v>
      </c>
      <c r="AY13" s="12">
        <v>13</v>
      </c>
      <c r="AZ13" s="12">
        <v>11</v>
      </c>
      <c r="BA13" s="12">
        <v>21</v>
      </c>
      <c r="BB13" s="12">
        <v>18</v>
      </c>
      <c r="BC13" s="12">
        <v>3</v>
      </c>
      <c r="BD13" s="12">
        <v>0</v>
      </c>
      <c r="BE13" s="12">
        <v>0</v>
      </c>
      <c r="BF13" s="12">
        <v>3</v>
      </c>
      <c r="BG13" s="12">
        <v>0</v>
      </c>
      <c r="BH13" s="12">
        <v>3</v>
      </c>
      <c r="BI13" s="12">
        <v>0</v>
      </c>
      <c r="BJ13" s="12">
        <v>0</v>
      </c>
      <c r="BK13" s="12">
        <v>46</v>
      </c>
    </row>
    <row r="14" spans="2:63">
      <c r="B14" s="49">
        <v>3</v>
      </c>
      <c r="C14" s="8" t="s">
        <v>29</v>
      </c>
      <c r="E14" t="s">
        <v>42</v>
      </c>
      <c r="F14" t="str">
        <f t="shared" ref="F14:AC14" si="3">VLOOKUP($C$8,$AK$43:$BJ$56,F$9)</f>
        <v>Waikato</v>
      </c>
      <c r="G14">
        <f t="shared" si="3"/>
        <v>41</v>
      </c>
      <c r="H14">
        <f t="shared" si="3"/>
        <v>44</v>
      </c>
      <c r="I14">
        <f t="shared" si="3"/>
        <v>14</v>
      </c>
      <c r="J14">
        <f t="shared" si="3"/>
        <v>19</v>
      </c>
      <c r="K14">
        <f t="shared" si="3"/>
        <v>10</v>
      </c>
      <c r="L14">
        <f t="shared" si="3"/>
        <v>5</v>
      </c>
      <c r="M14">
        <f t="shared" si="3"/>
        <v>3</v>
      </c>
      <c r="N14">
        <f t="shared" si="3"/>
        <v>14</v>
      </c>
      <c r="O14">
        <f t="shared" si="3"/>
        <v>0</v>
      </c>
      <c r="P14">
        <f t="shared" si="3"/>
        <v>0</v>
      </c>
      <c r="Q14">
        <f t="shared" si="3"/>
        <v>0</v>
      </c>
      <c r="R14">
        <f t="shared" si="3"/>
        <v>13</v>
      </c>
      <c r="S14">
        <f t="shared" si="3"/>
        <v>2</v>
      </c>
      <c r="T14">
        <f t="shared" si="3"/>
        <v>7</v>
      </c>
      <c r="U14">
        <f t="shared" si="3"/>
        <v>9</v>
      </c>
      <c r="V14">
        <f t="shared" si="3"/>
        <v>1</v>
      </c>
      <c r="W14">
        <f t="shared" si="3"/>
        <v>0</v>
      </c>
      <c r="X14">
        <f t="shared" si="3"/>
        <v>0</v>
      </c>
      <c r="Y14">
        <f t="shared" si="3"/>
        <v>0</v>
      </c>
      <c r="Z14">
        <f t="shared" si="3"/>
        <v>1</v>
      </c>
      <c r="AA14">
        <f t="shared" si="3"/>
        <v>1</v>
      </c>
      <c r="AB14">
        <f t="shared" si="3"/>
        <v>0</v>
      </c>
      <c r="AC14">
        <f t="shared" si="3"/>
        <v>0</v>
      </c>
      <c r="AE14" s="84">
        <f>VLOOKUP($C$8,$AK$43:$BK$56,AE$9)</f>
        <v>22</v>
      </c>
      <c r="AF14" s="9">
        <f t="shared" si="2"/>
        <v>0.5</v>
      </c>
      <c r="AG14" s="86"/>
      <c r="AK14" s="13">
        <v>2</v>
      </c>
      <c r="AL14" s="12"/>
      <c r="AM14" s="12" t="s">
        <v>28</v>
      </c>
      <c r="AN14" s="12">
        <v>211</v>
      </c>
      <c r="AO14" s="12">
        <v>223</v>
      </c>
      <c r="AP14" s="12">
        <v>79</v>
      </c>
      <c r="AQ14" s="12">
        <v>78</v>
      </c>
      <c r="AR14" s="12">
        <v>20</v>
      </c>
      <c r="AS14" s="12">
        <v>42</v>
      </c>
      <c r="AT14" s="12">
        <v>19</v>
      </c>
      <c r="AU14" s="12">
        <v>83</v>
      </c>
      <c r="AV14" s="12">
        <v>8</v>
      </c>
      <c r="AW14" s="12">
        <v>2</v>
      </c>
      <c r="AX14" s="12">
        <v>7</v>
      </c>
      <c r="AY14" s="12">
        <v>25</v>
      </c>
      <c r="AZ14" s="12">
        <v>12</v>
      </c>
      <c r="BA14" s="12">
        <v>17</v>
      </c>
      <c r="BB14" s="12">
        <v>33</v>
      </c>
      <c r="BC14" s="12">
        <v>11</v>
      </c>
      <c r="BD14" s="12">
        <v>0</v>
      </c>
      <c r="BE14" s="12">
        <v>3</v>
      </c>
      <c r="BF14" s="12">
        <v>4</v>
      </c>
      <c r="BG14" s="12">
        <v>6</v>
      </c>
      <c r="BH14" s="12">
        <v>3</v>
      </c>
      <c r="BI14" s="12">
        <v>7</v>
      </c>
      <c r="BJ14" s="12">
        <v>0</v>
      </c>
      <c r="BK14" s="12">
        <v>106</v>
      </c>
    </row>
    <row r="15" spans="2:63">
      <c r="B15" s="49">
        <v>4</v>
      </c>
      <c r="C15" s="8" t="s">
        <v>30</v>
      </c>
      <c r="AK15" s="13">
        <v>3</v>
      </c>
      <c r="AL15" s="12"/>
      <c r="AM15" s="12" t="s">
        <v>29</v>
      </c>
      <c r="AN15" s="12">
        <v>255</v>
      </c>
      <c r="AO15" s="12">
        <v>294</v>
      </c>
      <c r="AP15" s="12">
        <v>82</v>
      </c>
      <c r="AQ15" s="12">
        <v>95</v>
      </c>
      <c r="AR15" s="12">
        <v>44</v>
      </c>
      <c r="AS15" s="12">
        <v>71</v>
      </c>
      <c r="AT15" s="12">
        <v>26</v>
      </c>
      <c r="AU15" s="12">
        <v>109</v>
      </c>
      <c r="AV15" s="12">
        <v>21</v>
      </c>
      <c r="AW15" s="12">
        <v>0</v>
      </c>
      <c r="AX15" s="12">
        <v>10</v>
      </c>
      <c r="AY15" s="12">
        <v>38</v>
      </c>
      <c r="AZ15" s="12">
        <v>39</v>
      </c>
      <c r="BA15" s="12">
        <v>51</v>
      </c>
      <c r="BB15" s="12">
        <v>50</v>
      </c>
      <c r="BC15" s="12">
        <v>9</v>
      </c>
      <c r="BD15" s="12">
        <v>0</v>
      </c>
      <c r="BE15" s="12">
        <v>0</v>
      </c>
      <c r="BF15" s="12">
        <v>4</v>
      </c>
      <c r="BG15" s="12">
        <v>4</v>
      </c>
      <c r="BH15" s="12">
        <v>1</v>
      </c>
      <c r="BI15" s="12">
        <v>0</v>
      </c>
      <c r="BJ15" s="12">
        <v>0</v>
      </c>
      <c r="BK15" s="12">
        <v>129</v>
      </c>
    </row>
    <row r="16" spans="2:63">
      <c r="B16" s="49">
        <v>5</v>
      </c>
      <c r="C16" s="8" t="s">
        <v>31</v>
      </c>
      <c r="AF16" s="55" t="s">
        <v>195</v>
      </c>
      <c r="AG16" s="5"/>
      <c r="AH16" s="5"/>
      <c r="AI16" s="5"/>
      <c r="AK16" s="13">
        <v>4</v>
      </c>
      <c r="AL16" s="12"/>
      <c r="AM16" s="12" t="s">
        <v>30</v>
      </c>
      <c r="AN16" s="12">
        <v>115</v>
      </c>
      <c r="AO16" s="12">
        <v>131</v>
      </c>
      <c r="AP16" s="12">
        <v>40</v>
      </c>
      <c r="AQ16" s="12">
        <v>38</v>
      </c>
      <c r="AR16" s="12">
        <v>14</v>
      </c>
      <c r="AS16" s="12">
        <v>28</v>
      </c>
      <c r="AT16" s="12">
        <v>14</v>
      </c>
      <c r="AU16" s="12">
        <v>51</v>
      </c>
      <c r="AV16" s="12">
        <v>5</v>
      </c>
      <c r="AW16" s="12">
        <v>0</v>
      </c>
      <c r="AX16" s="12">
        <v>9</v>
      </c>
      <c r="AY16" s="12">
        <v>17</v>
      </c>
      <c r="AZ16" s="12">
        <v>4</v>
      </c>
      <c r="BA16" s="12">
        <v>21</v>
      </c>
      <c r="BB16" s="12">
        <v>20</v>
      </c>
      <c r="BC16" s="12">
        <v>5</v>
      </c>
      <c r="BD16" s="12">
        <v>0</v>
      </c>
      <c r="BE16" s="12">
        <v>0</v>
      </c>
      <c r="BF16" s="12">
        <v>0</v>
      </c>
      <c r="BG16" s="12">
        <v>2</v>
      </c>
      <c r="BH16" s="12">
        <v>1</v>
      </c>
      <c r="BI16" s="12">
        <v>1</v>
      </c>
      <c r="BJ16" s="12">
        <v>0</v>
      </c>
      <c r="BK16" s="12">
        <v>54</v>
      </c>
    </row>
    <row r="17" spans="2:63">
      <c r="B17" s="49">
        <v>6</v>
      </c>
      <c r="C17" s="8" t="s">
        <v>32</v>
      </c>
      <c r="H17" t="s">
        <v>183</v>
      </c>
      <c r="AF17" s="5"/>
      <c r="AG17" s="5"/>
      <c r="AH17" s="5"/>
      <c r="AI17" s="5"/>
      <c r="AK17" s="13">
        <v>5</v>
      </c>
      <c r="AL17" s="12"/>
      <c r="AM17" s="12" t="s">
        <v>31</v>
      </c>
      <c r="AN17" s="12">
        <v>14</v>
      </c>
      <c r="AO17" s="12">
        <v>22</v>
      </c>
      <c r="AP17" s="12">
        <v>12</v>
      </c>
      <c r="AQ17" s="12">
        <v>11</v>
      </c>
      <c r="AR17" s="12">
        <v>0</v>
      </c>
      <c r="AS17" s="12">
        <v>6</v>
      </c>
      <c r="AT17" s="12">
        <v>4</v>
      </c>
      <c r="AU17" s="12">
        <v>10</v>
      </c>
      <c r="AV17" s="12">
        <v>0</v>
      </c>
      <c r="AW17" s="12">
        <v>0</v>
      </c>
      <c r="AX17" s="12">
        <v>0</v>
      </c>
      <c r="AY17" s="12">
        <v>0</v>
      </c>
      <c r="AZ17" s="12">
        <v>4</v>
      </c>
      <c r="BA17" s="12">
        <v>9</v>
      </c>
      <c r="BB17" s="12">
        <v>0</v>
      </c>
      <c r="BC17" s="12">
        <v>0</v>
      </c>
      <c r="BD17" s="12">
        <v>0</v>
      </c>
      <c r="BE17" s="12">
        <v>0</v>
      </c>
      <c r="BF17" s="12">
        <v>0</v>
      </c>
      <c r="BG17" s="12">
        <v>0</v>
      </c>
      <c r="BH17" s="12">
        <v>0</v>
      </c>
      <c r="BI17" s="12">
        <v>0</v>
      </c>
      <c r="BJ17" s="12">
        <v>0</v>
      </c>
      <c r="BK17" s="12">
        <v>17</v>
      </c>
    </row>
    <row r="18" spans="2:63">
      <c r="B18" s="49">
        <v>7</v>
      </c>
      <c r="C18" s="8" t="s">
        <v>33</v>
      </c>
      <c r="H18" t="s">
        <v>209</v>
      </c>
      <c r="I18" s="7" t="s">
        <v>55</v>
      </c>
      <c r="J18" s="7" t="s">
        <v>56</v>
      </c>
      <c r="K18" s="7" t="s">
        <v>87</v>
      </c>
      <c r="L18" s="7" t="s">
        <v>60</v>
      </c>
      <c r="M18" s="7" t="s">
        <v>61</v>
      </c>
      <c r="N18" s="7" t="s">
        <v>58</v>
      </c>
      <c r="O18" s="7" t="s">
        <v>57</v>
      </c>
      <c r="P18" s="7" t="s">
        <v>65</v>
      </c>
      <c r="Q18" s="7" t="s">
        <v>59</v>
      </c>
      <c r="R18" s="7" t="s">
        <v>64</v>
      </c>
      <c r="S18" s="7" t="s">
        <v>72</v>
      </c>
      <c r="T18" s="7"/>
      <c r="U18" s="7" t="s">
        <v>71</v>
      </c>
      <c r="V18" s="7" t="s">
        <v>80</v>
      </c>
      <c r="W18" s="7" t="s">
        <v>73</v>
      </c>
      <c r="X18" s="7" t="s">
        <v>79</v>
      </c>
      <c r="Y18" s="7" t="s">
        <v>76</v>
      </c>
      <c r="Z18" s="7" t="s">
        <v>83</v>
      </c>
      <c r="AA18" s="7" t="s">
        <v>84</v>
      </c>
      <c r="AB18" s="7" t="s">
        <v>82</v>
      </c>
      <c r="AC18" s="7" t="s">
        <v>85</v>
      </c>
      <c r="AF18" s="5" t="s">
        <v>10</v>
      </c>
      <c r="AG18" s="6" t="s">
        <v>55</v>
      </c>
      <c r="AH18" s="5"/>
      <c r="AI18" s="5"/>
      <c r="AK18" s="13">
        <v>6</v>
      </c>
      <c r="AL18" s="12"/>
      <c r="AM18" s="12" t="s">
        <v>32</v>
      </c>
      <c r="AN18" s="12">
        <v>59</v>
      </c>
      <c r="AO18" s="12">
        <v>69</v>
      </c>
      <c r="AP18" s="12">
        <v>21</v>
      </c>
      <c r="AQ18" s="12">
        <v>23</v>
      </c>
      <c r="AR18" s="12">
        <v>6</v>
      </c>
      <c r="AS18" s="12">
        <v>9</v>
      </c>
      <c r="AT18" s="12">
        <v>14</v>
      </c>
      <c r="AU18" s="12">
        <v>30</v>
      </c>
      <c r="AV18" s="12">
        <v>7</v>
      </c>
      <c r="AW18" s="12">
        <v>1</v>
      </c>
      <c r="AX18" s="12">
        <v>4</v>
      </c>
      <c r="AY18" s="12">
        <v>6</v>
      </c>
      <c r="AZ18" s="12">
        <v>4</v>
      </c>
      <c r="BA18" s="12">
        <v>9</v>
      </c>
      <c r="BB18" s="12">
        <v>14</v>
      </c>
      <c r="BC18" s="12">
        <v>4</v>
      </c>
      <c r="BD18" s="12">
        <v>0</v>
      </c>
      <c r="BE18" s="12">
        <v>0</v>
      </c>
      <c r="BF18" s="12">
        <v>1</v>
      </c>
      <c r="BG18" s="12">
        <v>2</v>
      </c>
      <c r="BH18" s="12">
        <v>0</v>
      </c>
      <c r="BI18" s="12">
        <v>3</v>
      </c>
      <c r="BJ18" s="12">
        <v>0</v>
      </c>
      <c r="BK18" s="12">
        <v>30</v>
      </c>
    </row>
    <row r="19" spans="2:63">
      <c r="B19" s="49">
        <v>8</v>
      </c>
      <c r="C19" s="8" t="s">
        <v>34</v>
      </c>
      <c r="H19">
        <f>VLOOKUP($C$8,$AK$13:$BJ$26,H$9)</f>
        <v>294</v>
      </c>
      <c r="I19" s="8">
        <v>109</v>
      </c>
      <c r="J19" s="8">
        <v>95</v>
      </c>
      <c r="K19" s="8">
        <v>82</v>
      </c>
      <c r="L19" s="8">
        <v>71</v>
      </c>
      <c r="M19" s="8">
        <v>51</v>
      </c>
      <c r="N19" s="8">
        <v>50</v>
      </c>
      <c r="O19" s="8">
        <v>44</v>
      </c>
      <c r="P19" s="8">
        <v>39</v>
      </c>
      <c r="Q19" s="8">
        <v>38</v>
      </c>
      <c r="R19" s="8">
        <v>26</v>
      </c>
      <c r="S19" s="8">
        <v>21</v>
      </c>
      <c r="T19" s="8">
        <v>10</v>
      </c>
      <c r="U19" s="8">
        <v>9</v>
      </c>
      <c r="V19" s="8">
        <v>4</v>
      </c>
      <c r="W19" s="8">
        <v>4</v>
      </c>
      <c r="X19" s="8">
        <v>1</v>
      </c>
      <c r="Y19" s="8">
        <v>0</v>
      </c>
      <c r="Z19" s="8">
        <v>0</v>
      </c>
      <c r="AA19" s="8">
        <v>0</v>
      </c>
      <c r="AB19" s="8">
        <v>0</v>
      </c>
      <c r="AC19" s="8">
        <v>0</v>
      </c>
      <c r="AF19" s="5" t="s">
        <v>6</v>
      </c>
      <c r="AG19" s="6" t="s">
        <v>56</v>
      </c>
      <c r="AH19" s="5"/>
      <c r="AI19" s="5"/>
      <c r="AK19" s="13">
        <v>7</v>
      </c>
      <c r="AL19" s="12"/>
      <c r="AM19" s="12" t="s">
        <v>33</v>
      </c>
      <c r="AN19" s="12">
        <v>48</v>
      </c>
      <c r="AO19" s="12">
        <v>55</v>
      </c>
      <c r="AP19" s="12">
        <v>16</v>
      </c>
      <c r="AQ19" s="12">
        <v>10</v>
      </c>
      <c r="AR19" s="12">
        <v>7</v>
      </c>
      <c r="AS19" s="12">
        <v>10</v>
      </c>
      <c r="AT19" s="12">
        <v>8</v>
      </c>
      <c r="AU19" s="12">
        <v>28</v>
      </c>
      <c r="AV19" s="12">
        <v>4</v>
      </c>
      <c r="AW19" s="12">
        <v>0</v>
      </c>
      <c r="AX19" s="12">
        <v>5</v>
      </c>
      <c r="AY19" s="12">
        <v>3</v>
      </c>
      <c r="AZ19" s="12">
        <v>1</v>
      </c>
      <c r="BA19" s="12">
        <v>6</v>
      </c>
      <c r="BB19" s="12">
        <v>9</v>
      </c>
      <c r="BC19" s="12">
        <v>3</v>
      </c>
      <c r="BD19" s="12">
        <v>0</v>
      </c>
      <c r="BE19" s="12">
        <v>0</v>
      </c>
      <c r="BF19" s="12">
        <v>0</v>
      </c>
      <c r="BG19" s="12">
        <v>0</v>
      </c>
      <c r="BH19" s="12">
        <v>0</v>
      </c>
      <c r="BI19" s="12">
        <v>3</v>
      </c>
      <c r="BJ19" s="12">
        <v>0</v>
      </c>
      <c r="BK19" s="12">
        <v>20</v>
      </c>
    </row>
    <row r="20" spans="2:63">
      <c r="B20" s="49">
        <v>9</v>
      </c>
      <c r="C20" s="8" t="s">
        <v>35</v>
      </c>
      <c r="G20" t="s">
        <v>182</v>
      </c>
      <c r="I20" s="9">
        <f>I19/$H19</f>
        <v>0.37074829931972791</v>
      </c>
      <c r="J20" s="9">
        <f t="shared" ref="J20:AC20" si="4">J19/$H19</f>
        <v>0.3231292517006803</v>
      </c>
      <c r="K20" s="9">
        <f t="shared" si="4"/>
        <v>0.27891156462585032</v>
      </c>
      <c r="L20" s="9">
        <f t="shared" si="4"/>
        <v>0.24149659863945577</v>
      </c>
      <c r="M20" s="9">
        <f t="shared" si="4"/>
        <v>0.17346938775510204</v>
      </c>
      <c r="N20" s="9">
        <f t="shared" si="4"/>
        <v>0.17006802721088435</v>
      </c>
      <c r="O20" s="9">
        <f t="shared" si="4"/>
        <v>0.14965986394557823</v>
      </c>
      <c r="P20" s="9">
        <f t="shared" si="4"/>
        <v>0.1326530612244898</v>
      </c>
      <c r="Q20" s="9">
        <f t="shared" si="4"/>
        <v>0.12925170068027211</v>
      </c>
      <c r="R20" s="9">
        <f t="shared" si="4"/>
        <v>8.8435374149659865E-2</v>
      </c>
      <c r="S20" s="9">
        <f t="shared" si="4"/>
        <v>7.1428571428571425E-2</v>
      </c>
      <c r="T20" s="9">
        <f t="shared" si="4"/>
        <v>3.4013605442176874E-2</v>
      </c>
      <c r="U20" s="9">
        <f t="shared" si="4"/>
        <v>3.0612244897959183E-2</v>
      </c>
      <c r="V20" s="9">
        <f t="shared" si="4"/>
        <v>1.3605442176870748E-2</v>
      </c>
      <c r="W20" s="9">
        <f t="shared" si="4"/>
        <v>1.3605442176870748E-2</v>
      </c>
      <c r="X20" s="9">
        <f t="shared" si="4"/>
        <v>3.4013605442176869E-3</v>
      </c>
      <c r="Y20" s="9">
        <f t="shared" si="4"/>
        <v>0</v>
      </c>
      <c r="Z20" s="9">
        <f t="shared" si="4"/>
        <v>0</v>
      </c>
      <c r="AA20" s="9">
        <f t="shared" si="4"/>
        <v>0</v>
      </c>
      <c r="AB20" s="9">
        <f t="shared" si="4"/>
        <v>0</v>
      </c>
      <c r="AC20" s="9">
        <f t="shared" si="4"/>
        <v>0</v>
      </c>
      <c r="AF20" s="5" t="s">
        <v>5</v>
      </c>
      <c r="AG20" s="6" t="s">
        <v>54</v>
      </c>
      <c r="AH20" s="5"/>
      <c r="AI20" s="5"/>
      <c r="AK20" s="13">
        <v>8</v>
      </c>
      <c r="AL20" s="12"/>
      <c r="AM20" s="12" t="s">
        <v>34</v>
      </c>
      <c r="AN20" s="12">
        <v>111</v>
      </c>
      <c r="AO20" s="12">
        <v>122</v>
      </c>
      <c r="AP20" s="12">
        <v>37</v>
      </c>
      <c r="AQ20" s="12">
        <v>25</v>
      </c>
      <c r="AR20" s="12">
        <v>8</v>
      </c>
      <c r="AS20" s="12">
        <v>30</v>
      </c>
      <c r="AT20" s="12">
        <v>11</v>
      </c>
      <c r="AU20" s="12">
        <v>49</v>
      </c>
      <c r="AV20" s="12">
        <v>9</v>
      </c>
      <c r="AW20" s="12">
        <v>1</v>
      </c>
      <c r="AX20" s="12">
        <v>9</v>
      </c>
      <c r="AY20" s="12">
        <v>9</v>
      </c>
      <c r="AZ20" s="12">
        <v>10</v>
      </c>
      <c r="BA20" s="12">
        <v>19</v>
      </c>
      <c r="BB20" s="12">
        <v>14</v>
      </c>
      <c r="BC20" s="12">
        <v>7</v>
      </c>
      <c r="BD20" s="12">
        <v>0</v>
      </c>
      <c r="BE20" s="12">
        <v>0</v>
      </c>
      <c r="BF20" s="12">
        <v>1</v>
      </c>
      <c r="BG20" s="12">
        <v>0</v>
      </c>
      <c r="BH20" s="12">
        <v>0</v>
      </c>
      <c r="BI20" s="12">
        <v>1</v>
      </c>
      <c r="BJ20" s="12">
        <v>0</v>
      </c>
      <c r="BK20" s="12">
        <v>51</v>
      </c>
    </row>
    <row r="21" spans="2:63">
      <c r="B21" s="49">
        <v>10</v>
      </c>
      <c r="C21" s="8" t="s">
        <v>36</v>
      </c>
      <c r="AF21" s="5" t="s">
        <v>7</v>
      </c>
      <c r="AG21" s="6" t="s">
        <v>57</v>
      </c>
      <c r="AH21" s="5"/>
      <c r="AI21" s="5"/>
      <c r="AK21" s="13">
        <v>9</v>
      </c>
      <c r="AL21" s="12"/>
      <c r="AM21" s="12" t="s">
        <v>35</v>
      </c>
      <c r="AN21" s="12">
        <v>62</v>
      </c>
      <c r="AO21" s="12">
        <v>67</v>
      </c>
      <c r="AP21" s="12">
        <v>28</v>
      </c>
      <c r="AQ21" s="12">
        <v>29</v>
      </c>
      <c r="AR21" s="12">
        <v>5</v>
      </c>
      <c r="AS21" s="12">
        <v>14</v>
      </c>
      <c r="AT21" s="12">
        <v>3</v>
      </c>
      <c r="AU21" s="12">
        <v>27</v>
      </c>
      <c r="AV21" s="12">
        <v>1</v>
      </c>
      <c r="AW21" s="12">
        <v>1</v>
      </c>
      <c r="AX21" s="12">
        <v>2</v>
      </c>
      <c r="AY21" s="12">
        <v>5</v>
      </c>
      <c r="AZ21" s="12">
        <v>5</v>
      </c>
      <c r="BA21" s="12">
        <v>8</v>
      </c>
      <c r="BB21" s="12">
        <v>3</v>
      </c>
      <c r="BC21" s="12">
        <v>3</v>
      </c>
      <c r="BD21" s="12">
        <v>0</v>
      </c>
      <c r="BE21" s="12">
        <v>1</v>
      </c>
      <c r="BF21" s="12">
        <v>3</v>
      </c>
      <c r="BG21" s="12">
        <v>0</v>
      </c>
      <c r="BH21" s="12">
        <v>0</v>
      </c>
      <c r="BI21" s="12">
        <v>0</v>
      </c>
      <c r="BJ21" s="12">
        <v>0</v>
      </c>
      <c r="BK21" s="12">
        <v>40</v>
      </c>
    </row>
    <row r="22" spans="2:63">
      <c r="B22" s="49">
        <v>11</v>
      </c>
      <c r="C22" s="8" t="s">
        <v>37</v>
      </c>
      <c r="AF22" s="5" t="s">
        <v>17</v>
      </c>
      <c r="AG22" s="6" t="s">
        <v>58</v>
      </c>
      <c r="AH22" s="5"/>
      <c r="AI22" s="5"/>
      <c r="AK22" s="13">
        <v>10</v>
      </c>
      <c r="AL22" s="12"/>
      <c r="AM22" s="12" t="s">
        <v>36</v>
      </c>
      <c r="AN22" s="12">
        <v>39</v>
      </c>
      <c r="AO22" s="12">
        <v>40</v>
      </c>
      <c r="AP22" s="12">
        <v>5</v>
      </c>
      <c r="AQ22" s="12">
        <v>5</v>
      </c>
      <c r="AR22" s="12">
        <v>3</v>
      </c>
      <c r="AS22" s="12">
        <v>5</v>
      </c>
      <c r="AT22" s="12">
        <v>6</v>
      </c>
      <c r="AU22" s="12">
        <v>17</v>
      </c>
      <c r="AV22" s="12">
        <v>1</v>
      </c>
      <c r="AW22" s="12">
        <v>2</v>
      </c>
      <c r="AX22" s="12">
        <v>0</v>
      </c>
      <c r="AY22" s="12">
        <v>4</v>
      </c>
      <c r="AZ22" s="12">
        <v>3</v>
      </c>
      <c r="BA22" s="12">
        <v>3</v>
      </c>
      <c r="BB22" s="12">
        <v>5</v>
      </c>
      <c r="BC22" s="12">
        <v>3</v>
      </c>
      <c r="BD22" s="12">
        <v>0</v>
      </c>
      <c r="BE22" s="12">
        <v>0</v>
      </c>
      <c r="BF22" s="12">
        <v>0</v>
      </c>
      <c r="BG22" s="12">
        <v>4</v>
      </c>
      <c r="BH22" s="12">
        <v>0</v>
      </c>
      <c r="BI22" s="12">
        <v>0</v>
      </c>
      <c r="BJ22" s="12">
        <v>0</v>
      </c>
      <c r="BK22" s="12">
        <v>7</v>
      </c>
    </row>
    <row r="23" spans="2:63">
      <c r="B23" s="49">
        <v>12</v>
      </c>
      <c r="C23" s="8" t="s">
        <v>38</v>
      </c>
      <c r="AF23" s="5" t="s">
        <v>14</v>
      </c>
      <c r="AG23" s="6" t="s">
        <v>59</v>
      </c>
      <c r="AH23" s="5"/>
      <c r="AI23" s="5"/>
      <c r="AK23" s="13">
        <v>11</v>
      </c>
      <c r="AL23" s="12"/>
      <c r="AM23" s="12" t="s">
        <v>37</v>
      </c>
      <c r="AN23" s="12">
        <v>32</v>
      </c>
      <c r="AO23" s="12">
        <v>36</v>
      </c>
      <c r="AP23" s="12">
        <v>7</v>
      </c>
      <c r="AQ23" s="12">
        <v>14</v>
      </c>
      <c r="AR23" s="12">
        <v>4</v>
      </c>
      <c r="AS23" s="12">
        <v>5</v>
      </c>
      <c r="AT23" s="12">
        <v>1</v>
      </c>
      <c r="AU23" s="12">
        <v>17</v>
      </c>
      <c r="AV23" s="12">
        <v>1</v>
      </c>
      <c r="AW23" s="12">
        <v>0</v>
      </c>
      <c r="AX23" s="12">
        <v>1</v>
      </c>
      <c r="AY23" s="12">
        <v>2</v>
      </c>
      <c r="AZ23" s="12">
        <v>8</v>
      </c>
      <c r="BA23" s="12">
        <v>3</v>
      </c>
      <c r="BB23" s="12">
        <v>6</v>
      </c>
      <c r="BC23" s="12">
        <v>1</v>
      </c>
      <c r="BD23" s="12">
        <v>0</v>
      </c>
      <c r="BE23" s="12">
        <v>0</v>
      </c>
      <c r="BF23" s="12">
        <v>1</v>
      </c>
      <c r="BG23" s="12">
        <v>1</v>
      </c>
      <c r="BH23" s="12">
        <v>0</v>
      </c>
      <c r="BI23" s="12">
        <v>0</v>
      </c>
      <c r="BJ23" s="12">
        <v>0</v>
      </c>
      <c r="BK23" s="12">
        <v>18</v>
      </c>
    </row>
    <row r="24" spans="2:63">
      <c r="B24" s="49">
        <v>13</v>
      </c>
      <c r="C24" s="8" t="s">
        <v>39</v>
      </c>
      <c r="AF24" s="5" t="s">
        <v>8</v>
      </c>
      <c r="AG24" s="6" t="s">
        <v>60</v>
      </c>
      <c r="AH24" s="5"/>
      <c r="AI24" s="5"/>
      <c r="AK24" s="13">
        <v>12</v>
      </c>
      <c r="AL24" s="12"/>
      <c r="AM24" s="12" t="s">
        <v>38</v>
      </c>
      <c r="AN24" s="12">
        <v>186</v>
      </c>
      <c r="AO24" s="12">
        <v>201</v>
      </c>
      <c r="AP24" s="12">
        <v>58</v>
      </c>
      <c r="AQ24" s="12">
        <v>55</v>
      </c>
      <c r="AR24" s="12">
        <v>30</v>
      </c>
      <c r="AS24" s="12">
        <v>28</v>
      </c>
      <c r="AT24" s="12">
        <v>8</v>
      </c>
      <c r="AU24" s="12">
        <v>53</v>
      </c>
      <c r="AV24" s="12">
        <v>6</v>
      </c>
      <c r="AW24" s="12">
        <v>1</v>
      </c>
      <c r="AX24" s="12">
        <v>5</v>
      </c>
      <c r="AY24" s="12">
        <v>20</v>
      </c>
      <c r="AZ24" s="12">
        <v>18</v>
      </c>
      <c r="BA24" s="12">
        <v>15</v>
      </c>
      <c r="BB24" s="12">
        <v>27</v>
      </c>
      <c r="BC24" s="12">
        <v>12</v>
      </c>
      <c r="BD24" s="12">
        <v>0</v>
      </c>
      <c r="BE24" s="12">
        <v>1</v>
      </c>
      <c r="BF24" s="12">
        <v>5</v>
      </c>
      <c r="BG24" s="12">
        <v>6</v>
      </c>
      <c r="BH24" s="12">
        <v>1</v>
      </c>
      <c r="BI24" s="12">
        <v>3</v>
      </c>
      <c r="BJ24" s="12">
        <v>0</v>
      </c>
      <c r="BK24" s="12">
        <v>80</v>
      </c>
    </row>
    <row r="25" spans="2:63">
      <c r="B25" s="49">
        <v>14</v>
      </c>
      <c r="C25" s="8" t="s">
        <v>40</v>
      </c>
      <c r="AF25" s="5" t="s">
        <v>16</v>
      </c>
      <c r="AG25" s="6" t="s">
        <v>61</v>
      </c>
      <c r="AH25" s="5"/>
      <c r="AI25" s="5"/>
      <c r="AK25" s="13">
        <v>13</v>
      </c>
      <c r="AL25" s="12"/>
      <c r="AM25" s="12" t="s">
        <v>39</v>
      </c>
      <c r="AN25" s="12">
        <v>79</v>
      </c>
      <c r="AO25" s="12">
        <v>88</v>
      </c>
      <c r="AP25" s="12">
        <v>16</v>
      </c>
      <c r="AQ25" s="12">
        <v>21</v>
      </c>
      <c r="AR25" s="12">
        <v>13</v>
      </c>
      <c r="AS25" s="12">
        <v>11</v>
      </c>
      <c r="AT25" s="12">
        <v>8</v>
      </c>
      <c r="AU25" s="12">
        <v>29</v>
      </c>
      <c r="AV25" s="12">
        <v>1</v>
      </c>
      <c r="AW25" s="12">
        <v>0</v>
      </c>
      <c r="AX25" s="12">
        <v>2</v>
      </c>
      <c r="AY25" s="12">
        <v>15</v>
      </c>
      <c r="AZ25" s="12">
        <v>14</v>
      </c>
      <c r="BA25" s="12">
        <v>15</v>
      </c>
      <c r="BB25" s="12">
        <v>8</v>
      </c>
      <c r="BC25" s="12">
        <v>10</v>
      </c>
      <c r="BD25" s="12">
        <v>0</v>
      </c>
      <c r="BE25" s="12">
        <v>0</v>
      </c>
      <c r="BF25" s="12">
        <v>3</v>
      </c>
      <c r="BG25" s="12">
        <v>1</v>
      </c>
      <c r="BH25" s="12">
        <v>0</v>
      </c>
      <c r="BI25" s="12">
        <v>0</v>
      </c>
      <c r="BJ25" s="12">
        <v>0</v>
      </c>
      <c r="BK25" s="12">
        <v>30</v>
      </c>
    </row>
    <row r="26" spans="2:63">
      <c r="B26" s="1"/>
      <c r="C26" s="8" t="s">
        <v>240</v>
      </c>
      <c r="AF26" s="5" t="s">
        <v>62</v>
      </c>
      <c r="AG26" s="6" t="s">
        <v>63</v>
      </c>
      <c r="AH26" s="5"/>
      <c r="AI26" s="5"/>
      <c r="AK26" s="13">
        <v>14</v>
      </c>
      <c r="AL26" s="12"/>
      <c r="AM26" s="12" t="s">
        <v>40</v>
      </c>
      <c r="AN26" s="12">
        <v>40</v>
      </c>
      <c r="AO26" s="12">
        <v>45</v>
      </c>
      <c r="AP26" s="12">
        <v>10</v>
      </c>
      <c r="AQ26" s="12">
        <v>9</v>
      </c>
      <c r="AR26" s="12">
        <v>5</v>
      </c>
      <c r="AS26" s="12">
        <v>8</v>
      </c>
      <c r="AT26" s="12">
        <v>4</v>
      </c>
      <c r="AU26" s="12">
        <v>19</v>
      </c>
      <c r="AV26" s="12">
        <v>1</v>
      </c>
      <c r="AW26" s="12">
        <v>0</v>
      </c>
      <c r="AX26" s="12">
        <v>3</v>
      </c>
      <c r="AY26" s="12">
        <v>0</v>
      </c>
      <c r="AZ26" s="12">
        <v>9</v>
      </c>
      <c r="BA26" s="12">
        <v>5</v>
      </c>
      <c r="BB26" s="12">
        <v>2</v>
      </c>
      <c r="BC26" s="12">
        <v>4</v>
      </c>
      <c r="BD26" s="12">
        <v>0</v>
      </c>
      <c r="BE26" s="12">
        <v>0</v>
      </c>
      <c r="BF26" s="12">
        <v>1</v>
      </c>
      <c r="BG26" s="12">
        <v>1</v>
      </c>
      <c r="BH26" s="12">
        <v>1</v>
      </c>
      <c r="BI26" s="12">
        <v>0</v>
      </c>
      <c r="BJ26" s="12">
        <v>0</v>
      </c>
      <c r="BK26" s="12">
        <v>18</v>
      </c>
    </row>
    <row r="27" spans="2:63">
      <c r="B27" s="58"/>
      <c r="AF27" s="5" t="s">
        <v>9</v>
      </c>
      <c r="AG27" s="6" t="s">
        <v>64</v>
      </c>
      <c r="AH27" s="5"/>
      <c r="AI27" s="5"/>
      <c r="AK27" s="12"/>
      <c r="AL27" s="12" t="s">
        <v>41</v>
      </c>
      <c r="AM27" s="12" t="s">
        <v>26</v>
      </c>
      <c r="AN27" s="12">
        <v>998</v>
      </c>
      <c r="AO27" s="12">
        <v>1133</v>
      </c>
      <c r="AP27" s="12">
        <v>320</v>
      </c>
      <c r="AQ27" s="12">
        <v>317</v>
      </c>
      <c r="AR27" s="12">
        <v>116</v>
      </c>
      <c r="AS27" s="12">
        <v>250</v>
      </c>
      <c r="AT27" s="12">
        <v>121</v>
      </c>
      <c r="AU27" s="12">
        <v>464</v>
      </c>
      <c r="AV27" s="12">
        <v>67</v>
      </c>
      <c r="AW27" s="12">
        <v>6</v>
      </c>
      <c r="AX27" s="12">
        <v>52</v>
      </c>
      <c r="AY27" s="12">
        <v>91</v>
      </c>
      <c r="AZ27" s="12">
        <v>124</v>
      </c>
      <c r="BA27" s="12">
        <v>182</v>
      </c>
      <c r="BB27" s="12">
        <v>161</v>
      </c>
      <c r="BC27" s="12">
        <v>52</v>
      </c>
      <c r="BD27" s="12">
        <v>0</v>
      </c>
      <c r="BE27" s="12">
        <v>3</v>
      </c>
      <c r="BF27" s="12">
        <v>21</v>
      </c>
      <c r="BG27" s="12">
        <v>19</v>
      </c>
      <c r="BH27" s="12">
        <v>3</v>
      </c>
      <c r="BI27" s="12">
        <v>9</v>
      </c>
      <c r="BJ27" s="12">
        <v>0</v>
      </c>
      <c r="BK27" s="12">
        <v>475</v>
      </c>
    </row>
    <row r="28" spans="2:63">
      <c r="B28" s="58"/>
      <c r="AF28" s="5" t="s">
        <v>15</v>
      </c>
      <c r="AG28" s="6" t="s">
        <v>65</v>
      </c>
      <c r="AH28" s="5"/>
      <c r="AI28" s="5"/>
      <c r="AK28" s="12"/>
      <c r="AL28" s="12" t="s">
        <v>42</v>
      </c>
      <c r="AM28" s="12" t="s">
        <v>26</v>
      </c>
      <c r="AN28" s="12">
        <v>349</v>
      </c>
      <c r="AO28" s="12">
        <v>367</v>
      </c>
      <c r="AP28" s="12">
        <v>119</v>
      </c>
      <c r="AQ28" s="12">
        <v>130</v>
      </c>
      <c r="AR28" s="12">
        <v>51</v>
      </c>
      <c r="AS28" s="12">
        <v>37</v>
      </c>
      <c r="AT28" s="12">
        <v>20</v>
      </c>
      <c r="AU28" s="12">
        <v>101</v>
      </c>
      <c r="AV28" s="12">
        <v>5</v>
      </c>
      <c r="AW28" s="12">
        <v>3</v>
      </c>
      <c r="AX28" s="12">
        <v>8</v>
      </c>
      <c r="AY28" s="12">
        <v>66</v>
      </c>
      <c r="AZ28" s="12">
        <v>18</v>
      </c>
      <c r="BA28" s="12">
        <v>20</v>
      </c>
      <c r="BB28" s="12">
        <v>48</v>
      </c>
      <c r="BC28" s="12">
        <v>23</v>
      </c>
      <c r="BD28" s="12">
        <v>0</v>
      </c>
      <c r="BE28" s="12">
        <v>2</v>
      </c>
      <c r="BF28" s="12">
        <v>5</v>
      </c>
      <c r="BG28" s="12">
        <v>8</v>
      </c>
      <c r="BH28" s="12">
        <v>7</v>
      </c>
      <c r="BI28" s="12">
        <v>9</v>
      </c>
      <c r="BJ28" s="12">
        <v>0</v>
      </c>
      <c r="BK28" s="12">
        <v>171</v>
      </c>
    </row>
    <row r="29" spans="2:63">
      <c r="B29" s="58"/>
      <c r="AF29" s="5" t="s">
        <v>66</v>
      </c>
      <c r="AG29" s="6" t="s">
        <v>67</v>
      </c>
      <c r="AH29" s="5"/>
      <c r="AI29" s="5"/>
      <c r="AK29" s="13">
        <v>1</v>
      </c>
      <c r="AL29" s="12" t="s">
        <v>41</v>
      </c>
      <c r="AM29" s="12" t="s">
        <v>27</v>
      </c>
      <c r="AN29" s="12">
        <v>77</v>
      </c>
      <c r="AO29" s="12">
        <v>88</v>
      </c>
      <c r="AP29" s="12">
        <v>23</v>
      </c>
      <c r="AQ29" s="12">
        <v>28</v>
      </c>
      <c r="AR29" s="12">
        <v>4</v>
      </c>
      <c r="AS29" s="12">
        <v>20</v>
      </c>
      <c r="AT29" s="12">
        <v>14</v>
      </c>
      <c r="AU29" s="12">
        <v>41</v>
      </c>
      <c r="AV29" s="12">
        <v>7</v>
      </c>
      <c r="AW29" s="12">
        <v>1</v>
      </c>
      <c r="AX29" s="12">
        <v>2</v>
      </c>
      <c r="AY29" s="12">
        <v>9</v>
      </c>
      <c r="AZ29" s="12">
        <v>9</v>
      </c>
      <c r="BA29" s="12">
        <v>19</v>
      </c>
      <c r="BB29" s="12">
        <v>16</v>
      </c>
      <c r="BC29" s="12">
        <v>3</v>
      </c>
      <c r="BD29" s="12">
        <v>0</v>
      </c>
      <c r="BE29" s="12">
        <v>0</v>
      </c>
      <c r="BF29" s="12">
        <v>3</v>
      </c>
      <c r="BG29" s="12">
        <v>0</v>
      </c>
      <c r="BH29" s="12">
        <v>2</v>
      </c>
      <c r="BI29" s="12">
        <v>0</v>
      </c>
      <c r="BJ29" s="12">
        <v>0</v>
      </c>
      <c r="BK29" s="12">
        <v>38</v>
      </c>
    </row>
    <row r="30" spans="2:63">
      <c r="B30" s="58"/>
      <c r="AF30" s="5" t="s">
        <v>13</v>
      </c>
      <c r="AG30" s="6" t="s">
        <v>68</v>
      </c>
      <c r="AH30" s="5"/>
      <c r="AI30" s="5"/>
      <c r="AK30" s="13">
        <v>2</v>
      </c>
      <c r="AL30" s="12" t="s">
        <v>41</v>
      </c>
      <c r="AM30" s="12" t="s">
        <v>28</v>
      </c>
      <c r="AN30" s="12">
        <v>96</v>
      </c>
      <c r="AO30" s="12">
        <v>102</v>
      </c>
      <c r="AP30" s="12">
        <v>40</v>
      </c>
      <c r="AQ30" s="12">
        <v>38</v>
      </c>
      <c r="AR30" s="12">
        <v>6</v>
      </c>
      <c r="AS30" s="12">
        <v>22</v>
      </c>
      <c r="AT30" s="12">
        <v>15</v>
      </c>
      <c r="AU30" s="12">
        <v>42</v>
      </c>
      <c r="AV30" s="12">
        <v>8</v>
      </c>
      <c r="AW30" s="12">
        <v>0</v>
      </c>
      <c r="AX30" s="12">
        <v>4</v>
      </c>
      <c r="AY30" s="12">
        <v>6</v>
      </c>
      <c r="AZ30" s="12">
        <v>7</v>
      </c>
      <c r="BA30" s="12">
        <v>11</v>
      </c>
      <c r="BB30" s="12">
        <v>14</v>
      </c>
      <c r="BC30" s="12">
        <v>4</v>
      </c>
      <c r="BD30" s="12">
        <v>0</v>
      </c>
      <c r="BE30" s="12">
        <v>3</v>
      </c>
      <c r="BF30" s="12">
        <v>2</v>
      </c>
      <c r="BG30" s="12">
        <v>3</v>
      </c>
      <c r="BH30" s="12">
        <v>1</v>
      </c>
      <c r="BI30" s="12">
        <v>4</v>
      </c>
      <c r="BJ30" s="12">
        <v>0</v>
      </c>
      <c r="BK30" s="12">
        <v>53</v>
      </c>
    </row>
    <row r="31" spans="2:63">
      <c r="B31" s="58"/>
      <c r="AF31" s="5" t="s">
        <v>69</v>
      </c>
      <c r="AG31" s="6" t="s">
        <v>70</v>
      </c>
      <c r="AH31" s="5"/>
      <c r="AI31" s="5"/>
      <c r="AK31" s="13">
        <v>3</v>
      </c>
      <c r="AL31" s="12" t="s">
        <v>41</v>
      </c>
      <c r="AM31" s="12" t="s">
        <v>29</v>
      </c>
      <c r="AN31" s="12">
        <v>214</v>
      </c>
      <c r="AO31" s="12">
        <v>250</v>
      </c>
      <c r="AP31" s="12">
        <v>68</v>
      </c>
      <c r="AQ31" s="12">
        <v>76</v>
      </c>
      <c r="AR31" s="12">
        <v>34</v>
      </c>
      <c r="AS31" s="12">
        <v>66</v>
      </c>
      <c r="AT31" s="12">
        <v>23</v>
      </c>
      <c r="AU31" s="12">
        <v>95</v>
      </c>
      <c r="AV31" s="12">
        <v>21</v>
      </c>
      <c r="AW31" s="12">
        <v>0</v>
      </c>
      <c r="AX31" s="12">
        <v>10</v>
      </c>
      <c r="AY31" s="12">
        <v>25</v>
      </c>
      <c r="AZ31" s="12">
        <v>37</v>
      </c>
      <c r="BA31" s="12">
        <v>44</v>
      </c>
      <c r="BB31" s="12">
        <v>41</v>
      </c>
      <c r="BC31" s="12">
        <v>8</v>
      </c>
      <c r="BD31" s="12">
        <v>0</v>
      </c>
      <c r="BE31" s="12">
        <v>0</v>
      </c>
      <c r="BF31" s="12">
        <v>4</v>
      </c>
      <c r="BG31" s="12">
        <v>3</v>
      </c>
      <c r="BH31" s="12">
        <v>0</v>
      </c>
      <c r="BI31" s="12">
        <v>0</v>
      </c>
      <c r="BJ31" s="12">
        <v>0</v>
      </c>
      <c r="BK31" s="12">
        <v>107</v>
      </c>
    </row>
    <row r="32" spans="2:63">
      <c r="B32" s="58"/>
      <c r="AF32" s="5" t="s">
        <v>18</v>
      </c>
      <c r="AG32" s="6" t="s">
        <v>71</v>
      </c>
      <c r="AH32" s="5"/>
      <c r="AI32" s="5"/>
      <c r="AK32" s="13">
        <v>4</v>
      </c>
      <c r="AL32" s="12" t="s">
        <v>41</v>
      </c>
      <c r="AM32" s="12" t="s">
        <v>30</v>
      </c>
      <c r="AN32" s="12">
        <v>87</v>
      </c>
      <c r="AO32" s="12">
        <v>102</v>
      </c>
      <c r="AP32" s="12">
        <v>30</v>
      </c>
      <c r="AQ32" s="12">
        <v>26</v>
      </c>
      <c r="AR32" s="12">
        <v>11</v>
      </c>
      <c r="AS32" s="12">
        <v>25</v>
      </c>
      <c r="AT32" s="12">
        <v>12</v>
      </c>
      <c r="AU32" s="12">
        <v>45</v>
      </c>
      <c r="AV32" s="12">
        <v>5</v>
      </c>
      <c r="AW32" s="12">
        <v>0</v>
      </c>
      <c r="AX32" s="12">
        <v>9</v>
      </c>
      <c r="AY32" s="12">
        <v>11</v>
      </c>
      <c r="AZ32" s="12">
        <v>3</v>
      </c>
      <c r="BA32" s="12">
        <v>21</v>
      </c>
      <c r="BB32" s="12">
        <v>18</v>
      </c>
      <c r="BC32" s="12">
        <v>4</v>
      </c>
      <c r="BD32" s="12">
        <v>0</v>
      </c>
      <c r="BE32" s="12">
        <v>0</v>
      </c>
      <c r="BF32" s="12">
        <v>0</v>
      </c>
      <c r="BG32" s="12">
        <v>1</v>
      </c>
      <c r="BH32" s="12">
        <v>0</v>
      </c>
      <c r="BI32" s="12">
        <v>0</v>
      </c>
      <c r="BJ32" s="12">
        <v>0</v>
      </c>
      <c r="BK32" s="12">
        <v>41</v>
      </c>
    </row>
    <row r="33" spans="2:63">
      <c r="B33" s="58"/>
      <c r="AF33" s="5" t="s">
        <v>11</v>
      </c>
      <c r="AG33" s="6" t="s">
        <v>72</v>
      </c>
      <c r="AH33" s="5"/>
      <c r="AI33" s="5"/>
      <c r="AK33" s="13">
        <v>5</v>
      </c>
      <c r="AL33" s="12" t="s">
        <v>41</v>
      </c>
      <c r="AM33" s="12" t="s">
        <v>31</v>
      </c>
      <c r="AN33" s="12">
        <v>12</v>
      </c>
      <c r="AO33" s="12">
        <v>18</v>
      </c>
      <c r="AP33" s="12">
        <v>9</v>
      </c>
      <c r="AQ33" s="12">
        <v>8</v>
      </c>
      <c r="AR33" s="12">
        <v>0</v>
      </c>
      <c r="AS33" s="12">
        <v>5</v>
      </c>
      <c r="AT33" s="12">
        <v>4</v>
      </c>
      <c r="AU33" s="12">
        <v>10</v>
      </c>
      <c r="AV33" s="12">
        <v>0</v>
      </c>
      <c r="AW33" s="12">
        <v>0</v>
      </c>
      <c r="AX33" s="12">
        <v>0</v>
      </c>
      <c r="AY33" s="12">
        <v>0</v>
      </c>
      <c r="AZ33" s="12">
        <v>3</v>
      </c>
      <c r="BA33" s="12">
        <v>8</v>
      </c>
      <c r="BB33" s="12">
        <v>0</v>
      </c>
      <c r="BC33" s="12">
        <v>0</v>
      </c>
      <c r="BD33" s="12">
        <v>0</v>
      </c>
      <c r="BE33" s="12">
        <v>0</v>
      </c>
      <c r="BF33" s="12">
        <v>0</v>
      </c>
      <c r="BG33" s="12">
        <v>0</v>
      </c>
      <c r="BH33" s="12">
        <v>0</v>
      </c>
      <c r="BI33" s="12">
        <v>0</v>
      </c>
      <c r="BJ33" s="12">
        <v>0</v>
      </c>
      <c r="BK33" s="12">
        <v>14</v>
      </c>
    </row>
    <row r="34" spans="2:63">
      <c r="B34" s="58"/>
      <c r="AF34" s="5" t="s">
        <v>22</v>
      </c>
      <c r="AG34" s="6" t="s">
        <v>73</v>
      </c>
      <c r="AH34" s="5"/>
      <c r="AI34" s="5"/>
      <c r="AK34" s="13">
        <v>6</v>
      </c>
      <c r="AL34" s="12" t="s">
        <v>41</v>
      </c>
      <c r="AM34" s="12" t="s">
        <v>32</v>
      </c>
      <c r="AN34" s="12">
        <v>49</v>
      </c>
      <c r="AO34" s="12">
        <v>59</v>
      </c>
      <c r="AP34" s="12">
        <v>18</v>
      </c>
      <c r="AQ34" s="12">
        <v>21</v>
      </c>
      <c r="AR34" s="12">
        <v>4</v>
      </c>
      <c r="AS34" s="12">
        <v>8</v>
      </c>
      <c r="AT34" s="12">
        <v>13</v>
      </c>
      <c r="AU34" s="12">
        <v>27</v>
      </c>
      <c r="AV34" s="12">
        <v>7</v>
      </c>
      <c r="AW34" s="12">
        <v>1</v>
      </c>
      <c r="AX34" s="12">
        <v>4</v>
      </c>
      <c r="AY34" s="12">
        <v>5</v>
      </c>
      <c r="AZ34" s="12">
        <v>3</v>
      </c>
      <c r="BA34" s="12">
        <v>9</v>
      </c>
      <c r="BB34" s="12">
        <v>13</v>
      </c>
      <c r="BC34" s="12">
        <v>3</v>
      </c>
      <c r="BD34" s="12">
        <v>0</v>
      </c>
      <c r="BE34" s="12">
        <v>0</v>
      </c>
      <c r="BF34" s="12">
        <v>1</v>
      </c>
      <c r="BG34" s="12">
        <v>1</v>
      </c>
      <c r="BH34" s="12">
        <v>0</v>
      </c>
      <c r="BI34" s="12">
        <v>1</v>
      </c>
      <c r="BJ34" s="12">
        <v>0</v>
      </c>
      <c r="BK34" s="12">
        <v>26</v>
      </c>
    </row>
    <row r="35" spans="2:63">
      <c r="B35" s="58"/>
      <c r="AF35" s="5" t="s">
        <v>74</v>
      </c>
      <c r="AG35" s="6" t="s">
        <v>75</v>
      </c>
      <c r="AH35" s="5"/>
      <c r="AI35" s="5"/>
      <c r="AK35" s="13">
        <v>7</v>
      </c>
      <c r="AL35" s="12" t="s">
        <v>41</v>
      </c>
      <c r="AM35" s="12" t="s">
        <v>33</v>
      </c>
      <c r="AN35" s="12">
        <v>40</v>
      </c>
      <c r="AO35" s="12">
        <v>44</v>
      </c>
      <c r="AP35" s="12">
        <v>12</v>
      </c>
      <c r="AQ35" s="12">
        <v>6</v>
      </c>
      <c r="AR35" s="12">
        <v>6</v>
      </c>
      <c r="AS35" s="12">
        <v>9</v>
      </c>
      <c r="AT35" s="12">
        <v>3</v>
      </c>
      <c r="AU35" s="12">
        <v>22</v>
      </c>
      <c r="AV35" s="12">
        <v>2</v>
      </c>
      <c r="AW35" s="12">
        <v>0</v>
      </c>
      <c r="AX35" s="12">
        <v>5</v>
      </c>
      <c r="AY35" s="12">
        <v>2</v>
      </c>
      <c r="AZ35" s="12">
        <v>1</v>
      </c>
      <c r="BA35" s="12">
        <v>6</v>
      </c>
      <c r="BB35" s="12">
        <v>8</v>
      </c>
      <c r="BC35" s="12">
        <v>3</v>
      </c>
      <c r="BD35" s="12">
        <v>0</v>
      </c>
      <c r="BE35" s="12">
        <v>0</v>
      </c>
      <c r="BF35" s="12">
        <v>0</v>
      </c>
      <c r="BG35" s="12">
        <v>0</v>
      </c>
      <c r="BH35" s="12">
        <v>0</v>
      </c>
      <c r="BI35" s="12">
        <v>3</v>
      </c>
      <c r="BJ35" s="12">
        <v>0</v>
      </c>
      <c r="BK35" s="12">
        <v>14</v>
      </c>
    </row>
    <row r="36" spans="2:63">
      <c r="B36" s="58"/>
      <c r="AF36" s="5" t="s">
        <v>12</v>
      </c>
      <c r="AG36" s="6" t="s">
        <v>76</v>
      </c>
      <c r="AH36" s="5"/>
      <c r="AI36" s="5"/>
      <c r="AK36" s="13">
        <v>8</v>
      </c>
      <c r="AL36" s="12" t="s">
        <v>41</v>
      </c>
      <c r="AM36" s="12" t="s">
        <v>34</v>
      </c>
      <c r="AN36" s="12">
        <v>84</v>
      </c>
      <c r="AO36" s="12">
        <v>95</v>
      </c>
      <c r="AP36" s="12">
        <v>28</v>
      </c>
      <c r="AQ36" s="12">
        <v>16</v>
      </c>
      <c r="AR36" s="12">
        <v>4</v>
      </c>
      <c r="AS36" s="12">
        <v>29</v>
      </c>
      <c r="AT36" s="12">
        <v>10</v>
      </c>
      <c r="AU36" s="12">
        <v>41</v>
      </c>
      <c r="AV36" s="12">
        <v>9</v>
      </c>
      <c r="AW36" s="12">
        <v>0</v>
      </c>
      <c r="AX36" s="12">
        <v>8</v>
      </c>
      <c r="AY36" s="12">
        <v>5</v>
      </c>
      <c r="AZ36" s="12">
        <v>9</v>
      </c>
      <c r="BA36" s="12">
        <v>17</v>
      </c>
      <c r="BB36" s="12">
        <v>5</v>
      </c>
      <c r="BC36" s="12">
        <v>5</v>
      </c>
      <c r="BD36" s="12">
        <v>0</v>
      </c>
      <c r="BE36" s="12">
        <v>0</v>
      </c>
      <c r="BF36" s="12">
        <v>1</v>
      </c>
      <c r="BG36" s="12">
        <v>0</v>
      </c>
      <c r="BH36" s="12">
        <v>0</v>
      </c>
      <c r="BI36" s="12">
        <v>0</v>
      </c>
      <c r="BJ36" s="12">
        <v>0</v>
      </c>
      <c r="BK36" s="12">
        <v>39</v>
      </c>
    </row>
    <row r="37" spans="2:63">
      <c r="B37" s="58"/>
      <c r="AF37" s="5" t="s">
        <v>77</v>
      </c>
      <c r="AG37" s="6" t="s">
        <v>78</v>
      </c>
      <c r="AH37" s="5"/>
      <c r="AI37" s="5"/>
      <c r="AK37" s="13">
        <v>9</v>
      </c>
      <c r="AL37" s="12" t="s">
        <v>41</v>
      </c>
      <c r="AM37" s="12" t="s">
        <v>35</v>
      </c>
      <c r="AN37" s="12">
        <v>39</v>
      </c>
      <c r="AO37" s="12">
        <v>43</v>
      </c>
      <c r="AP37" s="12">
        <v>20</v>
      </c>
      <c r="AQ37" s="12">
        <v>16</v>
      </c>
      <c r="AR37" s="12">
        <v>3</v>
      </c>
      <c r="AS37" s="12">
        <v>11</v>
      </c>
      <c r="AT37" s="12">
        <v>3</v>
      </c>
      <c r="AU37" s="12">
        <v>20</v>
      </c>
      <c r="AV37" s="12">
        <v>0</v>
      </c>
      <c r="AW37" s="12">
        <v>1</v>
      </c>
      <c r="AX37" s="12">
        <v>2</v>
      </c>
      <c r="AY37" s="12">
        <v>3</v>
      </c>
      <c r="AZ37" s="12">
        <v>2</v>
      </c>
      <c r="BA37" s="12">
        <v>6</v>
      </c>
      <c r="BB37" s="12">
        <v>3</v>
      </c>
      <c r="BC37" s="12">
        <v>2</v>
      </c>
      <c r="BD37" s="12">
        <v>0</v>
      </c>
      <c r="BE37" s="12">
        <v>0</v>
      </c>
      <c r="BF37" s="12">
        <v>3</v>
      </c>
      <c r="BG37" s="12">
        <v>0</v>
      </c>
      <c r="BH37" s="12">
        <v>0</v>
      </c>
      <c r="BI37" s="12">
        <v>0</v>
      </c>
      <c r="BJ37" s="12">
        <v>0</v>
      </c>
      <c r="BK37" s="12">
        <v>24</v>
      </c>
    </row>
    <row r="38" spans="2:63">
      <c r="B38" s="58"/>
      <c r="AF38" s="5" t="s">
        <v>23</v>
      </c>
      <c r="AG38" s="6" t="s">
        <v>79</v>
      </c>
      <c r="AH38" s="5"/>
      <c r="AI38" s="5"/>
      <c r="AK38" s="13">
        <v>10</v>
      </c>
      <c r="AL38" s="12" t="s">
        <v>41</v>
      </c>
      <c r="AM38" s="12" t="s">
        <v>36</v>
      </c>
      <c r="AN38" s="12">
        <v>32</v>
      </c>
      <c r="AO38" s="12">
        <v>33</v>
      </c>
      <c r="AP38" s="12">
        <v>3</v>
      </c>
      <c r="AQ38" s="12">
        <v>4</v>
      </c>
      <c r="AR38" s="12">
        <v>2</v>
      </c>
      <c r="AS38" s="12">
        <v>5</v>
      </c>
      <c r="AT38" s="12">
        <v>4</v>
      </c>
      <c r="AU38" s="12">
        <v>16</v>
      </c>
      <c r="AV38" s="12">
        <v>1</v>
      </c>
      <c r="AW38" s="12">
        <v>2</v>
      </c>
      <c r="AX38" s="12">
        <v>0</v>
      </c>
      <c r="AY38" s="12">
        <v>1</v>
      </c>
      <c r="AZ38" s="12">
        <v>3</v>
      </c>
      <c r="BA38" s="12">
        <v>3</v>
      </c>
      <c r="BB38" s="12">
        <v>5</v>
      </c>
      <c r="BC38" s="12">
        <v>2</v>
      </c>
      <c r="BD38" s="12">
        <v>0</v>
      </c>
      <c r="BE38" s="12">
        <v>0</v>
      </c>
      <c r="BF38" s="12">
        <v>0</v>
      </c>
      <c r="BG38" s="12">
        <v>4</v>
      </c>
      <c r="BH38" s="12">
        <v>0</v>
      </c>
      <c r="BI38" s="12">
        <v>0</v>
      </c>
      <c r="BJ38" s="12">
        <v>0</v>
      </c>
      <c r="BK38" s="12">
        <v>5</v>
      </c>
    </row>
    <row r="39" spans="2:63">
      <c r="B39" s="58"/>
      <c r="AF39" s="5" t="s">
        <v>21</v>
      </c>
      <c r="AG39" s="6" t="s">
        <v>80</v>
      </c>
      <c r="AH39" s="5"/>
      <c r="AI39" s="5"/>
      <c r="AK39" s="13">
        <v>11</v>
      </c>
      <c r="AL39" s="12" t="s">
        <v>41</v>
      </c>
      <c r="AM39" s="12" t="s">
        <v>37</v>
      </c>
      <c r="AN39" s="12">
        <v>28</v>
      </c>
      <c r="AO39" s="12">
        <v>32</v>
      </c>
      <c r="AP39" s="12">
        <v>6</v>
      </c>
      <c r="AQ39" s="12">
        <v>12</v>
      </c>
      <c r="AR39" s="12">
        <v>3</v>
      </c>
      <c r="AS39" s="12">
        <v>5</v>
      </c>
      <c r="AT39" s="12">
        <v>1</v>
      </c>
      <c r="AU39" s="12">
        <v>16</v>
      </c>
      <c r="AV39" s="12">
        <v>1</v>
      </c>
      <c r="AW39" s="12">
        <v>0</v>
      </c>
      <c r="AX39" s="12">
        <v>0</v>
      </c>
      <c r="AY39" s="12">
        <v>1</v>
      </c>
      <c r="AZ39" s="12">
        <v>7</v>
      </c>
      <c r="BA39" s="12">
        <v>3</v>
      </c>
      <c r="BB39" s="12">
        <v>6</v>
      </c>
      <c r="BC39" s="12">
        <v>1</v>
      </c>
      <c r="BD39" s="12">
        <v>0</v>
      </c>
      <c r="BE39" s="12">
        <v>0</v>
      </c>
      <c r="BF39" s="12">
        <v>1</v>
      </c>
      <c r="BG39" s="12">
        <v>1</v>
      </c>
      <c r="BH39" s="12">
        <v>0</v>
      </c>
      <c r="BI39" s="12">
        <v>0</v>
      </c>
      <c r="BJ39" s="12">
        <v>0</v>
      </c>
      <c r="BK39" s="12">
        <v>16</v>
      </c>
    </row>
    <row r="40" spans="2:63">
      <c r="B40" s="58"/>
      <c r="AF40" s="5" t="s">
        <v>81</v>
      </c>
      <c r="AG40" s="6" t="s">
        <v>82</v>
      </c>
      <c r="AH40" s="5"/>
      <c r="AI40" s="5"/>
      <c r="AK40" s="13">
        <v>12</v>
      </c>
      <c r="AL40" s="12" t="s">
        <v>41</v>
      </c>
      <c r="AM40" s="12" t="s">
        <v>38</v>
      </c>
      <c r="AN40" s="12">
        <v>141</v>
      </c>
      <c r="AO40" s="12">
        <v>154</v>
      </c>
      <c r="AP40" s="12">
        <v>39</v>
      </c>
      <c r="AQ40" s="12">
        <v>40</v>
      </c>
      <c r="AR40" s="12">
        <v>25</v>
      </c>
      <c r="AS40" s="12">
        <v>26</v>
      </c>
      <c r="AT40" s="12">
        <v>8</v>
      </c>
      <c r="AU40" s="12">
        <v>45</v>
      </c>
      <c r="AV40" s="12">
        <v>4</v>
      </c>
      <c r="AW40" s="12">
        <v>1</v>
      </c>
      <c r="AX40" s="12">
        <v>4</v>
      </c>
      <c r="AY40" s="12">
        <v>14</v>
      </c>
      <c r="AZ40" s="12">
        <v>17</v>
      </c>
      <c r="BA40" s="12">
        <v>15</v>
      </c>
      <c r="BB40" s="12">
        <v>24</v>
      </c>
      <c r="BC40" s="12">
        <v>9</v>
      </c>
      <c r="BD40" s="12">
        <v>0</v>
      </c>
      <c r="BE40" s="12">
        <v>0</v>
      </c>
      <c r="BF40" s="12">
        <v>3</v>
      </c>
      <c r="BG40" s="12">
        <v>4</v>
      </c>
      <c r="BH40" s="12">
        <v>0</v>
      </c>
      <c r="BI40" s="12">
        <v>1</v>
      </c>
      <c r="BJ40" s="12">
        <v>0</v>
      </c>
      <c r="BK40" s="12">
        <v>55</v>
      </c>
    </row>
    <row r="41" spans="2:63">
      <c r="B41" s="58"/>
      <c r="E41" s="10" t="s">
        <v>49</v>
      </c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K41" s="13">
        <v>13</v>
      </c>
      <c r="AL41" s="12" t="s">
        <v>41</v>
      </c>
      <c r="AM41" s="12" t="s">
        <v>39</v>
      </c>
      <c r="AN41" s="12">
        <v>62</v>
      </c>
      <c r="AO41" s="12">
        <v>71</v>
      </c>
      <c r="AP41" s="12">
        <v>14</v>
      </c>
      <c r="AQ41" s="12">
        <v>18</v>
      </c>
      <c r="AR41" s="12">
        <v>10</v>
      </c>
      <c r="AS41" s="12">
        <v>11</v>
      </c>
      <c r="AT41" s="12">
        <v>7</v>
      </c>
      <c r="AU41" s="12">
        <v>26</v>
      </c>
      <c r="AV41" s="12">
        <v>1</v>
      </c>
      <c r="AW41" s="12">
        <v>0</v>
      </c>
      <c r="AX41" s="12">
        <v>1</v>
      </c>
      <c r="AY41" s="12">
        <v>9</v>
      </c>
      <c r="AZ41" s="12">
        <v>14</v>
      </c>
      <c r="BA41" s="12">
        <v>15</v>
      </c>
      <c r="BB41" s="12">
        <v>6</v>
      </c>
      <c r="BC41" s="12">
        <v>6</v>
      </c>
      <c r="BD41" s="12">
        <v>0</v>
      </c>
      <c r="BE41" s="12">
        <v>0</v>
      </c>
      <c r="BF41" s="12">
        <v>2</v>
      </c>
      <c r="BG41" s="12">
        <v>1</v>
      </c>
      <c r="BH41" s="12">
        <v>0</v>
      </c>
      <c r="BI41" s="12">
        <v>0</v>
      </c>
      <c r="BJ41" s="12">
        <v>0</v>
      </c>
      <c r="BK41" s="12">
        <v>26</v>
      </c>
    </row>
    <row r="42" spans="2:63">
      <c r="B42" s="58"/>
      <c r="G42" t="s">
        <v>208</v>
      </c>
      <c r="H42" t="s">
        <v>209</v>
      </c>
      <c r="I42" t="s">
        <v>5</v>
      </c>
      <c r="J42" t="s">
        <v>6</v>
      </c>
      <c r="K42" t="s">
        <v>7</v>
      </c>
      <c r="L42" t="s">
        <v>8</v>
      </c>
      <c r="M42" t="s">
        <v>9</v>
      </c>
      <c r="N42" t="s">
        <v>10</v>
      </c>
      <c r="O42" t="s">
        <v>11</v>
      </c>
      <c r="P42" t="s">
        <v>12</v>
      </c>
      <c r="Q42" t="s">
        <v>13</v>
      </c>
      <c r="R42" t="s">
        <v>14</v>
      </c>
      <c r="S42" t="s">
        <v>15</v>
      </c>
      <c r="T42" t="s">
        <v>16</v>
      </c>
      <c r="U42" t="s">
        <v>17</v>
      </c>
      <c r="V42" t="s">
        <v>18</v>
      </c>
      <c r="W42" t="s">
        <v>19</v>
      </c>
      <c r="X42" t="s">
        <v>20</v>
      </c>
      <c r="Y42" t="s">
        <v>21</v>
      </c>
      <c r="Z42" t="s">
        <v>22</v>
      </c>
      <c r="AA42" t="s">
        <v>23</v>
      </c>
      <c r="AB42" t="s">
        <v>24</v>
      </c>
      <c r="AC42" t="s">
        <v>25</v>
      </c>
      <c r="AE42" s="84" t="s">
        <v>212</v>
      </c>
      <c r="AG42" s="86"/>
      <c r="AK42" s="13">
        <v>14</v>
      </c>
      <c r="AL42" s="12" t="s">
        <v>41</v>
      </c>
      <c r="AM42" s="12" t="s">
        <v>40</v>
      </c>
      <c r="AN42" s="12">
        <v>37</v>
      </c>
      <c r="AO42" s="12">
        <v>42</v>
      </c>
      <c r="AP42" s="12">
        <v>10</v>
      </c>
      <c r="AQ42" s="12">
        <v>8</v>
      </c>
      <c r="AR42" s="12">
        <v>4</v>
      </c>
      <c r="AS42" s="12">
        <v>8</v>
      </c>
      <c r="AT42" s="12">
        <v>4</v>
      </c>
      <c r="AU42" s="12">
        <v>18</v>
      </c>
      <c r="AV42" s="12">
        <v>1</v>
      </c>
      <c r="AW42" s="12">
        <v>0</v>
      </c>
      <c r="AX42" s="12">
        <v>3</v>
      </c>
      <c r="AY42" s="12">
        <v>0</v>
      </c>
      <c r="AZ42" s="12">
        <v>9</v>
      </c>
      <c r="BA42" s="12">
        <v>5</v>
      </c>
      <c r="BB42" s="12">
        <v>2</v>
      </c>
      <c r="BC42" s="12">
        <v>2</v>
      </c>
      <c r="BD42" s="12">
        <v>0</v>
      </c>
      <c r="BE42" s="12">
        <v>0</v>
      </c>
      <c r="BF42" s="12">
        <v>1</v>
      </c>
      <c r="BG42" s="12">
        <v>1</v>
      </c>
      <c r="BH42" s="12">
        <v>0</v>
      </c>
      <c r="BI42" s="12">
        <v>0</v>
      </c>
      <c r="BJ42" s="12">
        <v>0</v>
      </c>
      <c r="BK42" s="12">
        <v>17</v>
      </c>
    </row>
    <row r="43" spans="2:63">
      <c r="B43" s="58"/>
      <c r="I43" s="7" t="s">
        <v>87</v>
      </c>
      <c r="J43" s="7" t="s">
        <v>56</v>
      </c>
      <c r="K43" s="7" t="s">
        <v>57</v>
      </c>
      <c r="L43" s="7" t="s">
        <v>60</v>
      </c>
      <c r="M43" s="7" t="s">
        <v>64</v>
      </c>
      <c r="N43" s="7" t="s">
        <v>55</v>
      </c>
      <c r="O43" s="7" t="s">
        <v>72</v>
      </c>
      <c r="P43" s="7" t="s">
        <v>76</v>
      </c>
      <c r="Q43" s="7"/>
      <c r="R43" s="7" t="s">
        <v>59</v>
      </c>
      <c r="S43" s="7" t="s">
        <v>65</v>
      </c>
      <c r="T43" s="7" t="s">
        <v>61</v>
      </c>
      <c r="U43" s="7" t="s">
        <v>58</v>
      </c>
      <c r="V43" s="7" t="s">
        <v>71</v>
      </c>
      <c r="W43" s="7" t="s">
        <v>83</v>
      </c>
      <c r="X43" s="7" t="s">
        <v>84</v>
      </c>
      <c r="Y43" s="7" t="s">
        <v>80</v>
      </c>
      <c r="Z43" s="7" t="s">
        <v>73</v>
      </c>
      <c r="AA43" s="7" t="s">
        <v>79</v>
      </c>
      <c r="AB43" s="7" t="s">
        <v>82</v>
      </c>
      <c r="AC43" s="7" t="s">
        <v>85</v>
      </c>
      <c r="AE43" s="87" t="s">
        <v>213</v>
      </c>
      <c r="AG43" s="86"/>
      <c r="AK43" s="13">
        <v>1</v>
      </c>
      <c r="AL43" s="12" t="s">
        <v>42</v>
      </c>
      <c r="AM43" s="12" t="s">
        <v>27</v>
      </c>
      <c r="AN43" s="12">
        <v>19</v>
      </c>
      <c r="AO43" s="12">
        <v>19</v>
      </c>
      <c r="AP43" s="12">
        <v>5</v>
      </c>
      <c r="AQ43" s="12">
        <v>6</v>
      </c>
      <c r="AR43" s="12">
        <v>4</v>
      </c>
      <c r="AS43" s="12">
        <v>0</v>
      </c>
      <c r="AT43" s="12">
        <v>1</v>
      </c>
      <c r="AU43" s="12">
        <v>2</v>
      </c>
      <c r="AV43" s="12">
        <v>0</v>
      </c>
      <c r="AW43" s="12">
        <v>0</v>
      </c>
      <c r="AX43" s="12">
        <v>1</v>
      </c>
      <c r="AY43" s="12">
        <v>4</v>
      </c>
      <c r="AZ43" s="12">
        <v>2</v>
      </c>
      <c r="BA43" s="12">
        <v>2</v>
      </c>
      <c r="BB43" s="12">
        <v>2</v>
      </c>
      <c r="BC43" s="12">
        <v>0</v>
      </c>
      <c r="BD43" s="12">
        <v>0</v>
      </c>
      <c r="BE43" s="12">
        <v>0</v>
      </c>
      <c r="BF43" s="12">
        <v>0</v>
      </c>
      <c r="BG43" s="12">
        <v>0</v>
      </c>
      <c r="BH43" s="12">
        <v>1</v>
      </c>
      <c r="BI43" s="12">
        <v>0</v>
      </c>
      <c r="BJ43" s="12">
        <v>0</v>
      </c>
      <c r="BK43" s="12">
        <v>8</v>
      </c>
    </row>
    <row r="44" spans="2:63">
      <c r="B44" s="58"/>
      <c r="F44" t="s">
        <v>52</v>
      </c>
      <c r="G44">
        <v>1347</v>
      </c>
      <c r="H44">
        <v>1500</v>
      </c>
      <c r="I44" s="8">
        <v>439</v>
      </c>
      <c r="J44" s="8">
        <v>447</v>
      </c>
      <c r="K44" s="8">
        <v>167</v>
      </c>
      <c r="L44" s="8">
        <v>287</v>
      </c>
      <c r="M44" s="8">
        <v>141</v>
      </c>
      <c r="N44" s="8">
        <v>565</v>
      </c>
      <c r="O44" s="8">
        <v>72</v>
      </c>
      <c r="P44" s="8">
        <v>9</v>
      </c>
      <c r="Q44" s="8">
        <v>60</v>
      </c>
      <c r="R44" s="8">
        <v>157</v>
      </c>
      <c r="S44" s="8">
        <v>142</v>
      </c>
      <c r="T44" s="8">
        <v>202</v>
      </c>
      <c r="U44" s="8">
        <v>209</v>
      </c>
      <c r="V44" s="8">
        <v>75</v>
      </c>
      <c r="W44" s="8">
        <v>0</v>
      </c>
      <c r="X44" s="8">
        <v>5</v>
      </c>
      <c r="Y44" s="8">
        <v>26</v>
      </c>
      <c r="Z44" s="8">
        <v>27</v>
      </c>
      <c r="AA44" s="8">
        <v>10</v>
      </c>
      <c r="AB44" s="8">
        <v>18</v>
      </c>
      <c r="AC44" s="8">
        <v>0</v>
      </c>
      <c r="AE44" s="84">
        <v>646</v>
      </c>
      <c r="AF44" s="9">
        <f>AE44/H44</f>
        <v>0.43066666666666664</v>
      </c>
      <c r="AG44" s="86"/>
      <c r="AK44" s="13">
        <v>2</v>
      </c>
      <c r="AL44" s="12" t="s">
        <v>42</v>
      </c>
      <c r="AM44" s="12" t="s">
        <v>28</v>
      </c>
      <c r="AN44" s="12">
        <v>115</v>
      </c>
      <c r="AO44" s="12">
        <v>121</v>
      </c>
      <c r="AP44" s="12">
        <v>39</v>
      </c>
      <c r="AQ44" s="12">
        <v>40</v>
      </c>
      <c r="AR44" s="12">
        <v>14</v>
      </c>
      <c r="AS44" s="12">
        <v>20</v>
      </c>
      <c r="AT44" s="12">
        <v>4</v>
      </c>
      <c r="AU44" s="12">
        <v>41</v>
      </c>
      <c r="AV44" s="12">
        <v>0</v>
      </c>
      <c r="AW44" s="12">
        <v>2</v>
      </c>
      <c r="AX44" s="12">
        <v>3</v>
      </c>
      <c r="AY44" s="12">
        <v>19</v>
      </c>
      <c r="AZ44" s="12">
        <v>5</v>
      </c>
      <c r="BA44" s="12">
        <v>6</v>
      </c>
      <c r="BB44" s="12">
        <v>19</v>
      </c>
      <c r="BC44" s="12">
        <v>7</v>
      </c>
      <c r="BD44" s="12">
        <v>0</v>
      </c>
      <c r="BE44" s="12">
        <v>0</v>
      </c>
      <c r="BF44" s="12">
        <v>2</v>
      </c>
      <c r="BG44" s="12">
        <v>3</v>
      </c>
      <c r="BH44" s="12">
        <v>2</v>
      </c>
      <c r="BI44" s="12">
        <v>3</v>
      </c>
      <c r="BJ44" s="12">
        <v>0</v>
      </c>
      <c r="BK44" s="12">
        <v>53</v>
      </c>
    </row>
    <row r="45" spans="2:63">
      <c r="B45" s="58"/>
      <c r="F45" t="s">
        <v>53</v>
      </c>
      <c r="G45">
        <v>998</v>
      </c>
      <c r="H45">
        <v>1133</v>
      </c>
      <c r="I45">
        <v>320</v>
      </c>
      <c r="J45">
        <v>317</v>
      </c>
      <c r="K45">
        <v>116</v>
      </c>
      <c r="L45">
        <v>250</v>
      </c>
      <c r="M45">
        <v>121</v>
      </c>
      <c r="N45">
        <v>464</v>
      </c>
      <c r="O45">
        <v>67</v>
      </c>
      <c r="P45">
        <v>6</v>
      </c>
      <c r="Q45">
        <v>52</v>
      </c>
      <c r="R45">
        <v>91</v>
      </c>
      <c r="S45">
        <v>124</v>
      </c>
      <c r="T45">
        <v>182</v>
      </c>
      <c r="U45">
        <v>161</v>
      </c>
      <c r="V45">
        <v>52</v>
      </c>
      <c r="W45">
        <v>0</v>
      </c>
      <c r="X45">
        <v>3</v>
      </c>
      <c r="Y45">
        <v>21</v>
      </c>
      <c r="Z45">
        <v>19</v>
      </c>
      <c r="AA45">
        <v>3</v>
      </c>
      <c r="AB45">
        <v>9</v>
      </c>
      <c r="AC45">
        <v>0</v>
      </c>
      <c r="AE45" s="84">
        <v>475</v>
      </c>
      <c r="AF45" s="9">
        <f t="shared" ref="AF45:AF46" si="5">AE45/H45</f>
        <v>0.41924095322153576</v>
      </c>
      <c r="AG45" s="86"/>
      <c r="AK45" s="13">
        <v>3</v>
      </c>
      <c r="AL45" s="12" t="s">
        <v>42</v>
      </c>
      <c r="AM45" s="12" t="s">
        <v>29</v>
      </c>
      <c r="AN45" s="12">
        <v>41</v>
      </c>
      <c r="AO45" s="12">
        <v>44</v>
      </c>
      <c r="AP45" s="12">
        <v>14</v>
      </c>
      <c r="AQ45" s="12">
        <v>19</v>
      </c>
      <c r="AR45" s="12">
        <v>10</v>
      </c>
      <c r="AS45" s="12">
        <v>5</v>
      </c>
      <c r="AT45" s="12">
        <v>3</v>
      </c>
      <c r="AU45" s="12">
        <v>14</v>
      </c>
      <c r="AV45" s="12">
        <v>0</v>
      </c>
      <c r="AW45" s="12">
        <v>0</v>
      </c>
      <c r="AX45" s="12">
        <v>0</v>
      </c>
      <c r="AY45" s="12">
        <v>13</v>
      </c>
      <c r="AZ45" s="12">
        <v>2</v>
      </c>
      <c r="BA45" s="12">
        <v>7</v>
      </c>
      <c r="BB45" s="12">
        <v>9</v>
      </c>
      <c r="BC45" s="12">
        <v>1</v>
      </c>
      <c r="BD45" s="12">
        <v>0</v>
      </c>
      <c r="BE45" s="12">
        <v>0</v>
      </c>
      <c r="BF45" s="12">
        <v>0</v>
      </c>
      <c r="BG45" s="12">
        <v>1</v>
      </c>
      <c r="BH45" s="12">
        <v>1</v>
      </c>
      <c r="BI45" s="12">
        <v>0</v>
      </c>
      <c r="BJ45" s="12">
        <v>0</v>
      </c>
      <c r="BK45" s="12">
        <v>22</v>
      </c>
    </row>
    <row r="46" spans="2:63">
      <c r="B46" s="58"/>
      <c r="F46" t="s">
        <v>42</v>
      </c>
      <c r="G46">
        <v>349</v>
      </c>
      <c r="H46">
        <v>367</v>
      </c>
      <c r="I46">
        <v>119</v>
      </c>
      <c r="J46">
        <v>130</v>
      </c>
      <c r="K46">
        <v>51</v>
      </c>
      <c r="L46">
        <v>37</v>
      </c>
      <c r="M46">
        <v>20</v>
      </c>
      <c r="N46">
        <v>101</v>
      </c>
      <c r="O46">
        <v>5</v>
      </c>
      <c r="P46">
        <v>3</v>
      </c>
      <c r="Q46">
        <v>8</v>
      </c>
      <c r="R46">
        <v>66</v>
      </c>
      <c r="S46">
        <v>18</v>
      </c>
      <c r="T46">
        <v>20</v>
      </c>
      <c r="U46">
        <v>48</v>
      </c>
      <c r="V46">
        <v>23</v>
      </c>
      <c r="W46">
        <v>0</v>
      </c>
      <c r="X46">
        <v>2</v>
      </c>
      <c r="Y46">
        <v>5</v>
      </c>
      <c r="Z46">
        <v>8</v>
      </c>
      <c r="AA46">
        <v>7</v>
      </c>
      <c r="AB46">
        <v>9</v>
      </c>
      <c r="AC46">
        <v>0</v>
      </c>
      <c r="AE46" s="84">
        <v>171</v>
      </c>
      <c r="AF46" s="9">
        <f t="shared" si="5"/>
        <v>0.4659400544959128</v>
      </c>
      <c r="AG46" s="86"/>
      <c r="AK46" s="13">
        <v>4</v>
      </c>
      <c r="AL46" s="12" t="s">
        <v>42</v>
      </c>
      <c r="AM46" s="12" t="s">
        <v>30</v>
      </c>
      <c r="AN46" s="12">
        <v>28</v>
      </c>
      <c r="AO46" s="12">
        <v>29</v>
      </c>
      <c r="AP46" s="12">
        <v>10</v>
      </c>
      <c r="AQ46" s="12">
        <v>12</v>
      </c>
      <c r="AR46" s="12">
        <v>3</v>
      </c>
      <c r="AS46" s="12">
        <v>3</v>
      </c>
      <c r="AT46" s="12">
        <v>2</v>
      </c>
      <c r="AU46" s="12">
        <v>6</v>
      </c>
      <c r="AV46" s="12">
        <v>0</v>
      </c>
      <c r="AW46" s="12">
        <v>0</v>
      </c>
      <c r="AX46" s="12">
        <v>0</v>
      </c>
      <c r="AY46" s="12">
        <v>6</v>
      </c>
      <c r="AZ46" s="12">
        <v>1</v>
      </c>
      <c r="BA46" s="12">
        <v>0</v>
      </c>
      <c r="BB46" s="12">
        <v>2</v>
      </c>
      <c r="BC46" s="12">
        <v>1</v>
      </c>
      <c r="BD46" s="12">
        <v>0</v>
      </c>
      <c r="BE46" s="12">
        <v>0</v>
      </c>
      <c r="BF46" s="12">
        <v>0</v>
      </c>
      <c r="BG46" s="12">
        <v>1</v>
      </c>
      <c r="BH46" s="12">
        <v>1</v>
      </c>
      <c r="BI46" s="12">
        <v>1</v>
      </c>
      <c r="BJ46" s="12">
        <v>0</v>
      </c>
      <c r="BK46" s="12">
        <v>13</v>
      </c>
    </row>
    <row r="47" spans="2:63">
      <c r="B47" s="58"/>
      <c r="G47" t="s">
        <v>86</v>
      </c>
      <c r="AK47" s="13">
        <v>5</v>
      </c>
      <c r="AL47" s="12" t="s">
        <v>42</v>
      </c>
      <c r="AM47" s="12" t="s">
        <v>31</v>
      </c>
      <c r="AN47" s="12">
        <v>2</v>
      </c>
      <c r="AO47" s="12">
        <v>4</v>
      </c>
      <c r="AP47" s="12">
        <v>3</v>
      </c>
      <c r="AQ47" s="12">
        <v>3</v>
      </c>
      <c r="AR47" s="12">
        <v>0</v>
      </c>
      <c r="AS47" s="12">
        <v>1</v>
      </c>
      <c r="AT47" s="12">
        <v>0</v>
      </c>
      <c r="AU47" s="12">
        <v>0</v>
      </c>
      <c r="AV47" s="12">
        <v>0</v>
      </c>
      <c r="AW47" s="12">
        <v>0</v>
      </c>
      <c r="AX47" s="12">
        <v>0</v>
      </c>
      <c r="AY47" s="12">
        <v>0</v>
      </c>
      <c r="AZ47" s="12">
        <v>1</v>
      </c>
      <c r="BA47" s="12">
        <v>1</v>
      </c>
      <c r="BB47" s="12">
        <v>0</v>
      </c>
      <c r="BC47" s="12">
        <v>0</v>
      </c>
      <c r="BD47" s="12">
        <v>0</v>
      </c>
      <c r="BE47" s="12">
        <v>0</v>
      </c>
      <c r="BF47" s="12">
        <v>0</v>
      </c>
      <c r="BG47" s="12">
        <v>0</v>
      </c>
      <c r="BH47" s="12">
        <v>0</v>
      </c>
      <c r="BI47" s="12">
        <v>0</v>
      </c>
      <c r="BJ47" s="12">
        <v>0</v>
      </c>
      <c r="BK47" s="12">
        <v>3</v>
      </c>
    </row>
    <row r="48" spans="2:63">
      <c r="B48" s="58"/>
      <c r="I48" s="7" t="s">
        <v>55</v>
      </c>
      <c r="J48" s="7" t="s">
        <v>56</v>
      </c>
      <c r="K48" s="7" t="s">
        <v>87</v>
      </c>
      <c r="L48" s="7" t="s">
        <v>60</v>
      </c>
      <c r="M48" s="7" t="s">
        <v>58</v>
      </c>
      <c r="N48" s="7" t="s">
        <v>61</v>
      </c>
      <c r="O48" s="7" t="s">
        <v>57</v>
      </c>
      <c r="P48" s="7" t="s">
        <v>59</v>
      </c>
      <c r="Q48" s="7" t="s">
        <v>65</v>
      </c>
      <c r="R48" s="7" t="s">
        <v>64</v>
      </c>
      <c r="S48" s="7" t="s">
        <v>71</v>
      </c>
      <c r="T48" s="7" t="s">
        <v>72</v>
      </c>
      <c r="U48" s="7"/>
      <c r="V48" s="7" t="s">
        <v>73</v>
      </c>
      <c r="W48" s="7" t="s">
        <v>80</v>
      </c>
      <c r="X48" s="7" t="s">
        <v>82</v>
      </c>
      <c r="Y48" s="7" t="s">
        <v>79</v>
      </c>
      <c r="Z48" s="7" t="s">
        <v>76</v>
      </c>
      <c r="AA48" s="7" t="s">
        <v>84</v>
      </c>
      <c r="AB48" s="7" t="s">
        <v>83</v>
      </c>
      <c r="AC48" s="7" t="s">
        <v>85</v>
      </c>
      <c r="AK48" s="13">
        <v>6</v>
      </c>
      <c r="AL48" s="12" t="s">
        <v>42</v>
      </c>
      <c r="AM48" s="12" t="s">
        <v>32</v>
      </c>
      <c r="AN48" s="12">
        <v>10</v>
      </c>
      <c r="AO48" s="12">
        <v>10</v>
      </c>
      <c r="AP48" s="12">
        <v>3</v>
      </c>
      <c r="AQ48" s="12">
        <v>2</v>
      </c>
      <c r="AR48" s="12">
        <v>2</v>
      </c>
      <c r="AS48" s="12">
        <v>1</v>
      </c>
      <c r="AT48" s="12">
        <v>1</v>
      </c>
      <c r="AU48" s="12">
        <v>3</v>
      </c>
      <c r="AV48" s="12">
        <v>0</v>
      </c>
      <c r="AW48" s="12">
        <v>0</v>
      </c>
      <c r="AX48" s="12">
        <v>0</v>
      </c>
      <c r="AY48" s="12">
        <v>1</v>
      </c>
      <c r="AZ48" s="12">
        <v>1</v>
      </c>
      <c r="BA48" s="12">
        <v>0</v>
      </c>
      <c r="BB48" s="12">
        <v>1</v>
      </c>
      <c r="BC48" s="12">
        <v>1</v>
      </c>
      <c r="BD48" s="12">
        <v>0</v>
      </c>
      <c r="BE48" s="12">
        <v>0</v>
      </c>
      <c r="BF48" s="12">
        <v>0</v>
      </c>
      <c r="BG48" s="12">
        <v>1</v>
      </c>
      <c r="BH48" s="12">
        <v>0</v>
      </c>
      <c r="BI48" s="12">
        <v>2</v>
      </c>
      <c r="BJ48" s="12">
        <v>0</v>
      </c>
      <c r="BK48" s="12">
        <v>4</v>
      </c>
    </row>
    <row r="49" spans="2:63">
      <c r="B49" s="58"/>
      <c r="H49">
        <f>H44</f>
        <v>1500</v>
      </c>
      <c r="I49" s="8">
        <v>565</v>
      </c>
      <c r="J49" s="8">
        <v>447</v>
      </c>
      <c r="K49" s="8">
        <v>439</v>
      </c>
      <c r="L49" s="8">
        <v>287</v>
      </c>
      <c r="M49" s="8">
        <v>209</v>
      </c>
      <c r="N49" s="8">
        <v>202</v>
      </c>
      <c r="O49" s="8">
        <v>167</v>
      </c>
      <c r="P49" s="8">
        <v>157</v>
      </c>
      <c r="Q49" s="8">
        <v>142</v>
      </c>
      <c r="R49" s="8">
        <v>141</v>
      </c>
      <c r="S49" s="8">
        <v>75</v>
      </c>
      <c r="T49" s="8">
        <v>72</v>
      </c>
      <c r="U49" s="8">
        <v>60</v>
      </c>
      <c r="V49" s="8">
        <v>27</v>
      </c>
      <c r="W49" s="8">
        <v>26</v>
      </c>
      <c r="X49" s="8">
        <v>18</v>
      </c>
      <c r="Y49" s="8">
        <v>10</v>
      </c>
      <c r="Z49" s="8">
        <v>9</v>
      </c>
      <c r="AA49" s="8">
        <v>5</v>
      </c>
      <c r="AB49" s="8">
        <v>0</v>
      </c>
      <c r="AC49" s="8">
        <v>0</v>
      </c>
      <c r="AK49" s="13">
        <v>7</v>
      </c>
      <c r="AL49" s="12" t="s">
        <v>42</v>
      </c>
      <c r="AM49" s="12" t="s">
        <v>33</v>
      </c>
      <c r="AN49" s="12">
        <v>8</v>
      </c>
      <c r="AO49" s="12">
        <v>11</v>
      </c>
      <c r="AP49" s="12">
        <v>4</v>
      </c>
      <c r="AQ49" s="12">
        <v>4</v>
      </c>
      <c r="AR49" s="12">
        <v>1</v>
      </c>
      <c r="AS49" s="12">
        <v>1</v>
      </c>
      <c r="AT49" s="12">
        <v>5</v>
      </c>
      <c r="AU49" s="12">
        <v>6</v>
      </c>
      <c r="AV49" s="12">
        <v>2</v>
      </c>
      <c r="AW49" s="12">
        <v>0</v>
      </c>
      <c r="AX49" s="12">
        <v>0</v>
      </c>
      <c r="AY49" s="12">
        <v>1</v>
      </c>
      <c r="AZ49" s="12">
        <v>0</v>
      </c>
      <c r="BA49" s="12">
        <v>0</v>
      </c>
      <c r="BB49" s="12">
        <v>1</v>
      </c>
      <c r="BC49" s="12">
        <v>0</v>
      </c>
      <c r="BD49" s="12">
        <v>0</v>
      </c>
      <c r="BE49" s="12">
        <v>0</v>
      </c>
      <c r="BF49" s="12">
        <v>0</v>
      </c>
      <c r="BG49" s="12">
        <v>0</v>
      </c>
      <c r="BH49" s="12">
        <v>0</v>
      </c>
      <c r="BI49" s="12">
        <v>0</v>
      </c>
      <c r="BJ49" s="12">
        <v>0</v>
      </c>
      <c r="BK49" s="12">
        <v>6</v>
      </c>
    </row>
    <row r="50" spans="2:63">
      <c r="B50" s="58"/>
      <c r="I50" s="9">
        <f>I49/$H49</f>
        <v>0.37666666666666665</v>
      </c>
      <c r="J50" s="9">
        <f t="shared" ref="J50:AC50" si="6">J49/$H49</f>
        <v>0.29799999999999999</v>
      </c>
      <c r="K50" s="9">
        <f t="shared" si="6"/>
        <v>0.29266666666666669</v>
      </c>
      <c r="L50" s="9">
        <f t="shared" si="6"/>
        <v>0.19133333333333333</v>
      </c>
      <c r="M50" s="9">
        <f t="shared" si="6"/>
        <v>0.13933333333333334</v>
      </c>
      <c r="N50" s="9">
        <f t="shared" si="6"/>
        <v>0.13466666666666666</v>
      </c>
      <c r="O50" s="9">
        <f t="shared" si="6"/>
        <v>0.11133333333333334</v>
      </c>
      <c r="P50" s="9">
        <f t="shared" si="6"/>
        <v>0.10466666666666667</v>
      </c>
      <c r="Q50" s="9">
        <f t="shared" si="6"/>
        <v>9.4666666666666663E-2</v>
      </c>
      <c r="R50" s="9">
        <f t="shared" si="6"/>
        <v>9.4E-2</v>
      </c>
      <c r="S50" s="9">
        <f t="shared" si="6"/>
        <v>0.05</v>
      </c>
      <c r="T50" s="9">
        <f t="shared" si="6"/>
        <v>4.8000000000000001E-2</v>
      </c>
      <c r="U50" s="9">
        <f t="shared" si="6"/>
        <v>0.04</v>
      </c>
      <c r="V50" s="9">
        <f t="shared" si="6"/>
        <v>1.7999999999999999E-2</v>
      </c>
      <c r="W50" s="9">
        <f t="shared" si="6"/>
        <v>1.7333333333333333E-2</v>
      </c>
      <c r="X50" s="9">
        <f t="shared" si="6"/>
        <v>1.2E-2</v>
      </c>
      <c r="Y50" s="9">
        <f t="shared" si="6"/>
        <v>6.6666666666666671E-3</v>
      </c>
      <c r="Z50" s="9">
        <f t="shared" si="6"/>
        <v>6.0000000000000001E-3</v>
      </c>
      <c r="AA50" s="9">
        <f t="shared" si="6"/>
        <v>3.3333333333333335E-3</v>
      </c>
      <c r="AB50" s="9">
        <f t="shared" si="6"/>
        <v>0</v>
      </c>
      <c r="AC50" s="9">
        <f t="shared" si="6"/>
        <v>0</v>
      </c>
      <c r="AK50" s="13">
        <v>8</v>
      </c>
      <c r="AL50" s="12" t="s">
        <v>42</v>
      </c>
      <c r="AM50" s="12" t="s">
        <v>34</v>
      </c>
      <c r="AN50" s="12">
        <v>27</v>
      </c>
      <c r="AO50" s="12">
        <v>27</v>
      </c>
      <c r="AP50" s="12">
        <v>9</v>
      </c>
      <c r="AQ50" s="12">
        <v>9</v>
      </c>
      <c r="AR50" s="12">
        <v>4</v>
      </c>
      <c r="AS50" s="12">
        <v>1</v>
      </c>
      <c r="AT50" s="12">
        <v>1</v>
      </c>
      <c r="AU50" s="12">
        <v>8</v>
      </c>
      <c r="AV50" s="12">
        <v>0</v>
      </c>
      <c r="AW50" s="12">
        <v>1</v>
      </c>
      <c r="AX50" s="12">
        <v>1</v>
      </c>
      <c r="AY50" s="12">
        <v>4</v>
      </c>
      <c r="AZ50" s="12">
        <v>1</v>
      </c>
      <c r="BA50" s="12">
        <v>2</v>
      </c>
      <c r="BB50" s="12">
        <v>9</v>
      </c>
      <c r="BC50" s="12">
        <v>2</v>
      </c>
      <c r="BD50" s="12">
        <v>0</v>
      </c>
      <c r="BE50" s="12">
        <v>0</v>
      </c>
      <c r="BF50" s="12">
        <v>0</v>
      </c>
      <c r="BG50" s="12">
        <v>0</v>
      </c>
      <c r="BH50" s="12">
        <v>0</v>
      </c>
      <c r="BI50" s="12">
        <v>1</v>
      </c>
      <c r="BJ50" s="12">
        <v>0</v>
      </c>
      <c r="BK50" s="12">
        <v>12</v>
      </c>
    </row>
    <row r="51" spans="2:63">
      <c r="B51" s="58"/>
      <c r="AK51" s="13">
        <v>9</v>
      </c>
      <c r="AL51" s="12" t="s">
        <v>42</v>
      </c>
      <c r="AM51" s="12" t="s">
        <v>35</v>
      </c>
      <c r="AN51" s="12">
        <v>23</v>
      </c>
      <c r="AO51" s="12">
        <v>24</v>
      </c>
      <c r="AP51" s="12">
        <v>8</v>
      </c>
      <c r="AQ51" s="12">
        <v>13</v>
      </c>
      <c r="AR51" s="12">
        <v>2</v>
      </c>
      <c r="AS51" s="12">
        <v>3</v>
      </c>
      <c r="AT51" s="12">
        <v>0</v>
      </c>
      <c r="AU51" s="12">
        <v>7</v>
      </c>
      <c r="AV51" s="12">
        <v>1</v>
      </c>
      <c r="AW51" s="12">
        <v>0</v>
      </c>
      <c r="AX51" s="12">
        <v>0</v>
      </c>
      <c r="AY51" s="12">
        <v>2</v>
      </c>
      <c r="AZ51" s="12">
        <v>3</v>
      </c>
      <c r="BA51" s="12">
        <v>2</v>
      </c>
      <c r="BB51" s="12">
        <v>0</v>
      </c>
      <c r="BC51" s="12">
        <v>1</v>
      </c>
      <c r="BD51" s="12">
        <v>0</v>
      </c>
      <c r="BE51" s="12">
        <v>1</v>
      </c>
      <c r="BF51" s="12">
        <v>0</v>
      </c>
      <c r="BG51" s="12">
        <v>0</v>
      </c>
      <c r="BH51" s="12">
        <v>0</v>
      </c>
      <c r="BI51" s="12">
        <v>0</v>
      </c>
      <c r="BJ51" s="12">
        <v>0</v>
      </c>
      <c r="BK51" s="12">
        <v>16</v>
      </c>
    </row>
    <row r="52" spans="2:63">
      <c r="B52" s="15"/>
      <c r="AE52" s="58"/>
      <c r="AF52" s="58"/>
      <c r="AG52" s="58"/>
      <c r="AH52" s="58"/>
      <c r="AK52" s="13">
        <v>10</v>
      </c>
      <c r="AL52" s="12" t="s">
        <v>42</v>
      </c>
      <c r="AM52" s="12" t="s">
        <v>36</v>
      </c>
      <c r="AN52" s="12">
        <v>7</v>
      </c>
      <c r="AO52" s="12">
        <v>7</v>
      </c>
      <c r="AP52" s="12">
        <v>2</v>
      </c>
      <c r="AQ52" s="12">
        <v>1</v>
      </c>
      <c r="AR52" s="12">
        <v>1</v>
      </c>
      <c r="AS52" s="12">
        <v>0</v>
      </c>
      <c r="AT52" s="12">
        <v>2</v>
      </c>
      <c r="AU52" s="12">
        <v>1</v>
      </c>
      <c r="AV52" s="12">
        <v>0</v>
      </c>
      <c r="AW52" s="12">
        <v>0</v>
      </c>
      <c r="AX52" s="12">
        <v>0</v>
      </c>
      <c r="AY52" s="12">
        <v>3</v>
      </c>
      <c r="AZ52" s="12">
        <v>0</v>
      </c>
      <c r="BA52" s="12">
        <v>0</v>
      </c>
      <c r="BB52" s="12">
        <v>0</v>
      </c>
      <c r="BC52" s="12">
        <v>1</v>
      </c>
      <c r="BD52" s="12">
        <v>0</v>
      </c>
      <c r="BE52" s="12">
        <v>0</v>
      </c>
      <c r="BF52" s="12">
        <v>0</v>
      </c>
      <c r="BG52" s="12">
        <v>0</v>
      </c>
      <c r="BH52" s="12">
        <v>0</v>
      </c>
      <c r="BI52" s="12">
        <v>0</v>
      </c>
      <c r="BJ52" s="12">
        <v>0</v>
      </c>
      <c r="BK52" s="12">
        <v>2</v>
      </c>
    </row>
    <row r="53" spans="2:63">
      <c r="AK53" s="13">
        <v>11</v>
      </c>
      <c r="AL53" s="12" t="s">
        <v>42</v>
      </c>
      <c r="AM53" s="12" t="s">
        <v>37</v>
      </c>
      <c r="AN53" s="12">
        <v>4</v>
      </c>
      <c r="AO53" s="12">
        <v>4</v>
      </c>
      <c r="AP53" s="12">
        <v>1</v>
      </c>
      <c r="AQ53" s="12">
        <v>2</v>
      </c>
      <c r="AR53" s="12">
        <v>1</v>
      </c>
      <c r="AS53" s="12">
        <v>0</v>
      </c>
      <c r="AT53" s="12">
        <v>0</v>
      </c>
      <c r="AU53" s="12">
        <v>1</v>
      </c>
      <c r="AV53" s="12">
        <v>0</v>
      </c>
      <c r="AW53" s="12">
        <v>0</v>
      </c>
      <c r="AX53" s="12">
        <v>1</v>
      </c>
      <c r="AY53" s="12">
        <v>1</v>
      </c>
      <c r="AZ53" s="12">
        <v>1</v>
      </c>
      <c r="BA53" s="12">
        <v>0</v>
      </c>
      <c r="BB53" s="12">
        <v>0</v>
      </c>
      <c r="BC53" s="12">
        <v>0</v>
      </c>
      <c r="BD53" s="12">
        <v>0</v>
      </c>
      <c r="BE53" s="12">
        <v>0</v>
      </c>
      <c r="BF53" s="12">
        <v>0</v>
      </c>
      <c r="BG53" s="12">
        <v>0</v>
      </c>
      <c r="BH53" s="12">
        <v>0</v>
      </c>
      <c r="BI53" s="12">
        <v>0</v>
      </c>
      <c r="BJ53" s="12">
        <v>0</v>
      </c>
      <c r="BK53" s="12">
        <v>2</v>
      </c>
    </row>
    <row r="54" spans="2:63">
      <c r="AK54" s="13">
        <v>12</v>
      </c>
      <c r="AL54" s="12" t="s">
        <v>42</v>
      </c>
      <c r="AM54" s="12" t="s">
        <v>38</v>
      </c>
      <c r="AN54" s="12">
        <v>45</v>
      </c>
      <c r="AO54" s="12">
        <v>47</v>
      </c>
      <c r="AP54" s="12">
        <v>19</v>
      </c>
      <c r="AQ54" s="12">
        <v>15</v>
      </c>
      <c r="AR54" s="12">
        <v>5</v>
      </c>
      <c r="AS54" s="12">
        <v>2</v>
      </c>
      <c r="AT54" s="12">
        <v>0</v>
      </c>
      <c r="AU54" s="12">
        <v>8</v>
      </c>
      <c r="AV54" s="12">
        <v>2</v>
      </c>
      <c r="AW54" s="12">
        <v>0</v>
      </c>
      <c r="AX54" s="12">
        <v>1</v>
      </c>
      <c r="AY54" s="12">
        <v>6</v>
      </c>
      <c r="AZ54" s="12">
        <v>1</v>
      </c>
      <c r="BA54" s="12">
        <v>0</v>
      </c>
      <c r="BB54" s="12">
        <v>3</v>
      </c>
      <c r="BC54" s="12">
        <v>3</v>
      </c>
      <c r="BD54" s="12">
        <v>0</v>
      </c>
      <c r="BE54" s="12">
        <v>1</v>
      </c>
      <c r="BF54" s="12">
        <v>2</v>
      </c>
      <c r="BG54" s="12">
        <v>2</v>
      </c>
      <c r="BH54" s="12">
        <v>1</v>
      </c>
      <c r="BI54" s="12">
        <v>2</v>
      </c>
      <c r="BJ54" s="12">
        <v>0</v>
      </c>
      <c r="BK54" s="12">
        <v>25</v>
      </c>
    </row>
    <row r="55" spans="2:63">
      <c r="AK55" s="13">
        <v>13</v>
      </c>
      <c r="AL55" s="12" t="s">
        <v>42</v>
      </c>
      <c r="AM55" s="12" t="s">
        <v>39</v>
      </c>
      <c r="AN55" s="12">
        <v>17</v>
      </c>
      <c r="AO55" s="12">
        <v>17</v>
      </c>
      <c r="AP55" s="12">
        <v>2</v>
      </c>
      <c r="AQ55" s="12">
        <v>3</v>
      </c>
      <c r="AR55" s="12">
        <v>3</v>
      </c>
      <c r="AS55" s="12">
        <v>0</v>
      </c>
      <c r="AT55" s="12">
        <v>1</v>
      </c>
      <c r="AU55" s="12">
        <v>3</v>
      </c>
      <c r="AV55" s="12">
        <v>0</v>
      </c>
      <c r="AW55" s="12">
        <v>0</v>
      </c>
      <c r="AX55" s="12">
        <v>1</v>
      </c>
      <c r="AY55" s="12">
        <v>6</v>
      </c>
      <c r="AZ55" s="12">
        <v>0</v>
      </c>
      <c r="BA55" s="12">
        <v>0</v>
      </c>
      <c r="BB55" s="12">
        <v>2</v>
      </c>
      <c r="BC55" s="12">
        <v>4</v>
      </c>
      <c r="BD55" s="12">
        <v>0</v>
      </c>
      <c r="BE55" s="12">
        <v>0</v>
      </c>
      <c r="BF55" s="12">
        <v>1</v>
      </c>
      <c r="BG55" s="12">
        <v>0</v>
      </c>
      <c r="BH55" s="12">
        <v>0</v>
      </c>
      <c r="BI55" s="12">
        <v>0</v>
      </c>
      <c r="BJ55" s="12">
        <v>0</v>
      </c>
      <c r="BK55" s="12">
        <v>4</v>
      </c>
    </row>
    <row r="56" spans="2:63">
      <c r="AK56" s="13">
        <v>14</v>
      </c>
      <c r="AL56" s="12" t="s">
        <v>42</v>
      </c>
      <c r="AM56" s="12" t="s">
        <v>40</v>
      </c>
      <c r="AN56" s="12">
        <v>3</v>
      </c>
      <c r="AO56" s="12">
        <v>3</v>
      </c>
      <c r="AP56" s="12">
        <v>0</v>
      </c>
      <c r="AQ56" s="12">
        <v>1</v>
      </c>
      <c r="AR56" s="12">
        <v>1</v>
      </c>
      <c r="AS56" s="12">
        <v>0</v>
      </c>
      <c r="AT56" s="12">
        <v>0</v>
      </c>
      <c r="AU56" s="12">
        <v>1</v>
      </c>
      <c r="AV56" s="12">
        <v>0</v>
      </c>
      <c r="AW56" s="12">
        <v>0</v>
      </c>
      <c r="AX56" s="12">
        <v>0</v>
      </c>
      <c r="AY56" s="12">
        <v>0</v>
      </c>
      <c r="AZ56" s="12">
        <v>0</v>
      </c>
      <c r="BA56" s="12">
        <v>0</v>
      </c>
      <c r="BB56" s="12">
        <v>0</v>
      </c>
      <c r="BC56" s="12">
        <v>2</v>
      </c>
      <c r="BD56" s="12">
        <v>0</v>
      </c>
      <c r="BE56" s="12">
        <v>0</v>
      </c>
      <c r="BF56" s="12">
        <v>0</v>
      </c>
      <c r="BG56" s="12">
        <v>0</v>
      </c>
      <c r="BH56" s="12">
        <v>1</v>
      </c>
      <c r="BI56" s="12">
        <v>0</v>
      </c>
      <c r="BJ56" s="12">
        <v>0</v>
      </c>
      <c r="BK56" s="12">
        <v>1</v>
      </c>
    </row>
    <row r="57" spans="2:63">
      <c r="AK57" s="4"/>
    </row>
    <row r="58" spans="2:63">
      <c r="AK58" s="15"/>
      <c r="AL58" s="15"/>
      <c r="AM58" s="15"/>
      <c r="AN58" s="15"/>
      <c r="AO58" s="15"/>
      <c r="AP58" s="15"/>
      <c r="AQ58" s="15"/>
      <c r="AR58" s="15"/>
      <c r="AS58" s="15"/>
      <c r="AT58" s="15"/>
    </row>
    <row r="59" spans="2:63">
      <c r="AK59" s="15"/>
      <c r="AL59" s="15"/>
      <c r="AM59" s="15"/>
      <c r="AN59" s="15"/>
      <c r="AO59" s="15"/>
      <c r="AP59" s="15"/>
      <c r="AQ59" s="15"/>
      <c r="AR59" s="15"/>
      <c r="AS59" s="15"/>
      <c r="AT59" s="15"/>
    </row>
    <row r="60" spans="2:63">
      <c r="AK60" s="15"/>
      <c r="AL60" s="15"/>
      <c r="AM60" s="15"/>
      <c r="AN60" s="15"/>
      <c r="AO60" s="15"/>
      <c r="AP60" s="15"/>
      <c r="AQ60" s="15"/>
      <c r="AR60" s="15"/>
      <c r="AS60" s="15"/>
      <c r="AT60" s="15"/>
    </row>
    <row r="61" spans="2:63">
      <c r="AK61" s="15"/>
      <c r="AL61" s="15"/>
      <c r="AM61" s="15"/>
      <c r="AN61" s="15"/>
      <c r="AO61" s="15"/>
      <c r="AP61" s="15"/>
      <c r="AQ61" s="15"/>
      <c r="AR61" s="15"/>
      <c r="AS61" s="15"/>
      <c r="AT61" s="15"/>
    </row>
    <row r="62" spans="2:63">
      <c r="AK62" s="15"/>
      <c r="AL62" s="15"/>
      <c r="AM62" s="15"/>
      <c r="AN62" s="15"/>
      <c r="AO62" s="15"/>
      <c r="AP62" s="15"/>
      <c r="AQ62" s="15"/>
      <c r="AR62" s="15"/>
      <c r="AS62" s="15"/>
      <c r="AT62" s="15"/>
    </row>
    <row r="63" spans="2:63">
      <c r="AK63" s="15"/>
      <c r="AL63" s="15"/>
      <c r="AM63" s="15"/>
      <c r="AN63" s="15"/>
      <c r="AO63" s="15"/>
      <c r="AP63" s="15"/>
      <c r="AQ63" s="15"/>
      <c r="AR63" s="15"/>
      <c r="AS63" s="15"/>
      <c r="AT63" s="15"/>
    </row>
    <row r="64" spans="2:63">
      <c r="AK64" s="39"/>
      <c r="AL64" s="15"/>
      <c r="AM64" s="15"/>
      <c r="AN64" s="15"/>
      <c r="AO64" s="15"/>
      <c r="AP64" s="15"/>
      <c r="AQ64" s="15"/>
      <c r="AR64" s="15"/>
      <c r="AS64" s="15"/>
      <c r="AT64" s="15"/>
    </row>
    <row r="65" spans="2:46">
      <c r="AK65" s="39"/>
      <c r="AL65" s="15"/>
      <c r="AM65" s="15"/>
      <c r="AN65" s="15"/>
      <c r="AO65" s="15"/>
      <c r="AP65" s="15"/>
      <c r="AQ65" s="15"/>
      <c r="AR65" s="15"/>
      <c r="AS65" s="15"/>
      <c r="AT65" s="15"/>
    </row>
    <row r="66" spans="2:46">
      <c r="AK66" s="39"/>
      <c r="AL66" s="15"/>
      <c r="AM66" s="15"/>
      <c r="AN66" s="15"/>
      <c r="AO66" s="15"/>
      <c r="AP66" s="15"/>
      <c r="AQ66" s="15"/>
      <c r="AR66" s="15"/>
      <c r="AS66" s="15"/>
      <c r="AT66" s="15"/>
    </row>
    <row r="67" spans="2:46">
      <c r="C67" s="15"/>
      <c r="AK67" s="39"/>
      <c r="AL67" s="15"/>
      <c r="AM67" s="15"/>
      <c r="AN67" s="15"/>
      <c r="AO67" s="15"/>
      <c r="AP67" s="15"/>
      <c r="AQ67" s="15"/>
      <c r="AR67" s="15"/>
      <c r="AS67" s="15"/>
      <c r="AT67" s="15"/>
    </row>
    <row r="68" spans="2:46">
      <c r="AK68" s="39"/>
      <c r="AL68" s="15"/>
      <c r="AM68" s="15"/>
      <c r="AN68" s="15"/>
      <c r="AO68" s="15"/>
      <c r="AP68" s="15"/>
      <c r="AQ68" s="15"/>
      <c r="AR68" s="15"/>
      <c r="AS68" s="15"/>
      <c r="AT68" s="15"/>
    </row>
    <row r="69" spans="2:46" ht="15">
      <c r="E69" s="59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K69" s="39"/>
      <c r="AL69" s="15"/>
      <c r="AM69" s="15"/>
      <c r="AN69" s="15"/>
      <c r="AO69" s="15"/>
      <c r="AP69" s="15"/>
      <c r="AQ69" s="15"/>
      <c r="AR69" s="15"/>
      <c r="AS69" s="15"/>
      <c r="AT69" s="15"/>
    </row>
    <row r="70" spans="2:46"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K70" s="39"/>
      <c r="AL70" s="15"/>
      <c r="AM70" s="15"/>
      <c r="AN70" s="15"/>
      <c r="AO70" s="15"/>
      <c r="AP70" s="15"/>
      <c r="AQ70" s="15"/>
      <c r="AR70" s="15"/>
      <c r="AS70" s="15"/>
      <c r="AT70" s="15"/>
    </row>
    <row r="71" spans="2:46">
      <c r="B71" s="1"/>
      <c r="E71" s="14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K71" s="39"/>
      <c r="AL71" s="15"/>
      <c r="AM71" s="15"/>
      <c r="AN71" s="15"/>
      <c r="AO71" s="15"/>
      <c r="AP71" s="15"/>
      <c r="AQ71" s="15"/>
      <c r="AR71" s="15"/>
      <c r="AS71" s="15"/>
      <c r="AT71" s="15"/>
    </row>
    <row r="72" spans="2:46">
      <c r="B72" s="1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K72" s="39"/>
      <c r="AL72" s="15"/>
      <c r="AM72" s="15"/>
      <c r="AN72" s="15"/>
      <c r="AO72" s="15"/>
      <c r="AP72" s="15"/>
      <c r="AQ72" s="15"/>
      <c r="AR72" s="15"/>
      <c r="AS72" s="15"/>
      <c r="AT72" s="15"/>
    </row>
    <row r="73" spans="2:46">
      <c r="B73" s="1"/>
      <c r="E73" s="15"/>
      <c r="F73" s="15"/>
      <c r="G73" s="39"/>
      <c r="H73" s="39"/>
      <c r="I73" s="39"/>
      <c r="J73" s="39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K73" s="39"/>
      <c r="AL73" s="15"/>
      <c r="AM73" s="15"/>
      <c r="AN73" s="15"/>
      <c r="AO73" s="15"/>
      <c r="AP73" s="15"/>
      <c r="AQ73" s="15"/>
      <c r="AR73" s="15"/>
      <c r="AS73" s="15"/>
      <c r="AT73" s="15"/>
    </row>
    <row r="74" spans="2:46">
      <c r="B74" s="1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K74" s="39"/>
      <c r="AL74" s="15"/>
      <c r="AM74" s="15"/>
      <c r="AN74" s="15"/>
      <c r="AO74" s="15"/>
      <c r="AP74" s="15"/>
      <c r="AQ74" s="15"/>
      <c r="AR74" s="15"/>
      <c r="AS74" s="15"/>
      <c r="AT74" s="15"/>
    </row>
    <row r="75" spans="2:46">
      <c r="B75" s="1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K75" s="39"/>
      <c r="AL75" s="15"/>
      <c r="AM75" s="15"/>
      <c r="AN75" s="15"/>
      <c r="AO75" s="15"/>
      <c r="AP75" s="15"/>
      <c r="AQ75" s="15"/>
      <c r="AR75" s="15"/>
      <c r="AS75" s="15"/>
      <c r="AT75" s="15"/>
    </row>
    <row r="76" spans="2:46">
      <c r="B76" s="1"/>
      <c r="E76" s="15"/>
      <c r="F76" s="15"/>
      <c r="G76" s="15"/>
      <c r="H76" s="78"/>
      <c r="I76" s="15"/>
      <c r="J76" s="78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K76" s="39"/>
      <c r="AL76" s="15"/>
      <c r="AM76" s="15"/>
      <c r="AN76" s="15"/>
      <c r="AO76" s="15"/>
      <c r="AP76" s="15"/>
      <c r="AQ76" s="15"/>
      <c r="AR76" s="15"/>
      <c r="AS76" s="15"/>
      <c r="AT76" s="15"/>
    </row>
    <row r="77" spans="2:46">
      <c r="B77" s="1"/>
      <c r="E77" s="15"/>
      <c r="F77" s="15"/>
      <c r="G77" s="15"/>
      <c r="H77" s="79"/>
      <c r="I77" s="15"/>
      <c r="J77" s="79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K77" s="39"/>
      <c r="AL77" s="15"/>
      <c r="AM77" s="15"/>
      <c r="AN77" s="15"/>
      <c r="AO77" s="15"/>
      <c r="AP77" s="15"/>
      <c r="AQ77" s="15"/>
      <c r="AR77" s="15"/>
      <c r="AS77" s="15"/>
      <c r="AT77" s="15"/>
    </row>
    <row r="78" spans="2:46">
      <c r="B78" s="1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</row>
    <row r="79" spans="2:46">
      <c r="B79" s="1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</row>
    <row r="80" spans="2:46">
      <c r="B80" s="1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</row>
    <row r="81" spans="2:26">
      <c r="B81" s="1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spans="2:26">
      <c r="B82" s="1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spans="2:26">
      <c r="B83" s="1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spans="2:26">
      <c r="B84" s="1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spans="2:26"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spans="2:26"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spans="2:26"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spans="2:26"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2:26"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spans="2:26"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spans="2:26"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spans="2:26"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spans="2:26"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spans="2:26"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spans="2:26"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spans="2:26"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spans="5:26"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spans="5:26">
      <c r="E98" s="14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spans="5:26"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spans="5:26"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spans="5:26">
      <c r="E101" s="15"/>
      <c r="F101" s="15"/>
      <c r="G101" s="15"/>
      <c r="H101" s="78"/>
      <c r="I101" s="15"/>
      <c r="J101" s="78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spans="5:26">
      <c r="E102" s="15"/>
      <c r="F102" s="15"/>
      <c r="G102" s="79"/>
      <c r="H102" s="79"/>
      <c r="I102" s="15"/>
      <c r="J102" s="79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spans="5:26"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spans="5:26"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spans="5:26"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spans="5:26"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spans="5:26"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spans="5:26"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spans="5:26"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spans="5:26"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spans="5:26"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spans="5:26"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spans="5:26"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spans="5:26"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spans="5:26"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spans="5:26"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spans="5:26"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spans="5:26"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spans="5:26"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spans="5:26"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spans="5:26"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spans="5:26"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spans="5:26"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spans="5:26"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spans="5:26"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spans="5:26"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spans="5:26"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spans="5:26"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spans="5:26"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spans="5:26"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spans="5:26"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spans="5:26"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spans="5:26"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spans="5:26"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spans="5:26"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spans="5:26"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spans="5:26"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spans="5:26"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spans="5:26"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spans="5:26"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spans="5:26"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spans="5:26"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spans="5:26"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spans="5:26"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spans="5:26"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spans="5:26"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spans="5:26"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spans="5:26"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spans="5:26"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spans="5:26"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spans="5:26"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spans="5:26"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spans="5:26"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spans="5:26"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spans="5:26"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spans="5:26"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spans="5:26"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spans="5:26"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spans="5:26"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spans="5:26"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spans="5:26"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spans="5:26"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spans="5:26"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spans="5:26"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spans="5:26"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spans="5:26"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spans="5:26"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spans="5:26"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spans="5:26"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spans="5:26"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spans="5:26"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spans="5:26"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spans="5:26"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spans="5:26"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spans="5:26"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spans="5:26"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spans="5:26"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spans="5:26"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spans="5:26"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spans="5:26"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spans="5:26"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spans="5:26"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spans="5:26"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spans="5:26"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spans="5:26"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spans="5:26"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spans="5:26"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spans="5:26"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spans="5:26"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spans="5:26"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spans="5:26"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spans="5:26"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spans="5:26"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spans="5:26"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spans="5:26"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spans="5:26"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spans="5:26"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spans="5:26"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spans="5:26"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spans="5:26"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spans="5:26"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spans="5:26"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spans="5:26"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spans="5:26"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spans="5:26"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spans="5:26"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spans="5:26"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spans="5:26"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spans="5:26"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spans="5:26"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spans="5:26"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spans="5:26"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spans="5:26"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spans="5:26"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spans="5:26"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spans="5:26"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spans="5:26"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spans="5:26"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spans="5:26"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spans="5:26"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spans="5:26"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spans="5:26"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spans="5:26"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spans="5:26"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 spans="5:26"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</row>
    <row r="226" spans="5:26"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</row>
    <row r="227" spans="5:26"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</row>
    <row r="228" spans="5:26"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</row>
    <row r="229" spans="5:26"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</row>
    <row r="230" spans="5:26"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</row>
    <row r="231" spans="5:26"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</row>
    <row r="232" spans="5:26"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</row>
    <row r="233" spans="5:26"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</row>
    <row r="234" spans="5:26"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</row>
    <row r="235" spans="5:26"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</row>
    <row r="236" spans="5:26"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</row>
    <row r="237" spans="5:26"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</row>
    <row r="238" spans="5:26"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</row>
    <row r="239" spans="5:26"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</row>
    <row r="240" spans="5:26"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</row>
    <row r="241" spans="5:26"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</row>
    <row r="242" spans="5:26"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</row>
    <row r="243" spans="5:26"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</row>
    <row r="244" spans="5:26"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</row>
    <row r="245" spans="5:26"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</row>
    <row r="246" spans="5:26"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</row>
    <row r="247" spans="5:26"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</row>
    <row r="248" spans="5:26"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</row>
    <row r="249" spans="5:26"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</row>
    <row r="250" spans="5:26"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</row>
    <row r="251" spans="5:26"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</row>
    <row r="252" spans="5:26"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</row>
    <row r="253" spans="5:26"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</row>
    <row r="254" spans="5:26"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</row>
    <row r="255" spans="5:26"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</row>
    <row r="256" spans="5:26"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</row>
    <row r="257" spans="5:26"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</row>
    <row r="258" spans="5:26"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</row>
    <row r="259" spans="5:26"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</row>
    <row r="260" spans="5:26"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</row>
    <row r="261" spans="5:26"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</row>
    <row r="262" spans="5:26"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</row>
    <row r="263" spans="5:26"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</row>
    <row r="264" spans="5:26"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</row>
    <row r="265" spans="5:26"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</row>
    <row r="266" spans="5:26"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</row>
    <row r="267" spans="5:26"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</row>
    <row r="268" spans="5:26"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</row>
    <row r="269" spans="5:26"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</row>
    <row r="270" spans="5:26"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</row>
    <row r="271" spans="5:26"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</row>
    <row r="272" spans="5:26"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</row>
    <row r="273" spans="5:26"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</row>
    <row r="274" spans="5:26"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</row>
    <row r="275" spans="5:26"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</row>
    <row r="276" spans="5:26"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</row>
  </sheetData>
  <sortState columnSort="1" ref="I48:AC49">
    <sortCondition descending="1" ref="I49:AC49"/>
  </sortState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BT77"/>
  <sheetViews>
    <sheetView workbookViewId="0">
      <selection activeCell="R27" sqref="R27"/>
    </sheetView>
  </sheetViews>
  <sheetFormatPr defaultRowHeight="12.75"/>
  <cols>
    <col min="1" max="1" width="6.5703125" customWidth="1"/>
    <col min="3" max="3" width="19.140625" customWidth="1"/>
    <col min="14" max="14" width="9.42578125" customWidth="1"/>
  </cols>
  <sheetData>
    <row r="1" spans="2:20" ht="14.25">
      <c r="B1" s="51" t="s">
        <v>198</v>
      </c>
    </row>
    <row r="2" spans="2:20" ht="14.25">
      <c r="B2" s="51"/>
    </row>
    <row r="3" spans="2:20">
      <c r="D3" s="2" t="s">
        <v>164</v>
      </c>
    </row>
    <row r="4" spans="2:20">
      <c r="B4" t="s">
        <v>48</v>
      </c>
      <c r="H4" s="1"/>
      <c r="I4" s="1"/>
      <c r="J4" s="1"/>
      <c r="K4" s="1"/>
      <c r="L4" s="1"/>
      <c r="M4" s="1"/>
      <c r="N4" s="37"/>
      <c r="O4" s="38"/>
    </row>
    <row r="5" spans="2:20">
      <c r="B5" s="3">
        <v>15</v>
      </c>
      <c r="D5" s="10" t="str">
        <f>VLOOKUP(B5,B12:C26,2)</f>
        <v>New Zealand</v>
      </c>
      <c r="E5" s="10"/>
      <c r="H5" s="1"/>
      <c r="I5" s="1"/>
      <c r="J5" s="1"/>
      <c r="K5" s="1"/>
      <c r="L5" s="1"/>
      <c r="M5" s="1"/>
      <c r="N5" s="37"/>
      <c r="O5" s="38"/>
    </row>
    <row r="6" spans="2:20">
      <c r="D6" s="111">
        <v>3</v>
      </c>
      <c r="E6" s="100">
        <v>4</v>
      </c>
      <c r="F6" s="100">
        <v>5</v>
      </c>
      <c r="G6" s="111">
        <v>6</v>
      </c>
      <c r="H6" s="100">
        <v>7</v>
      </c>
      <c r="I6" s="100">
        <v>8</v>
      </c>
      <c r="J6" s="111">
        <v>9</v>
      </c>
      <c r="K6" s="100">
        <v>10</v>
      </c>
      <c r="L6" s="100">
        <v>11</v>
      </c>
      <c r="M6" s="111">
        <v>12</v>
      </c>
      <c r="N6" s="111">
        <v>13</v>
      </c>
      <c r="O6" s="100">
        <v>14</v>
      </c>
      <c r="P6" s="100">
        <v>15</v>
      </c>
    </row>
    <row r="7" spans="2:20" ht="38.25">
      <c r="D7" s="53" t="s">
        <v>167</v>
      </c>
      <c r="E7" s="53" t="s">
        <v>168</v>
      </c>
      <c r="F7" s="53" t="s">
        <v>169</v>
      </c>
      <c r="G7" s="53" t="s">
        <v>170</v>
      </c>
      <c r="H7" s="53" t="s">
        <v>171</v>
      </c>
      <c r="I7" s="53" t="s">
        <v>172</v>
      </c>
      <c r="J7" s="53" t="s">
        <v>173</v>
      </c>
      <c r="K7" s="53" t="s">
        <v>174</v>
      </c>
      <c r="L7" s="53" t="s">
        <v>175</v>
      </c>
      <c r="M7" s="53" t="s">
        <v>176</v>
      </c>
      <c r="N7" s="53" t="s">
        <v>237</v>
      </c>
      <c r="O7" s="52" t="s">
        <v>165</v>
      </c>
      <c r="P7" s="53" t="s">
        <v>166</v>
      </c>
    </row>
    <row r="8" spans="2:20">
      <c r="C8" s="1"/>
      <c r="D8" s="54">
        <f t="shared" ref="D8:P8" si="0">VLOOKUP($B$5,$B$12:$P$26,D6)</f>
        <v>9</v>
      </c>
      <c r="E8" s="54">
        <f t="shared" si="0"/>
        <v>18</v>
      </c>
      <c r="F8" s="54">
        <f t="shared" si="0"/>
        <v>25</v>
      </c>
      <c r="G8" s="54">
        <f t="shared" si="0"/>
        <v>13</v>
      </c>
      <c r="H8" s="54">
        <f t="shared" si="0"/>
        <v>12</v>
      </c>
      <c r="I8" s="54">
        <f t="shared" si="0"/>
        <v>19</v>
      </c>
      <c r="J8" s="54">
        <f t="shared" si="0"/>
        <v>6</v>
      </c>
      <c r="K8" s="54">
        <f t="shared" si="0"/>
        <v>7</v>
      </c>
      <c r="L8" s="54">
        <f t="shared" si="0"/>
        <v>16</v>
      </c>
      <c r="M8" s="54">
        <f t="shared" si="0"/>
        <v>12</v>
      </c>
      <c r="N8" s="54">
        <f t="shared" si="0"/>
        <v>19</v>
      </c>
      <c r="O8" s="54">
        <f t="shared" si="0"/>
        <v>35</v>
      </c>
      <c r="P8" s="54" t="str">
        <f t="shared" si="0"/>
        <v>1981/82</v>
      </c>
    </row>
    <row r="11" spans="2:20" ht="38.25">
      <c r="D11" t="s">
        <v>167</v>
      </c>
      <c r="E11" t="s">
        <v>168</v>
      </c>
      <c r="F11" t="s">
        <v>169</v>
      </c>
      <c r="G11" t="s">
        <v>170</v>
      </c>
      <c r="H11" t="s">
        <v>171</v>
      </c>
      <c r="I11" t="s">
        <v>172</v>
      </c>
      <c r="J11" t="s">
        <v>173</v>
      </c>
      <c r="K11" t="s">
        <v>174</v>
      </c>
      <c r="L11" t="s">
        <v>175</v>
      </c>
      <c r="M11" t="s">
        <v>176</v>
      </c>
      <c r="N11" t="s">
        <v>237</v>
      </c>
      <c r="O11" s="35" t="s">
        <v>165</v>
      </c>
      <c r="P11" s="34" t="s">
        <v>166</v>
      </c>
    </row>
    <row r="12" spans="2:20">
      <c r="B12" s="49">
        <v>1</v>
      </c>
      <c r="C12" s="8" t="s">
        <v>27</v>
      </c>
      <c r="D12">
        <v>1</v>
      </c>
      <c r="E12">
        <v>3</v>
      </c>
      <c r="F12">
        <v>0</v>
      </c>
      <c r="G12">
        <v>3</v>
      </c>
      <c r="H12">
        <v>0</v>
      </c>
      <c r="I12">
        <v>0</v>
      </c>
      <c r="J12">
        <v>1</v>
      </c>
      <c r="K12">
        <v>1</v>
      </c>
      <c r="L12">
        <v>0</v>
      </c>
      <c r="M12">
        <v>1</v>
      </c>
      <c r="N12">
        <v>3</v>
      </c>
      <c r="O12" s="30">
        <v>9</v>
      </c>
      <c r="P12" s="32" t="s">
        <v>144</v>
      </c>
      <c r="T12" s="36"/>
    </row>
    <row r="13" spans="2:20">
      <c r="B13" s="49">
        <v>2</v>
      </c>
      <c r="C13" s="8" t="s">
        <v>28</v>
      </c>
      <c r="D13">
        <v>4</v>
      </c>
      <c r="E13">
        <v>0</v>
      </c>
      <c r="F13">
        <v>2</v>
      </c>
      <c r="G13">
        <v>1</v>
      </c>
      <c r="H13">
        <v>2</v>
      </c>
      <c r="I13">
        <v>2</v>
      </c>
      <c r="J13">
        <v>0</v>
      </c>
      <c r="K13">
        <v>0</v>
      </c>
      <c r="L13">
        <v>1</v>
      </c>
      <c r="M13">
        <v>2</v>
      </c>
      <c r="N13">
        <v>1</v>
      </c>
      <c r="O13" s="30">
        <v>5</v>
      </c>
      <c r="P13" s="32" t="s">
        <v>132</v>
      </c>
      <c r="T13" s="36"/>
    </row>
    <row r="14" spans="2:20">
      <c r="B14" s="49">
        <v>3</v>
      </c>
      <c r="C14" s="8" t="s">
        <v>29</v>
      </c>
      <c r="D14">
        <v>1</v>
      </c>
      <c r="E14">
        <v>2</v>
      </c>
      <c r="F14">
        <v>8</v>
      </c>
      <c r="G14">
        <v>1</v>
      </c>
      <c r="H14">
        <v>3</v>
      </c>
      <c r="I14">
        <v>1</v>
      </c>
      <c r="J14">
        <v>1</v>
      </c>
      <c r="K14">
        <v>1</v>
      </c>
      <c r="L14">
        <v>2</v>
      </c>
      <c r="M14">
        <v>4</v>
      </c>
      <c r="N14">
        <v>1</v>
      </c>
      <c r="O14" s="30">
        <v>9</v>
      </c>
      <c r="P14" s="32" t="s">
        <v>147</v>
      </c>
      <c r="T14" s="36"/>
    </row>
    <row r="15" spans="2:20">
      <c r="B15" s="49">
        <v>4</v>
      </c>
      <c r="C15" s="8" t="s">
        <v>30</v>
      </c>
      <c r="D15">
        <v>3</v>
      </c>
      <c r="E15">
        <v>3</v>
      </c>
      <c r="F15">
        <v>1</v>
      </c>
      <c r="G15">
        <v>4</v>
      </c>
      <c r="H15">
        <v>1</v>
      </c>
      <c r="I15">
        <v>2</v>
      </c>
      <c r="J15">
        <v>0</v>
      </c>
      <c r="K15">
        <v>0</v>
      </c>
      <c r="L15">
        <v>4</v>
      </c>
      <c r="M15">
        <v>1</v>
      </c>
      <c r="N15">
        <v>1</v>
      </c>
      <c r="O15" s="30">
        <v>7</v>
      </c>
      <c r="P15" s="32" t="s">
        <v>127</v>
      </c>
      <c r="T15" s="36"/>
    </row>
    <row r="16" spans="2:20">
      <c r="B16" s="49">
        <v>5</v>
      </c>
      <c r="C16" s="8" t="s">
        <v>31</v>
      </c>
      <c r="D16">
        <v>0</v>
      </c>
      <c r="E16">
        <v>0</v>
      </c>
      <c r="F16">
        <v>1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3</v>
      </c>
      <c r="O16" s="31">
        <v>3</v>
      </c>
      <c r="P16" s="33" t="s">
        <v>238</v>
      </c>
      <c r="T16" s="36"/>
    </row>
    <row r="17" spans="2:20">
      <c r="B17" s="49">
        <v>6</v>
      </c>
      <c r="C17" s="8" t="s">
        <v>32</v>
      </c>
      <c r="D17">
        <v>0</v>
      </c>
      <c r="E17">
        <v>1</v>
      </c>
      <c r="F17">
        <v>1</v>
      </c>
      <c r="G17">
        <v>0</v>
      </c>
      <c r="H17">
        <v>3</v>
      </c>
      <c r="I17">
        <v>0</v>
      </c>
      <c r="J17">
        <v>0</v>
      </c>
      <c r="K17">
        <v>0</v>
      </c>
      <c r="L17">
        <v>0</v>
      </c>
      <c r="M17">
        <v>1</v>
      </c>
      <c r="N17">
        <v>0</v>
      </c>
      <c r="O17" s="30">
        <v>7</v>
      </c>
      <c r="P17" s="32" t="s">
        <v>138</v>
      </c>
      <c r="T17" s="36"/>
    </row>
    <row r="18" spans="2:20">
      <c r="B18" s="49">
        <v>7</v>
      </c>
      <c r="C18" s="8" t="s">
        <v>33</v>
      </c>
      <c r="D18">
        <v>0</v>
      </c>
      <c r="E18">
        <v>1</v>
      </c>
      <c r="F18">
        <v>0</v>
      </c>
      <c r="G18">
        <v>0</v>
      </c>
      <c r="H18">
        <v>0</v>
      </c>
      <c r="I18">
        <v>1</v>
      </c>
      <c r="J18">
        <v>0</v>
      </c>
      <c r="K18">
        <v>0</v>
      </c>
      <c r="L18">
        <v>0</v>
      </c>
      <c r="M18">
        <v>0</v>
      </c>
      <c r="N18">
        <v>1</v>
      </c>
      <c r="O18" s="30">
        <v>2</v>
      </c>
      <c r="P18" s="32" t="s">
        <v>146</v>
      </c>
      <c r="T18" s="36"/>
    </row>
    <row r="19" spans="2:20">
      <c r="B19" s="49">
        <v>8</v>
      </c>
      <c r="C19" s="8" t="s">
        <v>34</v>
      </c>
      <c r="D19">
        <v>0</v>
      </c>
      <c r="E19">
        <v>3</v>
      </c>
      <c r="F19">
        <v>4</v>
      </c>
      <c r="G19">
        <v>0</v>
      </c>
      <c r="H19">
        <v>1</v>
      </c>
      <c r="I19">
        <v>3</v>
      </c>
      <c r="J19">
        <v>2</v>
      </c>
      <c r="K19">
        <v>3</v>
      </c>
      <c r="L19">
        <v>0</v>
      </c>
      <c r="M19">
        <v>0</v>
      </c>
      <c r="N19">
        <v>1</v>
      </c>
      <c r="O19" s="30">
        <v>4</v>
      </c>
      <c r="P19" s="32" t="s">
        <v>154</v>
      </c>
      <c r="T19" s="36"/>
    </row>
    <row r="20" spans="2:20">
      <c r="B20" s="49">
        <v>9</v>
      </c>
      <c r="C20" s="8" t="s">
        <v>35</v>
      </c>
      <c r="D20">
        <v>0</v>
      </c>
      <c r="E20">
        <v>1</v>
      </c>
      <c r="F20">
        <v>0</v>
      </c>
      <c r="G20">
        <v>0</v>
      </c>
      <c r="H20">
        <v>0</v>
      </c>
      <c r="I20">
        <v>2</v>
      </c>
      <c r="J20">
        <v>0</v>
      </c>
      <c r="K20">
        <v>1</v>
      </c>
      <c r="L20">
        <v>0</v>
      </c>
      <c r="M20">
        <v>0</v>
      </c>
      <c r="N20">
        <v>1</v>
      </c>
      <c r="O20" s="30">
        <v>3</v>
      </c>
      <c r="P20" s="32" t="s">
        <v>133</v>
      </c>
      <c r="T20" s="36"/>
    </row>
    <row r="21" spans="2:20">
      <c r="B21" s="49">
        <v>10</v>
      </c>
      <c r="C21" s="8" t="s">
        <v>36</v>
      </c>
      <c r="D21">
        <v>0</v>
      </c>
      <c r="E21">
        <v>0</v>
      </c>
      <c r="F21">
        <v>0</v>
      </c>
      <c r="G21">
        <v>2</v>
      </c>
      <c r="H21">
        <v>1</v>
      </c>
      <c r="I21">
        <v>2</v>
      </c>
      <c r="J21">
        <v>0</v>
      </c>
      <c r="K21">
        <v>0</v>
      </c>
      <c r="L21">
        <v>0</v>
      </c>
      <c r="M21">
        <v>1</v>
      </c>
      <c r="N21">
        <v>0</v>
      </c>
      <c r="O21" s="30">
        <v>6</v>
      </c>
      <c r="P21" s="32" t="s">
        <v>143</v>
      </c>
      <c r="T21" s="36"/>
    </row>
    <row r="22" spans="2:20">
      <c r="B22" s="49">
        <v>11</v>
      </c>
      <c r="C22" s="8" t="s">
        <v>37</v>
      </c>
      <c r="D22">
        <v>0</v>
      </c>
      <c r="E22">
        <v>1</v>
      </c>
      <c r="F22">
        <v>0</v>
      </c>
      <c r="G22">
        <v>1</v>
      </c>
      <c r="H22">
        <v>0</v>
      </c>
      <c r="I22">
        <v>2</v>
      </c>
      <c r="J22">
        <v>0</v>
      </c>
      <c r="K22">
        <v>0</v>
      </c>
      <c r="L22">
        <v>2</v>
      </c>
      <c r="M22">
        <v>0</v>
      </c>
      <c r="N22">
        <v>0</v>
      </c>
      <c r="O22" s="30">
        <v>4</v>
      </c>
      <c r="P22" s="32" t="s">
        <v>148</v>
      </c>
      <c r="Q22" s="30"/>
    </row>
    <row r="23" spans="2:20">
      <c r="B23" s="49">
        <v>12</v>
      </c>
      <c r="C23" s="8" t="s">
        <v>38</v>
      </c>
      <c r="D23">
        <v>0</v>
      </c>
      <c r="E23">
        <v>2</v>
      </c>
      <c r="F23">
        <v>5</v>
      </c>
      <c r="G23">
        <v>0</v>
      </c>
      <c r="H23">
        <v>0</v>
      </c>
      <c r="I23">
        <v>4</v>
      </c>
      <c r="J23">
        <v>0</v>
      </c>
      <c r="K23">
        <v>0</v>
      </c>
      <c r="L23">
        <v>6</v>
      </c>
      <c r="M23">
        <v>1</v>
      </c>
      <c r="N23">
        <v>5</v>
      </c>
      <c r="O23" s="34">
        <v>6</v>
      </c>
      <c r="P23" s="33" t="s">
        <v>161</v>
      </c>
    </row>
    <row r="24" spans="2:20">
      <c r="B24" s="49">
        <v>13</v>
      </c>
      <c r="C24" s="8" t="s">
        <v>39</v>
      </c>
      <c r="D24">
        <v>0</v>
      </c>
      <c r="E24">
        <v>1</v>
      </c>
      <c r="F24">
        <v>3</v>
      </c>
      <c r="G24">
        <v>1</v>
      </c>
      <c r="H24">
        <v>1</v>
      </c>
      <c r="I24">
        <v>0</v>
      </c>
      <c r="J24">
        <v>1</v>
      </c>
      <c r="K24">
        <v>0</v>
      </c>
      <c r="L24">
        <v>0</v>
      </c>
      <c r="M24">
        <v>1</v>
      </c>
      <c r="N24">
        <v>1</v>
      </c>
      <c r="O24" s="34">
        <v>8</v>
      </c>
      <c r="P24" s="33" t="s">
        <v>126</v>
      </c>
    </row>
    <row r="25" spans="2:20">
      <c r="B25" s="49">
        <v>14</v>
      </c>
      <c r="C25" s="8" t="s">
        <v>40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1</v>
      </c>
      <c r="K25">
        <v>1</v>
      </c>
      <c r="L25">
        <v>1</v>
      </c>
      <c r="M25">
        <v>0</v>
      </c>
      <c r="N25">
        <v>1</v>
      </c>
      <c r="O25" s="34">
        <v>2</v>
      </c>
      <c r="P25" s="33" t="s">
        <v>142</v>
      </c>
    </row>
    <row r="26" spans="2:20">
      <c r="B26" s="49">
        <v>15</v>
      </c>
      <c r="C26" s="8" t="s">
        <v>50</v>
      </c>
      <c r="D26">
        <f>SUM(D12:D25)</f>
        <v>9</v>
      </c>
      <c r="E26">
        <f t="shared" ref="E26:N26" si="1">SUM(E12:E25)</f>
        <v>18</v>
      </c>
      <c r="F26">
        <f t="shared" si="1"/>
        <v>25</v>
      </c>
      <c r="G26">
        <f t="shared" si="1"/>
        <v>13</v>
      </c>
      <c r="H26">
        <f t="shared" si="1"/>
        <v>12</v>
      </c>
      <c r="I26">
        <f t="shared" si="1"/>
        <v>19</v>
      </c>
      <c r="J26">
        <f t="shared" si="1"/>
        <v>6</v>
      </c>
      <c r="K26">
        <f t="shared" si="1"/>
        <v>7</v>
      </c>
      <c r="L26">
        <f t="shared" si="1"/>
        <v>16</v>
      </c>
      <c r="M26">
        <f t="shared" si="1"/>
        <v>12</v>
      </c>
      <c r="N26">
        <f t="shared" si="1"/>
        <v>19</v>
      </c>
      <c r="O26" s="34">
        <v>35</v>
      </c>
      <c r="P26" s="33" t="s">
        <v>178</v>
      </c>
    </row>
    <row r="27" spans="2:20">
      <c r="B27" s="8"/>
      <c r="C27" s="49" t="s">
        <v>177</v>
      </c>
      <c r="D27" s="1">
        <v>9</v>
      </c>
      <c r="E27" s="1">
        <v>18</v>
      </c>
      <c r="F27" s="1">
        <v>25</v>
      </c>
      <c r="G27" s="1">
        <v>13</v>
      </c>
      <c r="H27" s="1">
        <v>12</v>
      </c>
      <c r="I27" s="1">
        <v>19</v>
      </c>
      <c r="J27" s="1">
        <v>6</v>
      </c>
      <c r="K27" s="1">
        <v>7</v>
      </c>
      <c r="L27" s="1">
        <v>16</v>
      </c>
      <c r="M27" s="1">
        <v>12</v>
      </c>
      <c r="N27" s="1">
        <v>19</v>
      </c>
      <c r="O27" s="37">
        <v>35</v>
      </c>
      <c r="P27" s="38" t="s">
        <v>178</v>
      </c>
    </row>
    <row r="28" spans="2:20"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37"/>
      <c r="O28" s="38"/>
    </row>
    <row r="32" spans="2:20">
      <c r="D32" s="2" t="s">
        <v>162</v>
      </c>
    </row>
    <row r="33" spans="4:72" ht="13.5" thickBot="1"/>
    <row r="34" spans="4:72" ht="13.5" customHeight="1" thickBot="1">
      <c r="D34" s="122" t="s">
        <v>122</v>
      </c>
      <c r="E34" s="124" t="s">
        <v>27</v>
      </c>
      <c r="F34" s="125"/>
      <c r="G34" s="126"/>
      <c r="I34" s="122" t="s">
        <v>122</v>
      </c>
      <c r="J34" s="124" t="s">
        <v>123</v>
      </c>
      <c r="K34" s="125"/>
      <c r="L34" s="126"/>
      <c r="N34" s="122" t="s">
        <v>122</v>
      </c>
      <c r="O34" s="124" t="s">
        <v>29</v>
      </c>
      <c r="P34" s="125"/>
      <c r="Q34" s="126"/>
      <c r="S34" s="122" t="s">
        <v>122</v>
      </c>
      <c r="T34" s="124" t="s">
        <v>30</v>
      </c>
      <c r="U34" s="125"/>
      <c r="V34" s="126"/>
      <c r="X34" s="122" t="s">
        <v>122</v>
      </c>
      <c r="Y34" s="124" t="s">
        <v>31</v>
      </c>
      <c r="Z34" s="125"/>
      <c r="AA34" s="126"/>
      <c r="AC34" s="122" t="s">
        <v>122</v>
      </c>
      <c r="AD34" s="124" t="s">
        <v>32</v>
      </c>
      <c r="AE34" s="125"/>
      <c r="AF34" s="126"/>
      <c r="AH34" s="122" t="s">
        <v>122</v>
      </c>
      <c r="AI34" s="124" t="s">
        <v>33</v>
      </c>
      <c r="AJ34" s="125"/>
      <c r="AK34" s="126"/>
      <c r="AM34" s="122" t="s">
        <v>122</v>
      </c>
      <c r="AN34" s="124" t="s">
        <v>163</v>
      </c>
      <c r="AO34" s="125"/>
      <c r="AP34" s="126"/>
      <c r="AR34" s="122" t="s">
        <v>122</v>
      </c>
      <c r="AS34" s="124" t="s">
        <v>35</v>
      </c>
      <c r="AT34" s="125"/>
      <c r="AU34" s="126"/>
      <c r="AW34" s="122" t="s">
        <v>122</v>
      </c>
      <c r="AX34" s="124" t="s">
        <v>36</v>
      </c>
      <c r="AY34" s="125"/>
      <c r="AZ34" s="126"/>
      <c r="BB34" s="122" t="s">
        <v>122</v>
      </c>
      <c r="BC34" s="124" t="s">
        <v>37</v>
      </c>
      <c r="BD34" s="125"/>
      <c r="BE34" s="126"/>
      <c r="BG34" s="122" t="s">
        <v>122</v>
      </c>
      <c r="BH34" s="124" t="s">
        <v>38</v>
      </c>
      <c r="BI34" s="125"/>
      <c r="BJ34" s="126"/>
      <c r="BL34" s="122" t="s">
        <v>122</v>
      </c>
      <c r="BM34" s="124" t="s">
        <v>39</v>
      </c>
      <c r="BN34" s="125"/>
      <c r="BO34" s="126"/>
      <c r="BQ34" s="122" t="s">
        <v>122</v>
      </c>
      <c r="BR34" s="124" t="s">
        <v>40</v>
      </c>
      <c r="BS34" s="125"/>
      <c r="BT34" s="126"/>
    </row>
    <row r="35" spans="4:72" ht="26.25" thickBot="1">
      <c r="D35" s="123"/>
      <c r="E35" s="16" t="s">
        <v>124</v>
      </c>
      <c r="F35" s="17" t="s">
        <v>125</v>
      </c>
      <c r="G35" s="18" t="s">
        <v>88</v>
      </c>
      <c r="I35" s="123"/>
      <c r="J35" s="16" t="s">
        <v>124</v>
      </c>
      <c r="K35" s="17" t="s">
        <v>125</v>
      </c>
      <c r="L35" s="18" t="s">
        <v>88</v>
      </c>
      <c r="N35" s="123"/>
      <c r="O35" s="16" t="s">
        <v>124</v>
      </c>
      <c r="P35" s="17" t="s">
        <v>125</v>
      </c>
      <c r="Q35" s="18" t="s">
        <v>88</v>
      </c>
      <c r="S35" s="123"/>
      <c r="T35" s="16" t="s">
        <v>124</v>
      </c>
      <c r="U35" s="17" t="s">
        <v>125</v>
      </c>
      <c r="V35" s="18" t="s">
        <v>88</v>
      </c>
      <c r="X35" s="123"/>
      <c r="Y35" s="16" t="s">
        <v>124</v>
      </c>
      <c r="Z35" s="17" t="s">
        <v>125</v>
      </c>
      <c r="AA35" s="18" t="s">
        <v>88</v>
      </c>
      <c r="AC35" s="123"/>
      <c r="AD35" s="16" t="s">
        <v>124</v>
      </c>
      <c r="AE35" s="17" t="s">
        <v>125</v>
      </c>
      <c r="AF35" s="18" t="s">
        <v>88</v>
      </c>
      <c r="AH35" s="123"/>
      <c r="AI35" s="16" t="s">
        <v>124</v>
      </c>
      <c r="AJ35" s="17" t="s">
        <v>125</v>
      </c>
      <c r="AK35" s="18" t="s">
        <v>88</v>
      </c>
      <c r="AM35" s="123"/>
      <c r="AN35" s="16" t="s">
        <v>124</v>
      </c>
      <c r="AO35" s="17" t="s">
        <v>125</v>
      </c>
      <c r="AP35" s="18" t="s">
        <v>88</v>
      </c>
      <c r="AR35" s="123"/>
      <c r="AS35" s="16" t="s">
        <v>124</v>
      </c>
      <c r="AT35" s="17" t="s">
        <v>125</v>
      </c>
      <c r="AU35" s="18" t="s">
        <v>88</v>
      </c>
      <c r="AW35" s="123"/>
      <c r="AX35" s="16" t="s">
        <v>124</v>
      </c>
      <c r="AY35" s="17" t="s">
        <v>125</v>
      </c>
      <c r="AZ35" s="18" t="s">
        <v>88</v>
      </c>
      <c r="BB35" s="123"/>
      <c r="BC35" s="16" t="s">
        <v>124</v>
      </c>
      <c r="BD35" s="17" t="s">
        <v>125</v>
      </c>
      <c r="BE35" s="18" t="s">
        <v>88</v>
      </c>
      <c r="BG35" s="123"/>
      <c r="BH35" s="16" t="s">
        <v>124</v>
      </c>
      <c r="BI35" s="17" t="s">
        <v>125</v>
      </c>
      <c r="BJ35" s="18" t="s">
        <v>88</v>
      </c>
      <c r="BL35" s="123"/>
      <c r="BM35" s="16" t="s">
        <v>124</v>
      </c>
      <c r="BN35" s="17" t="s">
        <v>125</v>
      </c>
      <c r="BO35" s="18" t="s">
        <v>88</v>
      </c>
      <c r="BQ35" s="123"/>
      <c r="BR35" s="16" t="s">
        <v>124</v>
      </c>
      <c r="BS35" s="17" t="s">
        <v>125</v>
      </c>
      <c r="BT35" s="18" t="s">
        <v>88</v>
      </c>
    </row>
    <row r="36" spans="4:72" ht="15.75" thickBot="1">
      <c r="D36" s="19" t="s">
        <v>126</v>
      </c>
      <c r="E36" s="20">
        <v>3</v>
      </c>
      <c r="F36" s="21">
        <v>23</v>
      </c>
      <c r="G36" s="22">
        <v>26</v>
      </c>
      <c r="I36" s="19" t="s">
        <v>126</v>
      </c>
      <c r="J36" s="20">
        <v>5</v>
      </c>
      <c r="K36" s="21">
        <v>77</v>
      </c>
      <c r="L36" s="22">
        <v>83</v>
      </c>
      <c r="N36" s="19" t="s">
        <v>126</v>
      </c>
      <c r="O36" s="20">
        <v>6</v>
      </c>
      <c r="P36" s="21">
        <v>63</v>
      </c>
      <c r="Q36" s="22">
        <v>71</v>
      </c>
      <c r="S36" s="19" t="s">
        <v>126</v>
      </c>
      <c r="T36" s="20">
        <v>1</v>
      </c>
      <c r="U36" s="21">
        <v>31</v>
      </c>
      <c r="V36" s="22">
        <v>32</v>
      </c>
      <c r="X36" s="19" t="s">
        <v>126</v>
      </c>
      <c r="Y36" s="20">
        <v>1</v>
      </c>
      <c r="Z36" s="21">
        <v>6</v>
      </c>
      <c r="AA36" s="22">
        <v>7</v>
      </c>
      <c r="AC36" s="19" t="s">
        <v>126</v>
      </c>
      <c r="AD36" s="20">
        <v>2</v>
      </c>
      <c r="AE36" s="21">
        <v>16</v>
      </c>
      <c r="AF36" s="22">
        <v>18</v>
      </c>
      <c r="AH36" s="19" t="s">
        <v>126</v>
      </c>
      <c r="AI36" s="27"/>
      <c r="AJ36" s="21">
        <v>15</v>
      </c>
      <c r="AK36" s="22">
        <v>15</v>
      </c>
      <c r="AM36" s="19" t="s">
        <v>126</v>
      </c>
      <c r="AN36" s="20">
        <v>2</v>
      </c>
      <c r="AO36" s="21">
        <v>40</v>
      </c>
      <c r="AP36" s="22">
        <v>42</v>
      </c>
      <c r="AR36" s="19" t="s">
        <v>126</v>
      </c>
      <c r="AS36" s="20">
        <v>1</v>
      </c>
      <c r="AT36" s="21">
        <v>57</v>
      </c>
      <c r="AU36" s="22">
        <v>58</v>
      </c>
      <c r="AW36" s="19" t="s">
        <v>126</v>
      </c>
      <c r="AX36" s="20">
        <v>1</v>
      </c>
      <c r="AY36" s="21">
        <v>12</v>
      </c>
      <c r="AZ36" s="22">
        <v>13</v>
      </c>
      <c r="BB36" s="19" t="s">
        <v>126</v>
      </c>
      <c r="BC36" s="27"/>
      <c r="BD36" s="21">
        <v>21</v>
      </c>
      <c r="BE36" s="22">
        <v>21</v>
      </c>
      <c r="BG36" s="19" t="s">
        <v>126</v>
      </c>
      <c r="BH36" s="20">
        <v>1</v>
      </c>
      <c r="BI36" s="21">
        <v>70</v>
      </c>
      <c r="BJ36" s="22">
        <v>71</v>
      </c>
      <c r="BL36" s="19" t="s">
        <v>126</v>
      </c>
      <c r="BM36" s="26">
        <v>8</v>
      </c>
      <c r="BN36" s="21">
        <v>42</v>
      </c>
      <c r="BO36" s="22">
        <v>50</v>
      </c>
      <c r="BQ36" s="19" t="s">
        <v>126</v>
      </c>
      <c r="BR36" s="20">
        <v>1</v>
      </c>
      <c r="BS36" s="21">
        <v>10</v>
      </c>
      <c r="BT36" s="22">
        <v>11</v>
      </c>
    </row>
    <row r="37" spans="4:72" ht="15.75" thickBot="1">
      <c r="D37" s="19" t="s">
        <v>127</v>
      </c>
      <c r="E37" s="22">
        <v>6</v>
      </c>
      <c r="F37" s="23">
        <v>38</v>
      </c>
      <c r="G37" s="22">
        <v>45</v>
      </c>
      <c r="I37" s="19" t="s">
        <v>127</v>
      </c>
      <c r="J37" s="22">
        <v>3</v>
      </c>
      <c r="K37" s="23">
        <v>80</v>
      </c>
      <c r="L37" s="22">
        <v>85</v>
      </c>
      <c r="N37" s="19" t="s">
        <v>127</v>
      </c>
      <c r="O37" s="22">
        <v>4</v>
      </c>
      <c r="P37" s="23">
        <v>84</v>
      </c>
      <c r="Q37" s="22">
        <v>89</v>
      </c>
      <c r="S37" s="19" t="s">
        <v>127</v>
      </c>
      <c r="T37" s="25">
        <v>7</v>
      </c>
      <c r="U37" s="23">
        <v>50</v>
      </c>
      <c r="V37" s="22">
        <v>57</v>
      </c>
      <c r="X37" s="19" t="s">
        <v>127</v>
      </c>
      <c r="Y37" s="24"/>
      <c r="Z37" s="23">
        <v>8</v>
      </c>
      <c r="AA37" s="22">
        <v>8</v>
      </c>
      <c r="AC37" s="19" t="s">
        <v>127</v>
      </c>
      <c r="AD37" s="22">
        <v>5</v>
      </c>
      <c r="AE37" s="23">
        <v>31</v>
      </c>
      <c r="AF37" s="22">
        <v>36</v>
      </c>
      <c r="AH37" s="19" t="s">
        <v>127</v>
      </c>
      <c r="AI37" s="24"/>
      <c r="AJ37" s="23">
        <v>13</v>
      </c>
      <c r="AK37" s="22">
        <v>14</v>
      </c>
      <c r="AM37" s="19" t="s">
        <v>127</v>
      </c>
      <c r="AN37" s="22">
        <v>3</v>
      </c>
      <c r="AO37" s="23">
        <v>49</v>
      </c>
      <c r="AP37" s="22">
        <v>53</v>
      </c>
      <c r="AR37" s="19" t="s">
        <v>127</v>
      </c>
      <c r="AS37" s="22">
        <v>2</v>
      </c>
      <c r="AT37" s="23">
        <v>70</v>
      </c>
      <c r="AU37" s="22">
        <v>74</v>
      </c>
      <c r="AW37" s="19" t="s">
        <v>127</v>
      </c>
      <c r="AX37" s="24"/>
      <c r="AY37" s="23">
        <v>32</v>
      </c>
      <c r="AZ37" s="22">
        <v>32</v>
      </c>
      <c r="BB37" s="19" t="s">
        <v>127</v>
      </c>
      <c r="BC37" s="22">
        <v>1</v>
      </c>
      <c r="BD37" s="23">
        <v>18</v>
      </c>
      <c r="BE37" s="22">
        <v>19</v>
      </c>
      <c r="BG37" s="19" t="s">
        <v>127</v>
      </c>
      <c r="BH37" s="22">
        <v>3</v>
      </c>
      <c r="BI37" s="23">
        <v>91</v>
      </c>
      <c r="BJ37" s="22">
        <v>95</v>
      </c>
      <c r="BL37" s="19" t="s">
        <v>127</v>
      </c>
      <c r="BM37" s="24"/>
      <c r="BN37" s="23">
        <v>18</v>
      </c>
      <c r="BO37" s="22">
        <v>19</v>
      </c>
      <c r="BQ37" s="19" t="s">
        <v>127</v>
      </c>
      <c r="BR37" s="22">
        <v>1</v>
      </c>
      <c r="BS37" s="23">
        <v>18</v>
      </c>
      <c r="BT37" s="22">
        <v>19</v>
      </c>
    </row>
    <row r="38" spans="4:72" ht="15.75" thickBot="1">
      <c r="D38" s="19" t="s">
        <v>128</v>
      </c>
      <c r="E38" s="24"/>
      <c r="F38" s="23">
        <v>34</v>
      </c>
      <c r="G38" s="22">
        <v>35</v>
      </c>
      <c r="I38" s="19" t="s">
        <v>128</v>
      </c>
      <c r="J38" s="22">
        <v>2</v>
      </c>
      <c r="K38" s="23">
        <v>59</v>
      </c>
      <c r="L38" s="22">
        <v>63</v>
      </c>
      <c r="N38" s="19" t="s">
        <v>128</v>
      </c>
      <c r="O38" s="22">
        <v>2</v>
      </c>
      <c r="P38" s="23">
        <v>67</v>
      </c>
      <c r="Q38" s="22">
        <v>69</v>
      </c>
      <c r="S38" s="19" t="s">
        <v>128</v>
      </c>
      <c r="T38" s="22">
        <v>3</v>
      </c>
      <c r="U38" s="23">
        <v>44</v>
      </c>
      <c r="V38" s="22">
        <v>48</v>
      </c>
      <c r="X38" s="19" t="s">
        <v>128</v>
      </c>
      <c r="Y38" s="22">
        <v>1</v>
      </c>
      <c r="Z38" s="23">
        <v>15</v>
      </c>
      <c r="AA38" s="22">
        <v>16</v>
      </c>
      <c r="AC38" s="19" t="s">
        <v>128</v>
      </c>
      <c r="AD38" s="24"/>
      <c r="AE38" s="23">
        <v>23</v>
      </c>
      <c r="AF38" s="22">
        <v>23</v>
      </c>
      <c r="AH38" s="19" t="s">
        <v>128</v>
      </c>
      <c r="AI38" s="22">
        <v>2</v>
      </c>
      <c r="AJ38" s="23">
        <v>15</v>
      </c>
      <c r="AK38" s="22">
        <v>17</v>
      </c>
      <c r="AM38" s="19" t="s">
        <v>128</v>
      </c>
      <c r="AN38" s="24"/>
      <c r="AO38" s="23">
        <v>47</v>
      </c>
      <c r="AP38" s="22">
        <v>47</v>
      </c>
      <c r="AR38" s="19" t="s">
        <v>128</v>
      </c>
      <c r="AS38" s="22">
        <v>3</v>
      </c>
      <c r="AT38" s="23">
        <v>55</v>
      </c>
      <c r="AU38" s="22">
        <v>59</v>
      </c>
      <c r="AW38" s="19" t="s">
        <v>128</v>
      </c>
      <c r="AX38" s="22">
        <v>2</v>
      </c>
      <c r="AY38" s="23">
        <v>24</v>
      </c>
      <c r="AZ38" s="22">
        <v>26</v>
      </c>
      <c r="BB38" s="19" t="s">
        <v>128</v>
      </c>
      <c r="BC38" s="24"/>
      <c r="BD38" s="23">
        <v>10</v>
      </c>
      <c r="BE38" s="22">
        <v>10</v>
      </c>
      <c r="BG38" s="19" t="s">
        <v>128</v>
      </c>
      <c r="BH38" s="24"/>
      <c r="BI38" s="23">
        <v>39</v>
      </c>
      <c r="BJ38" s="22">
        <v>39</v>
      </c>
      <c r="BL38" s="19" t="s">
        <v>128</v>
      </c>
      <c r="BM38" s="22">
        <v>2</v>
      </c>
      <c r="BN38" s="23">
        <v>34</v>
      </c>
      <c r="BO38" s="22">
        <v>36</v>
      </c>
      <c r="BQ38" s="19" t="s">
        <v>128</v>
      </c>
      <c r="BR38" s="22">
        <v>1</v>
      </c>
      <c r="BS38" s="23">
        <v>10</v>
      </c>
      <c r="BT38" s="22">
        <v>11</v>
      </c>
    </row>
    <row r="39" spans="4:72" ht="15.75" thickBot="1">
      <c r="D39" s="19" t="s">
        <v>129</v>
      </c>
      <c r="E39" s="22">
        <v>4</v>
      </c>
      <c r="F39" s="23">
        <v>26</v>
      </c>
      <c r="G39" s="22">
        <v>30</v>
      </c>
      <c r="I39" s="19" t="s">
        <v>129</v>
      </c>
      <c r="J39" s="22">
        <v>2</v>
      </c>
      <c r="K39" s="23">
        <v>83</v>
      </c>
      <c r="L39" s="22">
        <v>86</v>
      </c>
      <c r="N39" s="19" t="s">
        <v>129</v>
      </c>
      <c r="O39" s="24"/>
      <c r="P39" s="23">
        <v>55</v>
      </c>
      <c r="Q39" s="22">
        <v>55</v>
      </c>
      <c r="S39" s="19" t="s">
        <v>129</v>
      </c>
      <c r="T39" s="22">
        <v>2</v>
      </c>
      <c r="U39" s="23">
        <v>55</v>
      </c>
      <c r="V39" s="22">
        <v>57</v>
      </c>
      <c r="X39" s="19" t="s">
        <v>129</v>
      </c>
      <c r="Y39" s="24"/>
      <c r="Z39" s="23">
        <v>8</v>
      </c>
      <c r="AA39" s="22">
        <v>8</v>
      </c>
      <c r="AC39" s="19" t="s">
        <v>129</v>
      </c>
      <c r="AD39" s="24"/>
      <c r="AE39" s="23">
        <v>29</v>
      </c>
      <c r="AF39" s="22">
        <v>29</v>
      </c>
      <c r="AH39" s="19" t="s">
        <v>129</v>
      </c>
      <c r="AI39" s="22">
        <v>1</v>
      </c>
      <c r="AJ39" s="23">
        <v>11</v>
      </c>
      <c r="AK39" s="22">
        <v>12</v>
      </c>
      <c r="AM39" s="19" t="s">
        <v>129</v>
      </c>
      <c r="AN39" s="22">
        <v>4</v>
      </c>
      <c r="AO39" s="23">
        <v>41</v>
      </c>
      <c r="AP39" s="22">
        <v>45</v>
      </c>
      <c r="AR39" s="19" t="s">
        <v>129</v>
      </c>
      <c r="AS39" s="22">
        <v>1</v>
      </c>
      <c r="AT39" s="23">
        <v>61</v>
      </c>
      <c r="AU39" s="22">
        <v>62</v>
      </c>
      <c r="AW39" s="19" t="s">
        <v>129</v>
      </c>
      <c r="AX39" s="22">
        <v>1</v>
      </c>
      <c r="AY39" s="23">
        <v>20</v>
      </c>
      <c r="AZ39" s="22">
        <v>22</v>
      </c>
      <c r="BB39" s="19" t="s">
        <v>129</v>
      </c>
      <c r="BC39" s="24"/>
      <c r="BD39" s="23">
        <v>16</v>
      </c>
      <c r="BE39" s="22">
        <v>16</v>
      </c>
      <c r="BG39" s="19" t="s">
        <v>129</v>
      </c>
      <c r="BH39" s="22">
        <v>1</v>
      </c>
      <c r="BI39" s="23">
        <v>78</v>
      </c>
      <c r="BJ39" s="22">
        <v>79</v>
      </c>
      <c r="BL39" s="19" t="s">
        <v>129</v>
      </c>
      <c r="BM39" s="24"/>
      <c r="BN39" s="23">
        <v>24</v>
      </c>
      <c r="BO39" s="22">
        <v>24</v>
      </c>
      <c r="BQ39" s="19" t="s">
        <v>129</v>
      </c>
      <c r="BR39" s="22">
        <v>1</v>
      </c>
      <c r="BS39" s="23">
        <v>15</v>
      </c>
      <c r="BT39" s="22">
        <v>16</v>
      </c>
    </row>
    <row r="40" spans="4:72" ht="15.75" thickBot="1">
      <c r="D40" s="19" t="s">
        <v>130</v>
      </c>
      <c r="E40" s="24"/>
      <c r="F40" s="23">
        <v>27</v>
      </c>
      <c r="G40" s="22">
        <v>27</v>
      </c>
      <c r="I40" s="19" t="s">
        <v>130</v>
      </c>
      <c r="J40" s="24"/>
      <c r="K40" s="23">
        <v>85</v>
      </c>
      <c r="L40" s="22">
        <v>86</v>
      </c>
      <c r="N40" s="19" t="s">
        <v>130</v>
      </c>
      <c r="O40" s="22">
        <v>4</v>
      </c>
      <c r="P40" s="23">
        <v>40</v>
      </c>
      <c r="Q40" s="22">
        <v>45</v>
      </c>
      <c r="S40" s="19" t="s">
        <v>130</v>
      </c>
      <c r="T40" s="22">
        <v>2</v>
      </c>
      <c r="U40" s="23">
        <v>47</v>
      </c>
      <c r="V40" s="22">
        <v>49</v>
      </c>
      <c r="X40" s="19" t="s">
        <v>130</v>
      </c>
      <c r="Y40" s="24"/>
      <c r="Z40" s="23">
        <v>7</v>
      </c>
      <c r="AA40" s="22">
        <v>7</v>
      </c>
      <c r="AC40" s="19" t="s">
        <v>130</v>
      </c>
      <c r="AD40" s="22">
        <v>1</v>
      </c>
      <c r="AE40" s="23">
        <v>24</v>
      </c>
      <c r="AF40" s="22">
        <v>25</v>
      </c>
      <c r="AH40" s="19" t="s">
        <v>130</v>
      </c>
      <c r="AI40" s="24"/>
      <c r="AJ40" s="23">
        <v>12</v>
      </c>
      <c r="AK40" s="22">
        <v>12</v>
      </c>
      <c r="AM40" s="19" t="s">
        <v>130</v>
      </c>
      <c r="AN40" s="22">
        <v>2</v>
      </c>
      <c r="AO40" s="23">
        <v>36</v>
      </c>
      <c r="AP40" s="22">
        <v>39</v>
      </c>
      <c r="AR40" s="19" t="s">
        <v>130</v>
      </c>
      <c r="AS40" s="22">
        <v>2</v>
      </c>
      <c r="AT40" s="23">
        <v>39</v>
      </c>
      <c r="AU40" s="22">
        <v>42</v>
      </c>
      <c r="AW40" s="19" t="s">
        <v>130</v>
      </c>
      <c r="AX40" s="24"/>
      <c r="AY40" s="23">
        <v>25</v>
      </c>
      <c r="AZ40" s="22">
        <v>25</v>
      </c>
      <c r="BB40" s="19" t="s">
        <v>130</v>
      </c>
      <c r="BC40" s="24"/>
      <c r="BD40" s="23">
        <v>2</v>
      </c>
      <c r="BE40" s="22">
        <v>2</v>
      </c>
      <c r="BG40" s="19" t="s">
        <v>130</v>
      </c>
      <c r="BH40" s="22">
        <v>1</v>
      </c>
      <c r="BI40" s="23">
        <v>71</v>
      </c>
      <c r="BJ40" s="22">
        <v>72</v>
      </c>
      <c r="BL40" s="19" t="s">
        <v>130</v>
      </c>
      <c r="BM40" s="22">
        <v>1</v>
      </c>
      <c r="BN40" s="23">
        <v>17</v>
      </c>
      <c r="BO40" s="22">
        <v>18</v>
      </c>
      <c r="BQ40" s="19" t="s">
        <v>130</v>
      </c>
      <c r="BR40" s="24"/>
      <c r="BS40" s="23">
        <v>8</v>
      </c>
      <c r="BT40" s="22">
        <v>8</v>
      </c>
    </row>
    <row r="41" spans="4:72" ht="15.75" thickBot="1">
      <c r="D41" s="19" t="s">
        <v>131</v>
      </c>
      <c r="E41" s="22">
        <v>3</v>
      </c>
      <c r="F41" s="23">
        <v>29</v>
      </c>
      <c r="G41" s="22">
        <v>32</v>
      </c>
      <c r="I41" s="19" t="s">
        <v>131</v>
      </c>
      <c r="J41" s="22">
        <v>2</v>
      </c>
      <c r="K41" s="23">
        <v>103</v>
      </c>
      <c r="L41" s="22">
        <v>107</v>
      </c>
      <c r="N41" s="19" t="s">
        <v>131</v>
      </c>
      <c r="O41" s="22">
        <v>4</v>
      </c>
      <c r="P41" s="23">
        <v>61</v>
      </c>
      <c r="Q41" s="22">
        <v>65</v>
      </c>
      <c r="S41" s="19" t="s">
        <v>131</v>
      </c>
      <c r="T41" s="22">
        <v>2</v>
      </c>
      <c r="U41" s="23">
        <v>48</v>
      </c>
      <c r="V41" s="22">
        <v>50</v>
      </c>
      <c r="X41" s="19" t="s">
        <v>131</v>
      </c>
      <c r="Y41" s="24"/>
      <c r="Z41" s="23">
        <v>8</v>
      </c>
      <c r="AA41" s="22">
        <v>8</v>
      </c>
      <c r="AC41" s="19" t="s">
        <v>131</v>
      </c>
      <c r="AD41" s="24"/>
      <c r="AE41" s="23">
        <v>14</v>
      </c>
      <c r="AF41" s="22">
        <v>14</v>
      </c>
      <c r="AH41" s="19" t="s">
        <v>131</v>
      </c>
      <c r="AI41" s="24"/>
      <c r="AJ41" s="23">
        <v>9</v>
      </c>
      <c r="AK41" s="22">
        <v>9</v>
      </c>
      <c r="AM41" s="19" t="s">
        <v>131</v>
      </c>
      <c r="AN41" s="22">
        <v>3</v>
      </c>
      <c r="AO41" s="23">
        <v>36</v>
      </c>
      <c r="AP41" s="22">
        <v>39</v>
      </c>
      <c r="AR41" s="19" t="s">
        <v>131</v>
      </c>
      <c r="AS41" s="22">
        <v>2</v>
      </c>
      <c r="AT41" s="23">
        <v>56</v>
      </c>
      <c r="AU41" s="22">
        <v>58</v>
      </c>
      <c r="AW41" s="19" t="s">
        <v>131</v>
      </c>
      <c r="AX41" s="22">
        <v>2</v>
      </c>
      <c r="AY41" s="23">
        <v>19</v>
      </c>
      <c r="AZ41" s="22">
        <v>21</v>
      </c>
      <c r="BB41" s="19" t="s">
        <v>131</v>
      </c>
      <c r="BC41" s="22">
        <v>1</v>
      </c>
      <c r="BD41" s="23">
        <v>15</v>
      </c>
      <c r="BE41" s="22">
        <v>16</v>
      </c>
      <c r="BG41" s="19" t="s">
        <v>131</v>
      </c>
      <c r="BH41" s="22">
        <v>1</v>
      </c>
      <c r="BI41" s="23">
        <v>72</v>
      </c>
      <c r="BJ41" s="22">
        <v>73</v>
      </c>
      <c r="BL41" s="19" t="s">
        <v>131</v>
      </c>
      <c r="BM41" s="22">
        <v>5</v>
      </c>
      <c r="BN41" s="23">
        <v>42</v>
      </c>
      <c r="BO41" s="22">
        <v>47</v>
      </c>
      <c r="BQ41" s="19" t="s">
        <v>131</v>
      </c>
      <c r="BR41" s="24"/>
      <c r="BS41" s="23">
        <v>19</v>
      </c>
      <c r="BT41" s="22">
        <v>19</v>
      </c>
    </row>
    <row r="42" spans="4:72" ht="15.75" thickBot="1">
      <c r="D42" s="19" t="s">
        <v>132</v>
      </c>
      <c r="E42" s="22">
        <v>1</v>
      </c>
      <c r="F42" s="23">
        <v>24</v>
      </c>
      <c r="G42" s="22">
        <v>25</v>
      </c>
      <c r="I42" s="19" t="s">
        <v>132</v>
      </c>
      <c r="J42" s="25">
        <v>5</v>
      </c>
      <c r="K42" s="23">
        <v>141</v>
      </c>
      <c r="L42" s="22">
        <v>150</v>
      </c>
      <c r="N42" s="19" t="s">
        <v>132</v>
      </c>
      <c r="O42" s="22">
        <v>5</v>
      </c>
      <c r="P42" s="23">
        <v>58</v>
      </c>
      <c r="Q42" s="22">
        <v>63</v>
      </c>
      <c r="S42" s="19" t="s">
        <v>132</v>
      </c>
      <c r="T42" s="22">
        <v>5</v>
      </c>
      <c r="U42" s="23">
        <v>31</v>
      </c>
      <c r="V42" s="22">
        <v>36</v>
      </c>
      <c r="X42" s="19" t="s">
        <v>132</v>
      </c>
      <c r="Y42" s="22">
        <v>1</v>
      </c>
      <c r="Z42" s="23">
        <v>19</v>
      </c>
      <c r="AA42" s="22">
        <v>20</v>
      </c>
      <c r="AC42" s="19" t="s">
        <v>132</v>
      </c>
      <c r="AD42" s="22">
        <v>4</v>
      </c>
      <c r="AE42" s="23">
        <v>17</v>
      </c>
      <c r="AF42" s="22">
        <v>22</v>
      </c>
      <c r="AH42" s="19" t="s">
        <v>132</v>
      </c>
      <c r="AI42" s="22">
        <v>1</v>
      </c>
      <c r="AJ42" s="23">
        <v>11</v>
      </c>
      <c r="AK42" s="22">
        <v>12</v>
      </c>
      <c r="AM42" s="19" t="s">
        <v>132</v>
      </c>
      <c r="AN42" s="22">
        <v>2</v>
      </c>
      <c r="AO42" s="23">
        <v>41</v>
      </c>
      <c r="AP42" s="22">
        <v>43</v>
      </c>
      <c r="AR42" s="19" t="s">
        <v>132</v>
      </c>
      <c r="AS42" s="22">
        <v>2</v>
      </c>
      <c r="AT42" s="23">
        <v>55</v>
      </c>
      <c r="AU42" s="22">
        <v>57</v>
      </c>
      <c r="AW42" s="19" t="s">
        <v>132</v>
      </c>
      <c r="AX42" s="24"/>
      <c r="AY42" s="23">
        <v>29</v>
      </c>
      <c r="AZ42" s="22">
        <v>29</v>
      </c>
      <c r="BB42" s="19" t="s">
        <v>132</v>
      </c>
      <c r="BC42" s="24"/>
      <c r="BD42" s="23">
        <v>13</v>
      </c>
      <c r="BE42" s="22">
        <v>13</v>
      </c>
      <c r="BG42" s="19" t="s">
        <v>132</v>
      </c>
      <c r="BH42" s="22">
        <v>4</v>
      </c>
      <c r="BI42" s="23">
        <v>60</v>
      </c>
      <c r="BJ42" s="22">
        <v>64</v>
      </c>
      <c r="BL42" s="19" t="s">
        <v>132</v>
      </c>
      <c r="BM42" s="22">
        <v>1</v>
      </c>
      <c r="BN42" s="23">
        <v>43</v>
      </c>
      <c r="BO42" s="22">
        <v>45</v>
      </c>
      <c r="BQ42" s="19" t="s">
        <v>132</v>
      </c>
      <c r="BR42" s="24"/>
      <c r="BS42" s="23">
        <v>15</v>
      </c>
      <c r="BT42" s="22">
        <v>16</v>
      </c>
    </row>
    <row r="43" spans="4:72" ht="15.75" thickBot="1">
      <c r="D43" s="19" t="s">
        <v>133</v>
      </c>
      <c r="E43" s="22">
        <v>3</v>
      </c>
      <c r="F43" s="23">
        <v>21</v>
      </c>
      <c r="G43" s="22">
        <v>24</v>
      </c>
      <c r="I43" s="19" t="s">
        <v>133</v>
      </c>
      <c r="J43" s="22">
        <v>3</v>
      </c>
      <c r="K43" s="23">
        <v>142</v>
      </c>
      <c r="L43" s="22">
        <v>149</v>
      </c>
      <c r="N43" s="19" t="s">
        <v>133</v>
      </c>
      <c r="O43" s="22">
        <v>2</v>
      </c>
      <c r="P43" s="23">
        <v>61</v>
      </c>
      <c r="Q43" s="22">
        <v>64</v>
      </c>
      <c r="S43" s="19" t="s">
        <v>133</v>
      </c>
      <c r="T43" s="22">
        <v>2</v>
      </c>
      <c r="U43" s="23">
        <v>49</v>
      </c>
      <c r="V43" s="22">
        <v>52</v>
      </c>
      <c r="X43" s="19" t="s">
        <v>133</v>
      </c>
      <c r="Y43" s="24"/>
      <c r="Z43" s="23">
        <v>7</v>
      </c>
      <c r="AA43" s="22">
        <v>7</v>
      </c>
      <c r="AC43" s="19" t="s">
        <v>133</v>
      </c>
      <c r="AD43" s="22">
        <v>2</v>
      </c>
      <c r="AE43" s="23">
        <v>44</v>
      </c>
      <c r="AF43" s="22">
        <v>46</v>
      </c>
      <c r="AH43" s="19" t="s">
        <v>133</v>
      </c>
      <c r="AI43" s="22">
        <v>1</v>
      </c>
      <c r="AJ43" s="23">
        <v>9</v>
      </c>
      <c r="AK43" s="22">
        <v>10</v>
      </c>
      <c r="AM43" s="19" t="s">
        <v>133</v>
      </c>
      <c r="AN43" s="22">
        <v>2</v>
      </c>
      <c r="AO43" s="23">
        <v>33</v>
      </c>
      <c r="AP43" s="22">
        <v>35</v>
      </c>
      <c r="AR43" s="19" t="s">
        <v>133</v>
      </c>
      <c r="AS43" s="25">
        <v>3</v>
      </c>
      <c r="AT43" s="23">
        <v>39</v>
      </c>
      <c r="AU43" s="22">
        <v>42</v>
      </c>
      <c r="AW43" s="19" t="s">
        <v>133</v>
      </c>
      <c r="AX43" s="22">
        <v>1</v>
      </c>
      <c r="AY43" s="23">
        <v>28</v>
      </c>
      <c r="AZ43" s="22">
        <v>29</v>
      </c>
      <c r="BB43" s="19" t="s">
        <v>133</v>
      </c>
      <c r="BC43" s="24"/>
      <c r="BD43" s="23">
        <v>6</v>
      </c>
      <c r="BE43" s="22">
        <v>6</v>
      </c>
      <c r="BG43" s="19" t="s">
        <v>133</v>
      </c>
      <c r="BH43" s="22">
        <v>2</v>
      </c>
      <c r="BI43" s="23">
        <v>64</v>
      </c>
      <c r="BJ43" s="22">
        <v>68</v>
      </c>
      <c r="BL43" s="19" t="s">
        <v>133</v>
      </c>
      <c r="BM43" s="24"/>
      <c r="BN43" s="23">
        <v>31</v>
      </c>
      <c r="BO43" s="22">
        <v>31</v>
      </c>
      <c r="BQ43" s="19" t="s">
        <v>133</v>
      </c>
      <c r="BR43" s="22">
        <v>1</v>
      </c>
      <c r="BS43" s="23">
        <v>10</v>
      </c>
      <c r="BT43" s="22">
        <v>11</v>
      </c>
    </row>
    <row r="44" spans="4:72" ht="15.75" thickBot="1">
      <c r="D44" s="19" t="s">
        <v>134</v>
      </c>
      <c r="E44" s="24"/>
      <c r="F44" s="23">
        <v>26</v>
      </c>
      <c r="G44" s="22">
        <v>26</v>
      </c>
      <c r="I44" s="19" t="s">
        <v>134</v>
      </c>
      <c r="J44" s="22">
        <v>2</v>
      </c>
      <c r="K44" s="23">
        <v>165</v>
      </c>
      <c r="L44" s="22">
        <v>169</v>
      </c>
      <c r="N44" s="19" t="s">
        <v>134</v>
      </c>
      <c r="O44" s="22">
        <v>3</v>
      </c>
      <c r="P44" s="23">
        <v>80</v>
      </c>
      <c r="Q44" s="22">
        <v>83</v>
      </c>
      <c r="S44" s="19" t="s">
        <v>134</v>
      </c>
      <c r="T44" s="24"/>
      <c r="U44" s="23">
        <v>28</v>
      </c>
      <c r="V44" s="22">
        <v>28</v>
      </c>
      <c r="X44" s="19" t="s">
        <v>134</v>
      </c>
      <c r="Y44" s="24"/>
      <c r="Z44" s="23">
        <v>23</v>
      </c>
      <c r="AA44" s="22">
        <v>23</v>
      </c>
      <c r="AC44" s="19" t="s">
        <v>134</v>
      </c>
      <c r="AD44" s="22">
        <v>1</v>
      </c>
      <c r="AE44" s="23">
        <v>42</v>
      </c>
      <c r="AF44" s="22">
        <v>43</v>
      </c>
      <c r="AH44" s="19" t="s">
        <v>134</v>
      </c>
      <c r="AI44" s="22">
        <v>2</v>
      </c>
      <c r="AJ44" s="23">
        <v>18</v>
      </c>
      <c r="AK44" s="22">
        <v>20</v>
      </c>
      <c r="AM44" s="19" t="s">
        <v>134</v>
      </c>
      <c r="AN44" s="22">
        <v>1</v>
      </c>
      <c r="AO44" s="23">
        <v>27</v>
      </c>
      <c r="AP44" s="22">
        <v>28</v>
      </c>
      <c r="AR44" s="19" t="s">
        <v>134</v>
      </c>
      <c r="AS44" s="22">
        <v>2</v>
      </c>
      <c r="AT44" s="23">
        <v>42</v>
      </c>
      <c r="AU44" s="22">
        <v>44</v>
      </c>
      <c r="AW44" s="19" t="s">
        <v>134</v>
      </c>
      <c r="AX44" s="24"/>
      <c r="AY44" s="23">
        <v>30</v>
      </c>
      <c r="AZ44" s="22">
        <v>30</v>
      </c>
      <c r="BB44" s="19" t="s">
        <v>134</v>
      </c>
      <c r="BC44" s="24"/>
      <c r="BD44" s="23">
        <v>4</v>
      </c>
      <c r="BE44" s="22">
        <v>4</v>
      </c>
      <c r="BG44" s="19" t="s">
        <v>134</v>
      </c>
      <c r="BH44" s="22">
        <v>3</v>
      </c>
      <c r="BI44" s="23">
        <v>50</v>
      </c>
      <c r="BJ44" s="22">
        <v>54</v>
      </c>
      <c r="BL44" s="19" t="s">
        <v>134</v>
      </c>
      <c r="BM44" s="22">
        <v>1</v>
      </c>
      <c r="BN44" s="23">
        <v>49</v>
      </c>
      <c r="BO44" s="22">
        <v>50</v>
      </c>
      <c r="BQ44" s="19" t="s">
        <v>134</v>
      </c>
      <c r="BR44" s="22">
        <v>1</v>
      </c>
      <c r="BS44" s="23">
        <v>10</v>
      </c>
      <c r="BT44" s="22">
        <v>11</v>
      </c>
    </row>
    <row r="45" spans="4:72" ht="15.75" thickBot="1">
      <c r="D45" s="19" t="s">
        <v>135</v>
      </c>
      <c r="E45" s="22">
        <v>1</v>
      </c>
      <c r="F45" s="23">
        <v>18</v>
      </c>
      <c r="G45" s="22">
        <v>20</v>
      </c>
      <c r="I45" s="19" t="s">
        <v>135</v>
      </c>
      <c r="J45" s="22">
        <v>4</v>
      </c>
      <c r="K45" s="23">
        <v>157</v>
      </c>
      <c r="L45" s="22">
        <v>161</v>
      </c>
      <c r="N45" s="19" t="s">
        <v>135</v>
      </c>
      <c r="O45" s="22">
        <v>5</v>
      </c>
      <c r="P45" s="23">
        <v>84</v>
      </c>
      <c r="Q45" s="22">
        <v>90</v>
      </c>
      <c r="S45" s="19" t="s">
        <v>135</v>
      </c>
      <c r="T45" s="24"/>
      <c r="U45" s="23">
        <v>38</v>
      </c>
      <c r="V45" s="22">
        <v>38</v>
      </c>
      <c r="X45" s="19" t="s">
        <v>135</v>
      </c>
      <c r="Y45" s="24"/>
      <c r="Z45" s="23">
        <v>13</v>
      </c>
      <c r="AA45" s="22">
        <v>13</v>
      </c>
      <c r="AC45" s="19" t="s">
        <v>135</v>
      </c>
      <c r="AD45" s="24"/>
      <c r="AE45" s="23">
        <v>21</v>
      </c>
      <c r="AF45" s="22">
        <v>21</v>
      </c>
      <c r="AH45" s="19" t="s">
        <v>135</v>
      </c>
      <c r="AI45" s="24"/>
      <c r="AJ45" s="23">
        <v>11</v>
      </c>
      <c r="AK45" s="22">
        <v>11</v>
      </c>
      <c r="AM45" s="19" t="s">
        <v>135</v>
      </c>
      <c r="AN45" s="22">
        <v>1</v>
      </c>
      <c r="AO45" s="23">
        <v>41</v>
      </c>
      <c r="AP45" s="22">
        <v>42</v>
      </c>
      <c r="AR45" s="19" t="s">
        <v>135</v>
      </c>
      <c r="AS45" s="22">
        <v>2</v>
      </c>
      <c r="AT45" s="23">
        <v>72</v>
      </c>
      <c r="AU45" s="22">
        <v>74</v>
      </c>
      <c r="AW45" s="19" t="s">
        <v>135</v>
      </c>
      <c r="AX45" s="22">
        <v>1</v>
      </c>
      <c r="AY45" s="23">
        <v>32</v>
      </c>
      <c r="AZ45" s="22">
        <v>33</v>
      </c>
      <c r="BB45" s="19" t="s">
        <v>135</v>
      </c>
      <c r="BC45" s="24"/>
      <c r="BD45" s="23">
        <v>12</v>
      </c>
      <c r="BE45" s="22">
        <v>12</v>
      </c>
      <c r="BG45" s="19" t="s">
        <v>135</v>
      </c>
      <c r="BH45" s="22">
        <v>4</v>
      </c>
      <c r="BI45" s="23">
        <v>78</v>
      </c>
      <c r="BJ45" s="22">
        <v>82</v>
      </c>
      <c r="BL45" s="19" t="s">
        <v>135</v>
      </c>
      <c r="BM45" s="22">
        <v>1</v>
      </c>
      <c r="BN45" s="23">
        <v>22</v>
      </c>
      <c r="BO45" s="22">
        <v>23</v>
      </c>
      <c r="BQ45" s="19" t="s">
        <v>135</v>
      </c>
      <c r="BR45" s="24"/>
      <c r="BS45" s="23">
        <v>9</v>
      </c>
      <c r="BT45" s="22">
        <v>9</v>
      </c>
    </row>
    <row r="46" spans="4:72" ht="15.75" thickBot="1">
      <c r="D46" s="19" t="s">
        <v>136</v>
      </c>
      <c r="E46" s="22">
        <v>1</v>
      </c>
      <c r="F46" s="23">
        <v>32</v>
      </c>
      <c r="G46" s="22">
        <v>33</v>
      </c>
      <c r="I46" s="19" t="s">
        <v>136</v>
      </c>
      <c r="J46" s="22">
        <v>4</v>
      </c>
      <c r="K46" s="23">
        <v>102</v>
      </c>
      <c r="L46" s="22">
        <v>106</v>
      </c>
      <c r="N46" s="19" t="s">
        <v>136</v>
      </c>
      <c r="O46" s="22">
        <v>5</v>
      </c>
      <c r="P46" s="23">
        <v>92</v>
      </c>
      <c r="Q46" s="22">
        <v>97</v>
      </c>
      <c r="S46" s="19" t="s">
        <v>136</v>
      </c>
      <c r="T46" s="22">
        <v>2</v>
      </c>
      <c r="U46" s="23">
        <v>25</v>
      </c>
      <c r="V46" s="22">
        <v>29</v>
      </c>
      <c r="X46" s="19" t="s">
        <v>136</v>
      </c>
      <c r="Y46" s="24"/>
      <c r="Z46" s="23">
        <v>7</v>
      </c>
      <c r="AA46" s="22">
        <v>7</v>
      </c>
      <c r="AC46" s="19" t="s">
        <v>136</v>
      </c>
      <c r="AD46" s="24"/>
      <c r="AE46" s="23">
        <v>22</v>
      </c>
      <c r="AF46" s="22">
        <v>22</v>
      </c>
      <c r="AH46" s="19" t="s">
        <v>136</v>
      </c>
      <c r="AI46" s="24"/>
      <c r="AJ46" s="23">
        <v>14</v>
      </c>
      <c r="AK46" s="22">
        <v>14</v>
      </c>
      <c r="AM46" s="19" t="s">
        <v>136</v>
      </c>
      <c r="AN46" s="22">
        <v>3</v>
      </c>
      <c r="AO46" s="23">
        <v>32</v>
      </c>
      <c r="AP46" s="22">
        <v>35</v>
      </c>
      <c r="AR46" s="19" t="s">
        <v>136</v>
      </c>
      <c r="AS46" s="22">
        <v>1</v>
      </c>
      <c r="AT46" s="23">
        <v>38</v>
      </c>
      <c r="AU46" s="22">
        <v>39</v>
      </c>
      <c r="AW46" s="19" t="s">
        <v>136</v>
      </c>
      <c r="AX46" s="22">
        <v>1</v>
      </c>
      <c r="AY46" s="23">
        <v>27</v>
      </c>
      <c r="AZ46" s="22">
        <v>28</v>
      </c>
      <c r="BB46" s="19" t="s">
        <v>136</v>
      </c>
      <c r="BC46" s="24"/>
      <c r="BD46" s="23">
        <v>7</v>
      </c>
      <c r="BE46" s="22">
        <v>7</v>
      </c>
      <c r="BG46" s="19" t="s">
        <v>136</v>
      </c>
      <c r="BH46" s="24"/>
      <c r="BI46" s="23">
        <v>45</v>
      </c>
      <c r="BJ46" s="22">
        <v>45</v>
      </c>
      <c r="BL46" s="19" t="s">
        <v>136</v>
      </c>
      <c r="BM46" s="22">
        <v>1</v>
      </c>
      <c r="BN46" s="23">
        <v>40</v>
      </c>
      <c r="BO46" s="22">
        <v>41</v>
      </c>
      <c r="BQ46" s="19" t="s">
        <v>136</v>
      </c>
      <c r="BR46" s="24"/>
      <c r="BS46" s="23">
        <v>6</v>
      </c>
      <c r="BT46" s="22">
        <v>6</v>
      </c>
    </row>
    <row r="47" spans="4:72" ht="15.75" thickBot="1">
      <c r="D47" s="19" t="s">
        <v>137</v>
      </c>
      <c r="E47" s="22">
        <v>1</v>
      </c>
      <c r="F47" s="23">
        <v>44</v>
      </c>
      <c r="G47" s="22">
        <v>45</v>
      </c>
      <c r="I47" s="19" t="s">
        <v>137</v>
      </c>
      <c r="J47" s="22">
        <v>3</v>
      </c>
      <c r="K47" s="23">
        <v>135</v>
      </c>
      <c r="L47" s="22">
        <v>139</v>
      </c>
      <c r="N47" s="19" t="s">
        <v>137</v>
      </c>
      <c r="O47" s="22">
        <v>7</v>
      </c>
      <c r="P47" s="23">
        <v>69</v>
      </c>
      <c r="Q47" s="22">
        <v>76</v>
      </c>
      <c r="S47" s="19" t="s">
        <v>137</v>
      </c>
      <c r="T47" s="22">
        <v>1</v>
      </c>
      <c r="U47" s="23">
        <v>23</v>
      </c>
      <c r="V47" s="22">
        <v>24</v>
      </c>
      <c r="X47" s="19" t="s">
        <v>137</v>
      </c>
      <c r="Y47" s="22">
        <v>1</v>
      </c>
      <c r="Z47" s="23">
        <v>4</v>
      </c>
      <c r="AA47" s="22">
        <v>5</v>
      </c>
      <c r="AC47" s="19" t="s">
        <v>137</v>
      </c>
      <c r="AD47" s="22">
        <v>2</v>
      </c>
      <c r="AE47" s="23">
        <v>42</v>
      </c>
      <c r="AF47" s="22">
        <v>44</v>
      </c>
      <c r="AH47" s="19" t="s">
        <v>137</v>
      </c>
      <c r="AI47" s="24"/>
      <c r="AJ47" s="23">
        <v>14</v>
      </c>
      <c r="AK47" s="22">
        <v>14</v>
      </c>
      <c r="AM47" s="19" t="s">
        <v>137</v>
      </c>
      <c r="AN47" s="24"/>
      <c r="AO47" s="23">
        <v>28</v>
      </c>
      <c r="AP47" s="22">
        <v>28</v>
      </c>
      <c r="AR47" s="19" t="s">
        <v>137</v>
      </c>
      <c r="AS47" s="24"/>
      <c r="AT47" s="23">
        <v>36</v>
      </c>
      <c r="AU47" s="22">
        <v>36</v>
      </c>
      <c r="AW47" s="19" t="s">
        <v>137</v>
      </c>
      <c r="AX47" s="24"/>
      <c r="AY47" s="23">
        <v>21</v>
      </c>
      <c r="AZ47" s="22">
        <v>21</v>
      </c>
      <c r="BB47" s="19" t="s">
        <v>137</v>
      </c>
      <c r="BC47" s="22">
        <v>1</v>
      </c>
      <c r="BD47" s="23">
        <v>1</v>
      </c>
      <c r="BE47" s="22">
        <v>2</v>
      </c>
      <c r="BG47" s="19" t="s">
        <v>137</v>
      </c>
      <c r="BH47" s="22">
        <v>1</v>
      </c>
      <c r="BI47" s="23">
        <v>75</v>
      </c>
      <c r="BJ47" s="22">
        <v>76</v>
      </c>
      <c r="BL47" s="19" t="s">
        <v>137</v>
      </c>
      <c r="BM47" s="24"/>
      <c r="BN47" s="23">
        <v>28</v>
      </c>
      <c r="BO47" s="22">
        <v>28</v>
      </c>
      <c r="BQ47" s="19" t="s">
        <v>137</v>
      </c>
      <c r="BR47" s="24"/>
      <c r="BS47" s="23">
        <v>26</v>
      </c>
      <c r="BT47" s="22">
        <v>26</v>
      </c>
    </row>
    <row r="48" spans="4:72" ht="15.75" thickBot="1">
      <c r="D48" s="19" t="s">
        <v>138</v>
      </c>
      <c r="E48" s="22">
        <v>6</v>
      </c>
      <c r="F48" s="23">
        <v>48</v>
      </c>
      <c r="G48" s="22">
        <v>54</v>
      </c>
      <c r="I48" s="19" t="s">
        <v>138</v>
      </c>
      <c r="J48" s="22">
        <v>3</v>
      </c>
      <c r="K48" s="23">
        <v>139</v>
      </c>
      <c r="L48" s="22">
        <v>142</v>
      </c>
      <c r="N48" s="19" t="s">
        <v>138</v>
      </c>
      <c r="O48" s="22">
        <v>4</v>
      </c>
      <c r="P48" s="23">
        <v>77</v>
      </c>
      <c r="Q48" s="22">
        <v>81</v>
      </c>
      <c r="S48" s="19" t="s">
        <v>138</v>
      </c>
      <c r="T48" s="22">
        <v>4</v>
      </c>
      <c r="U48" s="23">
        <v>25</v>
      </c>
      <c r="V48" s="22">
        <v>29</v>
      </c>
      <c r="X48" s="19" t="s">
        <v>138</v>
      </c>
      <c r="Y48" s="24"/>
      <c r="Z48" s="23">
        <v>5</v>
      </c>
      <c r="AA48" s="22">
        <v>5</v>
      </c>
      <c r="AC48" s="19" t="s">
        <v>138</v>
      </c>
      <c r="AD48" s="25">
        <v>7</v>
      </c>
      <c r="AE48" s="23">
        <v>17</v>
      </c>
      <c r="AF48" s="22">
        <v>24</v>
      </c>
      <c r="AH48" s="19" t="s">
        <v>138</v>
      </c>
      <c r="AI48" s="22">
        <v>1</v>
      </c>
      <c r="AJ48" s="23">
        <v>15</v>
      </c>
      <c r="AK48" s="22">
        <v>16</v>
      </c>
      <c r="AM48" s="19" t="s">
        <v>138</v>
      </c>
      <c r="AN48" s="22">
        <v>1</v>
      </c>
      <c r="AO48" s="23">
        <v>39</v>
      </c>
      <c r="AP48" s="22">
        <v>40</v>
      </c>
      <c r="AR48" s="19" t="s">
        <v>138</v>
      </c>
      <c r="AS48" s="24"/>
      <c r="AT48" s="23">
        <v>41</v>
      </c>
      <c r="AU48" s="22">
        <v>41</v>
      </c>
      <c r="AW48" s="19" t="s">
        <v>138</v>
      </c>
      <c r="AX48" s="24"/>
      <c r="AY48" s="23">
        <v>38</v>
      </c>
      <c r="AZ48" s="22">
        <v>38</v>
      </c>
      <c r="BB48" s="19" t="s">
        <v>138</v>
      </c>
      <c r="BC48" s="24"/>
      <c r="BD48" s="23">
        <v>8</v>
      </c>
      <c r="BE48" s="22">
        <v>8</v>
      </c>
      <c r="BG48" s="19" t="s">
        <v>138</v>
      </c>
      <c r="BH48" s="22">
        <v>2</v>
      </c>
      <c r="BI48" s="23">
        <v>60</v>
      </c>
      <c r="BJ48" s="22">
        <v>62</v>
      </c>
      <c r="BL48" s="19" t="s">
        <v>138</v>
      </c>
      <c r="BM48" s="22">
        <v>1</v>
      </c>
      <c r="BN48" s="23">
        <v>22</v>
      </c>
      <c r="BO48" s="22">
        <v>23</v>
      </c>
      <c r="BQ48" s="19" t="s">
        <v>138</v>
      </c>
      <c r="BR48" s="24"/>
      <c r="BS48" s="23">
        <v>12</v>
      </c>
      <c r="BT48" s="22">
        <v>12</v>
      </c>
    </row>
    <row r="49" spans="4:72" ht="15.75" thickBot="1">
      <c r="D49" s="19" t="s">
        <v>139</v>
      </c>
      <c r="E49" s="22">
        <v>2</v>
      </c>
      <c r="F49" s="23">
        <v>14</v>
      </c>
      <c r="G49" s="22">
        <v>16</v>
      </c>
      <c r="I49" s="19" t="s">
        <v>139</v>
      </c>
      <c r="J49" s="24"/>
      <c r="K49" s="23">
        <v>80</v>
      </c>
      <c r="L49" s="22">
        <v>80</v>
      </c>
      <c r="N49" s="19" t="s">
        <v>139</v>
      </c>
      <c r="O49" s="22">
        <v>4</v>
      </c>
      <c r="P49" s="23">
        <v>49</v>
      </c>
      <c r="Q49" s="22">
        <v>53</v>
      </c>
      <c r="S49" s="19" t="s">
        <v>139</v>
      </c>
      <c r="T49" s="22">
        <v>2</v>
      </c>
      <c r="U49" s="23">
        <v>18</v>
      </c>
      <c r="V49" s="22">
        <v>20</v>
      </c>
      <c r="X49" s="19" t="s">
        <v>139</v>
      </c>
      <c r="Y49" s="22">
        <v>1</v>
      </c>
      <c r="Z49" s="23">
        <v>10</v>
      </c>
      <c r="AA49" s="22">
        <v>11</v>
      </c>
      <c r="AC49" s="19" t="s">
        <v>139</v>
      </c>
      <c r="AD49" s="22">
        <v>1</v>
      </c>
      <c r="AE49" s="23">
        <v>27</v>
      </c>
      <c r="AF49" s="22">
        <v>28</v>
      </c>
      <c r="AH49" s="19" t="s">
        <v>139</v>
      </c>
      <c r="AI49" s="24"/>
      <c r="AJ49" s="23">
        <v>10</v>
      </c>
      <c r="AK49" s="22">
        <v>10</v>
      </c>
      <c r="AM49" s="19" t="s">
        <v>139</v>
      </c>
      <c r="AN49" s="22">
        <v>4</v>
      </c>
      <c r="AO49" s="23">
        <v>32</v>
      </c>
      <c r="AP49" s="22">
        <v>36</v>
      </c>
      <c r="AR49" s="19" t="s">
        <v>139</v>
      </c>
      <c r="AS49" s="24"/>
      <c r="AT49" s="23">
        <v>31</v>
      </c>
      <c r="AU49" s="22">
        <v>31</v>
      </c>
      <c r="AW49" s="19" t="s">
        <v>139</v>
      </c>
      <c r="AX49" s="22">
        <v>1</v>
      </c>
      <c r="AY49" s="23">
        <v>18</v>
      </c>
      <c r="AZ49" s="22">
        <v>19</v>
      </c>
      <c r="BB49" s="19" t="s">
        <v>139</v>
      </c>
      <c r="BC49" s="24"/>
      <c r="BD49" s="23">
        <v>10</v>
      </c>
      <c r="BE49" s="22">
        <v>10</v>
      </c>
      <c r="BG49" s="19" t="s">
        <v>139</v>
      </c>
      <c r="BH49" s="22">
        <v>1</v>
      </c>
      <c r="BI49" s="23">
        <v>44</v>
      </c>
      <c r="BJ49" s="22">
        <v>45</v>
      </c>
      <c r="BL49" s="19" t="s">
        <v>139</v>
      </c>
      <c r="BM49" s="24"/>
      <c r="BN49" s="23">
        <v>21</v>
      </c>
      <c r="BO49" s="22">
        <v>21</v>
      </c>
      <c r="BQ49" s="19" t="s">
        <v>139</v>
      </c>
      <c r="BR49" s="22">
        <v>1</v>
      </c>
      <c r="BS49" s="23">
        <v>19</v>
      </c>
      <c r="BT49" s="22">
        <v>20</v>
      </c>
    </row>
    <row r="50" spans="4:72" ht="15.75" thickBot="1">
      <c r="D50" s="19" t="s">
        <v>140</v>
      </c>
      <c r="E50" s="22">
        <v>2</v>
      </c>
      <c r="F50" s="23">
        <v>31</v>
      </c>
      <c r="G50" s="22">
        <v>33</v>
      </c>
      <c r="I50" s="19" t="s">
        <v>140</v>
      </c>
      <c r="J50" s="24"/>
      <c r="K50" s="23">
        <v>140</v>
      </c>
      <c r="L50" s="22">
        <v>140</v>
      </c>
      <c r="N50" s="19" t="s">
        <v>140</v>
      </c>
      <c r="O50" s="22">
        <v>1</v>
      </c>
      <c r="P50" s="23">
        <v>57</v>
      </c>
      <c r="Q50" s="22">
        <v>58</v>
      </c>
      <c r="S50" s="19" t="s">
        <v>140</v>
      </c>
      <c r="T50" s="22">
        <v>1</v>
      </c>
      <c r="U50" s="23">
        <v>36</v>
      </c>
      <c r="V50" s="22">
        <v>37</v>
      </c>
      <c r="X50" s="19" t="s">
        <v>140</v>
      </c>
      <c r="Y50" s="22">
        <v>1</v>
      </c>
      <c r="Z50" s="23">
        <v>10</v>
      </c>
      <c r="AA50" s="22">
        <v>11</v>
      </c>
      <c r="AC50" s="19" t="s">
        <v>140</v>
      </c>
      <c r="AD50" s="24"/>
      <c r="AE50" s="23">
        <v>14</v>
      </c>
      <c r="AF50" s="22">
        <v>14</v>
      </c>
      <c r="AH50" s="19" t="s">
        <v>140</v>
      </c>
      <c r="AI50" s="22">
        <v>1</v>
      </c>
      <c r="AJ50" s="23">
        <v>28</v>
      </c>
      <c r="AK50" s="22">
        <v>29</v>
      </c>
      <c r="AM50" s="19" t="s">
        <v>140</v>
      </c>
      <c r="AN50" s="22">
        <v>4</v>
      </c>
      <c r="AO50" s="23">
        <v>44</v>
      </c>
      <c r="AP50" s="22">
        <v>48</v>
      </c>
      <c r="AR50" s="19" t="s">
        <v>140</v>
      </c>
      <c r="AS50" s="22">
        <v>1</v>
      </c>
      <c r="AT50" s="23">
        <v>42</v>
      </c>
      <c r="AU50" s="22">
        <v>43</v>
      </c>
      <c r="AW50" s="19" t="s">
        <v>140</v>
      </c>
      <c r="AX50" s="22">
        <v>2</v>
      </c>
      <c r="AY50" s="23">
        <v>37</v>
      </c>
      <c r="AZ50" s="22">
        <v>39</v>
      </c>
      <c r="BB50" s="19" t="s">
        <v>140</v>
      </c>
      <c r="BC50" s="22">
        <v>1</v>
      </c>
      <c r="BD50" s="23">
        <v>8</v>
      </c>
      <c r="BE50" s="22">
        <v>9</v>
      </c>
      <c r="BG50" s="19" t="s">
        <v>140</v>
      </c>
      <c r="BH50" s="22">
        <v>5</v>
      </c>
      <c r="BI50" s="23">
        <v>72</v>
      </c>
      <c r="BJ50" s="22">
        <v>77</v>
      </c>
      <c r="BL50" s="19" t="s">
        <v>140</v>
      </c>
      <c r="BM50" s="24"/>
      <c r="BN50" s="23">
        <v>18</v>
      </c>
      <c r="BO50" s="22">
        <v>18</v>
      </c>
      <c r="BQ50" s="19" t="s">
        <v>140</v>
      </c>
      <c r="BR50" s="24"/>
      <c r="BS50" s="23">
        <v>16</v>
      </c>
      <c r="BT50" s="22">
        <v>16</v>
      </c>
    </row>
    <row r="51" spans="4:72" ht="15.75" thickBot="1">
      <c r="D51" s="19" t="s">
        <v>141</v>
      </c>
      <c r="E51" s="22">
        <v>5</v>
      </c>
      <c r="F51" s="23">
        <v>47</v>
      </c>
      <c r="G51" s="22">
        <v>52</v>
      </c>
      <c r="I51" s="19" t="s">
        <v>141</v>
      </c>
      <c r="J51" s="22">
        <v>4</v>
      </c>
      <c r="K51" s="23">
        <v>120</v>
      </c>
      <c r="L51" s="22">
        <v>124</v>
      </c>
      <c r="N51" s="19" t="s">
        <v>141</v>
      </c>
      <c r="O51" s="22">
        <v>8</v>
      </c>
      <c r="P51" s="23">
        <v>88</v>
      </c>
      <c r="Q51" s="22">
        <v>96</v>
      </c>
      <c r="S51" s="19" t="s">
        <v>141</v>
      </c>
      <c r="T51" s="22">
        <v>1</v>
      </c>
      <c r="U51" s="23">
        <v>43</v>
      </c>
      <c r="V51" s="22">
        <v>44</v>
      </c>
      <c r="X51" s="19" t="s">
        <v>141</v>
      </c>
      <c r="Y51" s="22">
        <v>1</v>
      </c>
      <c r="Z51" s="23">
        <v>24</v>
      </c>
      <c r="AA51" s="22">
        <v>25</v>
      </c>
      <c r="AC51" s="19" t="s">
        <v>141</v>
      </c>
      <c r="AD51" s="22">
        <v>1</v>
      </c>
      <c r="AE51" s="23">
        <v>26</v>
      </c>
      <c r="AF51" s="22">
        <v>27</v>
      </c>
      <c r="AH51" s="19" t="s">
        <v>141</v>
      </c>
      <c r="AI51" s="22">
        <v>1</v>
      </c>
      <c r="AJ51" s="23">
        <v>15</v>
      </c>
      <c r="AK51" s="22">
        <v>16</v>
      </c>
      <c r="AM51" s="19" t="s">
        <v>141</v>
      </c>
      <c r="AN51" s="22">
        <v>4</v>
      </c>
      <c r="AO51" s="23">
        <v>37</v>
      </c>
      <c r="AP51" s="22">
        <v>41</v>
      </c>
      <c r="AR51" s="19" t="s">
        <v>141</v>
      </c>
      <c r="AS51" s="24"/>
      <c r="AT51" s="23">
        <v>45</v>
      </c>
      <c r="AU51" s="22">
        <v>45</v>
      </c>
      <c r="AW51" s="19" t="s">
        <v>141</v>
      </c>
      <c r="AX51" s="24"/>
      <c r="AY51" s="23">
        <v>22</v>
      </c>
      <c r="AZ51" s="22">
        <v>22</v>
      </c>
      <c r="BB51" s="19" t="s">
        <v>141</v>
      </c>
      <c r="BC51" s="24"/>
      <c r="BD51" s="23">
        <v>10</v>
      </c>
      <c r="BE51" s="22">
        <v>10</v>
      </c>
      <c r="BG51" s="19" t="s">
        <v>141</v>
      </c>
      <c r="BH51" s="24"/>
      <c r="BI51" s="23">
        <v>82</v>
      </c>
      <c r="BJ51" s="22">
        <v>82</v>
      </c>
      <c r="BL51" s="19" t="s">
        <v>141</v>
      </c>
      <c r="BM51" s="22">
        <v>1</v>
      </c>
      <c r="BN51" s="23">
        <v>32</v>
      </c>
      <c r="BO51" s="22">
        <v>33</v>
      </c>
      <c r="BQ51" s="19" t="s">
        <v>141</v>
      </c>
      <c r="BR51" s="24"/>
      <c r="BS51" s="23">
        <v>13</v>
      </c>
      <c r="BT51" s="22">
        <v>13</v>
      </c>
    </row>
    <row r="52" spans="4:72" ht="15.75" thickBot="1">
      <c r="D52" s="19" t="s">
        <v>142</v>
      </c>
      <c r="E52" s="22">
        <v>2</v>
      </c>
      <c r="F52" s="23">
        <v>35</v>
      </c>
      <c r="G52" s="22">
        <v>37</v>
      </c>
      <c r="I52" s="19" t="s">
        <v>142</v>
      </c>
      <c r="J52" s="22">
        <v>1</v>
      </c>
      <c r="K52" s="23">
        <v>92</v>
      </c>
      <c r="L52" s="22">
        <v>93</v>
      </c>
      <c r="N52" s="19" t="s">
        <v>142</v>
      </c>
      <c r="O52" s="22">
        <v>3</v>
      </c>
      <c r="P52" s="23">
        <v>53</v>
      </c>
      <c r="Q52" s="22">
        <v>56</v>
      </c>
      <c r="S52" s="19" t="s">
        <v>142</v>
      </c>
      <c r="T52" s="22">
        <v>1</v>
      </c>
      <c r="U52" s="23">
        <v>30</v>
      </c>
      <c r="V52" s="22">
        <v>31</v>
      </c>
      <c r="X52" s="19" t="s">
        <v>142</v>
      </c>
      <c r="Y52" s="24"/>
      <c r="Z52" s="23">
        <v>23</v>
      </c>
      <c r="AA52" s="22">
        <v>23</v>
      </c>
      <c r="AC52" s="19" t="s">
        <v>142</v>
      </c>
      <c r="AD52" s="24"/>
      <c r="AE52" s="23">
        <v>13</v>
      </c>
      <c r="AF52" s="22">
        <v>13</v>
      </c>
      <c r="AH52" s="19" t="s">
        <v>142</v>
      </c>
      <c r="AI52" s="24"/>
      <c r="AJ52" s="23">
        <v>18</v>
      </c>
      <c r="AK52" s="22">
        <v>18</v>
      </c>
      <c r="AM52" s="19" t="s">
        <v>142</v>
      </c>
      <c r="AN52" s="22">
        <v>1</v>
      </c>
      <c r="AO52" s="23">
        <v>41</v>
      </c>
      <c r="AP52" s="22">
        <v>42</v>
      </c>
      <c r="AR52" s="19" t="s">
        <v>142</v>
      </c>
      <c r="AS52" s="24"/>
      <c r="AT52" s="23">
        <v>29</v>
      </c>
      <c r="AU52" s="22">
        <v>29</v>
      </c>
      <c r="AW52" s="19" t="s">
        <v>142</v>
      </c>
      <c r="AX52" s="22">
        <v>1</v>
      </c>
      <c r="AY52" s="23">
        <v>18</v>
      </c>
      <c r="AZ52" s="22">
        <v>19</v>
      </c>
      <c r="BB52" s="19" t="s">
        <v>142</v>
      </c>
      <c r="BC52" s="24"/>
      <c r="BD52" s="23">
        <v>7</v>
      </c>
      <c r="BE52" s="22">
        <v>7</v>
      </c>
      <c r="BG52" s="19" t="s">
        <v>142</v>
      </c>
      <c r="BH52" s="22">
        <v>1</v>
      </c>
      <c r="BI52" s="23">
        <v>49</v>
      </c>
      <c r="BJ52" s="22">
        <v>50</v>
      </c>
      <c r="BL52" s="19" t="s">
        <v>142</v>
      </c>
      <c r="BM52" s="22">
        <v>2</v>
      </c>
      <c r="BN52" s="23">
        <v>24</v>
      </c>
      <c r="BO52" s="22">
        <v>26</v>
      </c>
      <c r="BQ52" s="19" t="s">
        <v>142</v>
      </c>
      <c r="BR52" s="25">
        <v>2</v>
      </c>
      <c r="BS52" s="23">
        <v>12</v>
      </c>
      <c r="BT52" s="22">
        <v>14</v>
      </c>
    </row>
    <row r="53" spans="4:72" ht="15.75" thickBot="1">
      <c r="D53" s="19" t="s">
        <v>143</v>
      </c>
      <c r="E53" s="22">
        <v>2</v>
      </c>
      <c r="F53" s="23">
        <v>21</v>
      </c>
      <c r="G53" s="22">
        <v>23</v>
      </c>
      <c r="I53" s="19" t="s">
        <v>143</v>
      </c>
      <c r="J53" s="22">
        <v>4</v>
      </c>
      <c r="K53" s="23">
        <v>99</v>
      </c>
      <c r="L53" s="22">
        <v>103</v>
      </c>
      <c r="N53" s="19" t="s">
        <v>143</v>
      </c>
      <c r="O53" s="22">
        <v>5</v>
      </c>
      <c r="P53" s="23">
        <v>56</v>
      </c>
      <c r="Q53" s="22">
        <v>61</v>
      </c>
      <c r="S53" s="19" t="s">
        <v>143</v>
      </c>
      <c r="T53" s="22">
        <v>2</v>
      </c>
      <c r="U53" s="23">
        <v>25</v>
      </c>
      <c r="V53" s="22">
        <v>27</v>
      </c>
      <c r="X53" s="19" t="s">
        <v>143</v>
      </c>
      <c r="Y53" s="24"/>
      <c r="Z53" s="23">
        <v>10</v>
      </c>
      <c r="AA53" s="22">
        <v>10</v>
      </c>
      <c r="AC53" s="19" t="s">
        <v>143</v>
      </c>
      <c r="AD53" s="24"/>
      <c r="AE53" s="23">
        <v>17</v>
      </c>
      <c r="AF53" s="22">
        <v>17</v>
      </c>
      <c r="AH53" s="19" t="s">
        <v>143</v>
      </c>
      <c r="AI53" s="22">
        <v>2</v>
      </c>
      <c r="AJ53" s="23">
        <v>14</v>
      </c>
      <c r="AK53" s="22">
        <v>16</v>
      </c>
      <c r="AM53" s="19" t="s">
        <v>143</v>
      </c>
      <c r="AN53" s="22">
        <v>1</v>
      </c>
      <c r="AO53" s="23">
        <v>22</v>
      </c>
      <c r="AP53" s="22">
        <v>23</v>
      </c>
      <c r="AR53" s="19" t="s">
        <v>143</v>
      </c>
      <c r="AS53" s="22">
        <v>1</v>
      </c>
      <c r="AT53" s="23">
        <v>29</v>
      </c>
      <c r="AU53" s="22">
        <v>30</v>
      </c>
      <c r="AW53" s="19" t="s">
        <v>143</v>
      </c>
      <c r="AX53" s="25">
        <v>6</v>
      </c>
      <c r="AY53" s="23">
        <v>29</v>
      </c>
      <c r="AZ53" s="22">
        <v>35</v>
      </c>
      <c r="BB53" s="19" t="s">
        <v>143</v>
      </c>
      <c r="BC53" s="22">
        <v>1</v>
      </c>
      <c r="BD53" s="23">
        <v>7</v>
      </c>
      <c r="BE53" s="22">
        <v>8</v>
      </c>
      <c r="BG53" s="19" t="s">
        <v>143</v>
      </c>
      <c r="BH53" s="22">
        <v>1</v>
      </c>
      <c r="BI53" s="23">
        <v>52</v>
      </c>
      <c r="BJ53" s="22">
        <v>53</v>
      </c>
      <c r="BL53" s="19" t="s">
        <v>143</v>
      </c>
      <c r="BM53" s="24"/>
      <c r="BN53" s="23">
        <v>11</v>
      </c>
      <c r="BO53" s="22">
        <v>11</v>
      </c>
      <c r="BQ53" s="19" t="s">
        <v>143</v>
      </c>
      <c r="BR53" s="22">
        <v>1</v>
      </c>
      <c r="BS53" s="23">
        <v>8</v>
      </c>
      <c r="BT53" s="22">
        <v>9</v>
      </c>
    </row>
    <row r="54" spans="4:72" ht="15.75" thickBot="1">
      <c r="D54" s="19" t="s">
        <v>144</v>
      </c>
      <c r="E54" s="25">
        <v>9</v>
      </c>
      <c r="F54" s="23">
        <v>33</v>
      </c>
      <c r="G54" s="22">
        <v>42</v>
      </c>
      <c r="I54" s="19" t="s">
        <v>144</v>
      </c>
      <c r="J54" s="22">
        <v>2</v>
      </c>
      <c r="K54" s="23">
        <v>75</v>
      </c>
      <c r="L54" s="22">
        <v>77</v>
      </c>
      <c r="N54" s="19" t="s">
        <v>144</v>
      </c>
      <c r="O54" s="22">
        <v>6</v>
      </c>
      <c r="P54" s="23">
        <v>62</v>
      </c>
      <c r="Q54" s="22">
        <v>68</v>
      </c>
      <c r="S54" s="19" t="s">
        <v>144</v>
      </c>
      <c r="T54" s="24"/>
      <c r="U54" s="23">
        <v>31</v>
      </c>
      <c r="V54" s="22">
        <v>31</v>
      </c>
      <c r="X54" s="19" t="s">
        <v>144</v>
      </c>
      <c r="Y54" s="24"/>
      <c r="Z54" s="23">
        <v>6</v>
      </c>
      <c r="AA54" s="22">
        <v>6</v>
      </c>
      <c r="AC54" s="19" t="s">
        <v>144</v>
      </c>
      <c r="AD54" s="24"/>
      <c r="AE54" s="23">
        <v>27</v>
      </c>
      <c r="AF54" s="22">
        <v>27</v>
      </c>
      <c r="AH54" s="19" t="s">
        <v>144</v>
      </c>
      <c r="AI54" s="24"/>
      <c r="AJ54" s="23">
        <v>15</v>
      </c>
      <c r="AK54" s="22">
        <v>15</v>
      </c>
      <c r="AM54" s="19" t="s">
        <v>144</v>
      </c>
      <c r="AN54" s="22">
        <v>2</v>
      </c>
      <c r="AO54" s="23">
        <v>39</v>
      </c>
      <c r="AP54" s="22">
        <v>41</v>
      </c>
      <c r="AR54" s="19" t="s">
        <v>144</v>
      </c>
      <c r="AS54" s="22">
        <v>2</v>
      </c>
      <c r="AT54" s="23">
        <v>18</v>
      </c>
      <c r="AU54" s="22">
        <v>20</v>
      </c>
      <c r="AW54" s="19" t="s">
        <v>144</v>
      </c>
      <c r="AX54" s="22">
        <v>3</v>
      </c>
      <c r="AY54" s="23">
        <v>17</v>
      </c>
      <c r="AZ54" s="22">
        <v>20</v>
      </c>
      <c r="BB54" s="19" t="s">
        <v>144</v>
      </c>
      <c r="BC54" s="24"/>
      <c r="BD54" s="23">
        <v>8</v>
      </c>
      <c r="BE54" s="22">
        <v>8</v>
      </c>
      <c r="BG54" s="19" t="s">
        <v>144</v>
      </c>
      <c r="BH54" s="24"/>
      <c r="BI54" s="23">
        <v>51</v>
      </c>
      <c r="BJ54" s="22">
        <v>51</v>
      </c>
      <c r="BL54" s="19" t="s">
        <v>144</v>
      </c>
      <c r="BM54" s="24"/>
      <c r="BN54" s="23">
        <v>10</v>
      </c>
      <c r="BO54" s="22">
        <v>10</v>
      </c>
      <c r="BQ54" s="19" t="s">
        <v>144</v>
      </c>
      <c r="BR54" s="24"/>
      <c r="BS54" s="23">
        <v>4</v>
      </c>
      <c r="BT54" s="22">
        <v>4</v>
      </c>
    </row>
    <row r="55" spans="4:72" ht="15.75" thickBot="1">
      <c r="D55" s="19" t="s">
        <v>145</v>
      </c>
      <c r="E55" s="22">
        <v>1</v>
      </c>
      <c r="F55" s="23">
        <v>17</v>
      </c>
      <c r="G55" s="22">
        <v>18</v>
      </c>
      <c r="I55" s="19" t="s">
        <v>145</v>
      </c>
      <c r="J55" s="22">
        <v>1</v>
      </c>
      <c r="K55" s="23">
        <v>94</v>
      </c>
      <c r="L55" s="22">
        <v>95</v>
      </c>
      <c r="N55" s="19" t="s">
        <v>145</v>
      </c>
      <c r="O55" s="22">
        <v>3</v>
      </c>
      <c r="P55" s="23">
        <v>66</v>
      </c>
      <c r="Q55" s="22">
        <v>69</v>
      </c>
      <c r="S55" s="19" t="s">
        <v>145</v>
      </c>
      <c r="T55" s="24"/>
      <c r="U55" s="23">
        <v>27</v>
      </c>
      <c r="V55" s="22">
        <v>27</v>
      </c>
      <c r="X55" s="19" t="s">
        <v>145</v>
      </c>
      <c r="Y55" s="24"/>
      <c r="Z55" s="23">
        <v>5</v>
      </c>
      <c r="AA55" s="22">
        <v>5</v>
      </c>
      <c r="AC55" s="19" t="s">
        <v>145</v>
      </c>
      <c r="AD55" s="24"/>
      <c r="AE55" s="23">
        <v>24</v>
      </c>
      <c r="AF55" s="22">
        <v>24</v>
      </c>
      <c r="AH55" s="19" t="s">
        <v>145</v>
      </c>
      <c r="AI55" s="22">
        <v>2</v>
      </c>
      <c r="AJ55" s="23">
        <v>15</v>
      </c>
      <c r="AK55" s="22">
        <v>17</v>
      </c>
      <c r="AM55" s="19" t="s">
        <v>145</v>
      </c>
      <c r="AN55" s="22">
        <v>3</v>
      </c>
      <c r="AO55" s="23">
        <v>34</v>
      </c>
      <c r="AP55" s="22">
        <v>37</v>
      </c>
      <c r="AR55" s="19" t="s">
        <v>145</v>
      </c>
      <c r="AS55" s="24"/>
      <c r="AT55" s="23">
        <v>36</v>
      </c>
      <c r="AU55" s="22">
        <v>36</v>
      </c>
      <c r="AW55" s="19" t="s">
        <v>145</v>
      </c>
      <c r="AX55" s="22">
        <v>2</v>
      </c>
      <c r="AY55" s="23">
        <v>14</v>
      </c>
      <c r="AZ55" s="22">
        <v>16</v>
      </c>
      <c r="BB55" s="19" t="s">
        <v>145</v>
      </c>
      <c r="BC55" s="24"/>
      <c r="BD55" s="23">
        <v>1</v>
      </c>
      <c r="BE55" s="22">
        <v>1</v>
      </c>
      <c r="BG55" s="19" t="s">
        <v>145</v>
      </c>
      <c r="BH55" s="22">
        <v>5</v>
      </c>
      <c r="BI55" s="23">
        <v>54</v>
      </c>
      <c r="BJ55" s="22">
        <v>59</v>
      </c>
      <c r="BL55" s="19" t="s">
        <v>145</v>
      </c>
      <c r="BM55" s="24"/>
      <c r="BN55" s="23">
        <v>29</v>
      </c>
      <c r="BO55" s="22">
        <v>29</v>
      </c>
      <c r="BQ55" s="19" t="s">
        <v>145</v>
      </c>
      <c r="BR55" s="24"/>
      <c r="BS55" s="23">
        <v>4</v>
      </c>
      <c r="BT55" s="22">
        <v>4</v>
      </c>
    </row>
    <row r="56" spans="4:72" ht="15.75" thickBot="1">
      <c r="D56" s="19" t="s">
        <v>146</v>
      </c>
      <c r="E56" s="22">
        <v>2</v>
      </c>
      <c r="F56" s="23">
        <v>30</v>
      </c>
      <c r="G56" s="22">
        <v>32</v>
      </c>
      <c r="I56" s="19" t="s">
        <v>146</v>
      </c>
      <c r="J56" s="22">
        <v>2</v>
      </c>
      <c r="K56" s="23">
        <v>109</v>
      </c>
      <c r="L56" s="22">
        <v>111</v>
      </c>
      <c r="N56" s="19" t="s">
        <v>146</v>
      </c>
      <c r="O56" s="22">
        <v>8</v>
      </c>
      <c r="P56" s="23">
        <v>59</v>
      </c>
      <c r="Q56" s="22">
        <v>67</v>
      </c>
      <c r="S56" s="19" t="s">
        <v>146</v>
      </c>
      <c r="T56" s="22">
        <v>1</v>
      </c>
      <c r="U56" s="23">
        <v>27</v>
      </c>
      <c r="V56" s="22">
        <v>28</v>
      </c>
      <c r="X56" s="19" t="s">
        <v>146</v>
      </c>
      <c r="Y56" s="22">
        <v>1</v>
      </c>
      <c r="Z56" s="23">
        <v>5</v>
      </c>
      <c r="AA56" s="22">
        <v>6</v>
      </c>
      <c r="AC56" s="19" t="s">
        <v>146</v>
      </c>
      <c r="AD56" s="24"/>
      <c r="AE56" s="23">
        <v>32</v>
      </c>
      <c r="AF56" s="22">
        <v>32</v>
      </c>
      <c r="AH56" s="19" t="s">
        <v>146</v>
      </c>
      <c r="AI56" s="25">
        <v>2</v>
      </c>
      <c r="AJ56" s="23">
        <v>17</v>
      </c>
      <c r="AK56" s="22">
        <v>19</v>
      </c>
      <c r="AM56" s="19" t="s">
        <v>146</v>
      </c>
      <c r="AN56" s="24"/>
      <c r="AO56" s="23">
        <v>22</v>
      </c>
      <c r="AP56" s="22">
        <v>22</v>
      </c>
      <c r="AR56" s="19" t="s">
        <v>146</v>
      </c>
      <c r="AS56" s="24"/>
      <c r="AT56" s="23">
        <v>28</v>
      </c>
      <c r="AU56" s="22">
        <v>28</v>
      </c>
      <c r="AW56" s="19" t="s">
        <v>146</v>
      </c>
      <c r="AX56" s="24"/>
      <c r="AY56" s="23">
        <v>30</v>
      </c>
      <c r="AZ56" s="22">
        <v>30</v>
      </c>
      <c r="BB56" s="19" t="s">
        <v>146</v>
      </c>
      <c r="BC56" s="24"/>
      <c r="BD56" s="23">
        <v>6</v>
      </c>
      <c r="BE56" s="22">
        <v>6</v>
      </c>
      <c r="BG56" s="19" t="s">
        <v>146</v>
      </c>
      <c r="BH56" s="22">
        <v>1</v>
      </c>
      <c r="BI56" s="23">
        <v>29</v>
      </c>
      <c r="BJ56" s="22">
        <v>30</v>
      </c>
      <c r="BL56" s="19" t="s">
        <v>146</v>
      </c>
      <c r="BM56" s="22">
        <v>2</v>
      </c>
      <c r="BN56" s="23">
        <v>19</v>
      </c>
      <c r="BO56" s="22">
        <v>21</v>
      </c>
      <c r="BQ56" s="19" t="s">
        <v>146</v>
      </c>
      <c r="BR56" s="22">
        <v>1</v>
      </c>
      <c r="BS56" s="23">
        <v>5</v>
      </c>
      <c r="BT56" s="22">
        <v>6</v>
      </c>
    </row>
    <row r="57" spans="4:72" ht="15.75" thickBot="1">
      <c r="D57" s="19" t="s">
        <v>147</v>
      </c>
      <c r="E57" s="24"/>
      <c r="F57" s="23">
        <v>10</v>
      </c>
      <c r="G57" s="22">
        <v>10</v>
      </c>
      <c r="I57" s="19" t="s">
        <v>147</v>
      </c>
      <c r="J57" s="22">
        <v>3</v>
      </c>
      <c r="K57" s="23">
        <v>86</v>
      </c>
      <c r="L57" s="22">
        <v>89</v>
      </c>
      <c r="N57" s="19" t="s">
        <v>147</v>
      </c>
      <c r="O57" s="25">
        <v>9</v>
      </c>
      <c r="P57" s="23">
        <v>56</v>
      </c>
      <c r="Q57" s="22">
        <v>65</v>
      </c>
      <c r="S57" s="19" t="s">
        <v>147</v>
      </c>
      <c r="T57" s="24"/>
      <c r="U57" s="23">
        <v>30</v>
      </c>
      <c r="V57" s="22">
        <v>30</v>
      </c>
      <c r="X57" s="19" t="s">
        <v>147</v>
      </c>
      <c r="Y57" s="24"/>
      <c r="Z57" s="23">
        <v>14</v>
      </c>
      <c r="AA57" s="22">
        <v>14</v>
      </c>
      <c r="AC57" s="19" t="s">
        <v>147</v>
      </c>
      <c r="AD57" s="24"/>
      <c r="AE57" s="23">
        <v>22</v>
      </c>
      <c r="AF57" s="22">
        <v>22</v>
      </c>
      <c r="AH57" s="19" t="s">
        <v>147</v>
      </c>
      <c r="AI57" s="24"/>
      <c r="AJ57" s="23">
        <v>21</v>
      </c>
      <c r="AK57" s="22">
        <v>21</v>
      </c>
      <c r="AM57" s="19" t="s">
        <v>147</v>
      </c>
      <c r="AN57" s="22">
        <v>3</v>
      </c>
      <c r="AO57" s="23">
        <v>45</v>
      </c>
      <c r="AP57" s="22">
        <v>48</v>
      </c>
      <c r="AR57" s="19" t="s">
        <v>147</v>
      </c>
      <c r="AS57" s="24"/>
      <c r="AT57" s="23">
        <v>18</v>
      </c>
      <c r="AU57" s="22">
        <v>18</v>
      </c>
      <c r="AW57" s="19" t="s">
        <v>147</v>
      </c>
      <c r="AX57" s="24"/>
      <c r="AY57" s="23">
        <v>10</v>
      </c>
      <c r="AZ57" s="22">
        <v>10</v>
      </c>
      <c r="BB57" s="19" t="s">
        <v>147</v>
      </c>
      <c r="BC57" s="22">
        <v>1</v>
      </c>
      <c r="BD57" s="23">
        <v>5</v>
      </c>
      <c r="BE57" s="22">
        <v>6</v>
      </c>
      <c r="BG57" s="19" t="s">
        <v>147</v>
      </c>
      <c r="BH57" s="22">
        <v>5</v>
      </c>
      <c r="BI57" s="23">
        <v>50</v>
      </c>
      <c r="BJ57" s="22">
        <v>55</v>
      </c>
      <c r="BL57" s="19" t="s">
        <v>147</v>
      </c>
      <c r="BM57" s="24"/>
      <c r="BN57" s="23">
        <v>33</v>
      </c>
      <c r="BO57" s="22">
        <v>33</v>
      </c>
      <c r="BQ57" s="19" t="s">
        <v>147</v>
      </c>
      <c r="BR57" s="24"/>
      <c r="BS57" s="23">
        <v>26</v>
      </c>
      <c r="BT57" s="22">
        <v>26</v>
      </c>
    </row>
    <row r="58" spans="4:72" ht="15.75" thickBot="1">
      <c r="D58" s="19" t="s">
        <v>148</v>
      </c>
      <c r="E58" s="22">
        <v>1</v>
      </c>
      <c r="F58" s="23">
        <v>18</v>
      </c>
      <c r="G58" s="22">
        <v>19</v>
      </c>
      <c r="I58" s="19" t="s">
        <v>148</v>
      </c>
      <c r="J58" s="22">
        <v>3</v>
      </c>
      <c r="K58" s="23">
        <v>55</v>
      </c>
      <c r="L58" s="22">
        <v>58</v>
      </c>
      <c r="N58" s="19" t="s">
        <v>148</v>
      </c>
      <c r="O58" s="22">
        <v>2</v>
      </c>
      <c r="P58" s="23">
        <v>46</v>
      </c>
      <c r="Q58" s="22">
        <v>48</v>
      </c>
      <c r="S58" s="19" t="s">
        <v>148</v>
      </c>
      <c r="T58" s="24"/>
      <c r="U58" s="23">
        <v>30</v>
      </c>
      <c r="V58" s="22">
        <v>30</v>
      </c>
      <c r="X58" s="19" t="s">
        <v>148</v>
      </c>
      <c r="Y58" s="24"/>
      <c r="Z58" s="23">
        <v>6</v>
      </c>
      <c r="AA58" s="22">
        <v>6</v>
      </c>
      <c r="AC58" s="19" t="s">
        <v>148</v>
      </c>
      <c r="AD58" s="22">
        <v>2</v>
      </c>
      <c r="AE58" s="23">
        <v>17</v>
      </c>
      <c r="AF58" s="22">
        <v>19</v>
      </c>
      <c r="AH58" s="19" t="s">
        <v>148</v>
      </c>
      <c r="AI58" s="24"/>
      <c r="AJ58" s="23">
        <v>22</v>
      </c>
      <c r="AK58" s="22">
        <v>22</v>
      </c>
      <c r="AM58" s="19" t="s">
        <v>148</v>
      </c>
      <c r="AN58" s="24"/>
      <c r="AO58" s="23">
        <v>18</v>
      </c>
      <c r="AP58" s="22">
        <v>18</v>
      </c>
      <c r="AR58" s="19" t="s">
        <v>148</v>
      </c>
      <c r="AS58" s="22">
        <v>2</v>
      </c>
      <c r="AT58" s="23">
        <v>15</v>
      </c>
      <c r="AU58" s="22">
        <v>17</v>
      </c>
      <c r="AW58" s="19" t="s">
        <v>148</v>
      </c>
      <c r="AX58" s="24"/>
      <c r="AY58" s="23">
        <v>16</v>
      </c>
      <c r="AZ58" s="22">
        <v>16</v>
      </c>
      <c r="BB58" s="19" t="s">
        <v>148</v>
      </c>
      <c r="BC58" s="25">
        <v>4</v>
      </c>
      <c r="BD58" s="23">
        <v>3</v>
      </c>
      <c r="BE58" s="22">
        <v>7</v>
      </c>
      <c r="BG58" s="19" t="s">
        <v>148</v>
      </c>
      <c r="BH58" s="22">
        <v>3</v>
      </c>
      <c r="BI58" s="23">
        <v>30</v>
      </c>
      <c r="BJ58" s="22">
        <v>33</v>
      </c>
      <c r="BL58" s="19" t="s">
        <v>148</v>
      </c>
      <c r="BM58" s="24"/>
      <c r="BN58" s="23">
        <v>41</v>
      </c>
      <c r="BO58" s="22">
        <v>41</v>
      </c>
      <c r="BQ58" s="19" t="s">
        <v>148</v>
      </c>
      <c r="BR58" s="24"/>
      <c r="BS58" s="23">
        <v>12</v>
      </c>
      <c r="BT58" s="22">
        <v>12</v>
      </c>
    </row>
    <row r="59" spans="4:72" ht="15.75" thickBot="1">
      <c r="D59" s="19" t="s">
        <v>149</v>
      </c>
      <c r="E59" s="22">
        <v>2</v>
      </c>
      <c r="F59" s="23">
        <v>51</v>
      </c>
      <c r="G59" s="22">
        <v>53</v>
      </c>
      <c r="I59" s="19" t="s">
        <v>149</v>
      </c>
      <c r="J59" s="22">
        <v>1</v>
      </c>
      <c r="K59" s="23">
        <v>70</v>
      </c>
      <c r="L59" s="22">
        <v>71</v>
      </c>
      <c r="N59" s="19" t="s">
        <v>149</v>
      </c>
      <c r="O59" s="22">
        <v>5</v>
      </c>
      <c r="P59" s="23">
        <v>65</v>
      </c>
      <c r="Q59" s="22">
        <v>70</v>
      </c>
      <c r="S59" s="19" t="s">
        <v>149</v>
      </c>
      <c r="T59" s="24"/>
      <c r="U59" s="23">
        <v>38</v>
      </c>
      <c r="V59" s="22">
        <v>38</v>
      </c>
      <c r="X59" s="19" t="s">
        <v>149</v>
      </c>
      <c r="Y59" s="24"/>
      <c r="Z59" s="23">
        <v>7</v>
      </c>
      <c r="AA59" s="22">
        <v>7</v>
      </c>
      <c r="AC59" s="19" t="s">
        <v>149</v>
      </c>
      <c r="AD59" s="22">
        <v>3</v>
      </c>
      <c r="AE59" s="23">
        <v>23</v>
      </c>
      <c r="AF59" s="22">
        <v>26</v>
      </c>
      <c r="AH59" s="19" t="s">
        <v>149</v>
      </c>
      <c r="AI59" s="24"/>
      <c r="AJ59" s="23">
        <v>5</v>
      </c>
      <c r="AK59" s="22">
        <v>5</v>
      </c>
      <c r="AM59" s="19" t="s">
        <v>149</v>
      </c>
      <c r="AN59" s="24"/>
      <c r="AO59" s="23">
        <v>21</v>
      </c>
      <c r="AP59" s="22">
        <v>21</v>
      </c>
      <c r="AR59" s="19" t="s">
        <v>149</v>
      </c>
      <c r="AS59" s="22">
        <v>1</v>
      </c>
      <c r="AT59" s="23">
        <v>33</v>
      </c>
      <c r="AU59" s="22">
        <v>34</v>
      </c>
      <c r="AW59" s="19" t="s">
        <v>149</v>
      </c>
      <c r="AX59" s="24"/>
      <c r="AY59" s="23">
        <v>17</v>
      </c>
      <c r="AZ59" s="22">
        <v>17</v>
      </c>
      <c r="BB59" s="19" t="s">
        <v>149</v>
      </c>
      <c r="BC59" s="22">
        <v>1</v>
      </c>
      <c r="BD59" s="23">
        <v>5</v>
      </c>
      <c r="BE59" s="22">
        <v>6</v>
      </c>
      <c r="BG59" s="19" t="s">
        <v>149</v>
      </c>
      <c r="BH59" s="24"/>
      <c r="BI59" s="23">
        <v>44</v>
      </c>
      <c r="BJ59" s="22">
        <v>44</v>
      </c>
      <c r="BL59" s="19" t="s">
        <v>149</v>
      </c>
      <c r="BM59" s="24"/>
      <c r="BN59" s="23">
        <v>30</v>
      </c>
      <c r="BO59" s="22">
        <v>30</v>
      </c>
      <c r="BQ59" s="19" t="s">
        <v>149</v>
      </c>
      <c r="BR59" s="24"/>
      <c r="BS59" s="23">
        <v>17</v>
      </c>
      <c r="BT59" s="22">
        <v>17</v>
      </c>
    </row>
    <row r="60" spans="4:72" ht="15.75" thickBot="1">
      <c r="D60" s="19" t="s">
        <v>150</v>
      </c>
      <c r="E60" s="22">
        <v>1</v>
      </c>
      <c r="F60" s="23">
        <v>55</v>
      </c>
      <c r="G60" s="22">
        <v>56</v>
      </c>
      <c r="I60" s="19" t="s">
        <v>150</v>
      </c>
      <c r="J60" s="22">
        <v>1</v>
      </c>
      <c r="K60" s="23">
        <v>120</v>
      </c>
      <c r="L60" s="22">
        <v>121</v>
      </c>
      <c r="N60" s="19" t="s">
        <v>150</v>
      </c>
      <c r="O60" s="22">
        <v>8</v>
      </c>
      <c r="P60" s="23">
        <v>90</v>
      </c>
      <c r="Q60" s="22">
        <v>98</v>
      </c>
      <c r="S60" s="19" t="s">
        <v>150</v>
      </c>
      <c r="T60" s="24"/>
      <c r="U60" s="23">
        <v>38</v>
      </c>
      <c r="V60" s="22">
        <v>38</v>
      </c>
      <c r="X60" s="19" t="s">
        <v>150</v>
      </c>
      <c r="Y60" s="24"/>
      <c r="Z60" s="23">
        <v>6</v>
      </c>
      <c r="AA60" s="22">
        <v>6</v>
      </c>
      <c r="AC60" s="19" t="s">
        <v>150</v>
      </c>
      <c r="AD60" s="24"/>
      <c r="AE60" s="23">
        <v>17</v>
      </c>
      <c r="AF60" s="22">
        <v>17</v>
      </c>
      <c r="AH60" s="19" t="s">
        <v>150</v>
      </c>
      <c r="AI60" s="24"/>
      <c r="AJ60" s="23">
        <v>12</v>
      </c>
      <c r="AK60" s="22">
        <v>12</v>
      </c>
      <c r="AM60" s="19" t="s">
        <v>150</v>
      </c>
      <c r="AN60" s="24"/>
      <c r="AO60" s="23">
        <v>16</v>
      </c>
      <c r="AP60" s="22">
        <v>16</v>
      </c>
      <c r="AR60" s="19" t="s">
        <v>150</v>
      </c>
      <c r="AS60" s="24"/>
      <c r="AT60" s="23">
        <v>28</v>
      </c>
      <c r="AU60" s="22">
        <v>28</v>
      </c>
      <c r="AW60" s="19" t="s">
        <v>150</v>
      </c>
      <c r="AX60" s="22">
        <v>1</v>
      </c>
      <c r="AY60" s="23">
        <v>21</v>
      </c>
      <c r="AZ60" s="22">
        <v>22</v>
      </c>
      <c r="BB60" s="19" t="s">
        <v>150</v>
      </c>
      <c r="BC60" s="24"/>
      <c r="BD60" s="23">
        <v>6</v>
      </c>
      <c r="BE60" s="22">
        <v>6</v>
      </c>
      <c r="BG60" s="19" t="s">
        <v>150</v>
      </c>
      <c r="BH60" s="24"/>
      <c r="BI60" s="23">
        <v>47</v>
      </c>
      <c r="BJ60" s="22">
        <v>47</v>
      </c>
      <c r="BL60" s="19" t="s">
        <v>150</v>
      </c>
      <c r="BM60" s="24"/>
      <c r="BN60" s="23">
        <v>62</v>
      </c>
      <c r="BO60" s="22">
        <v>62</v>
      </c>
      <c r="BQ60" s="19" t="s">
        <v>150</v>
      </c>
      <c r="BR60" s="24"/>
      <c r="BS60" s="23">
        <v>26</v>
      </c>
      <c r="BT60" s="22">
        <v>26</v>
      </c>
    </row>
    <row r="61" spans="4:72" ht="15.75" thickBot="1">
      <c r="D61" s="19" t="s">
        <v>151</v>
      </c>
      <c r="E61" s="22">
        <v>4</v>
      </c>
      <c r="F61" s="23">
        <v>31</v>
      </c>
      <c r="G61" s="22">
        <v>35</v>
      </c>
      <c r="I61" s="19" t="s">
        <v>151</v>
      </c>
      <c r="J61" s="22">
        <v>1</v>
      </c>
      <c r="K61" s="23">
        <v>109</v>
      </c>
      <c r="L61" s="22">
        <v>110</v>
      </c>
      <c r="N61" s="19" t="s">
        <v>151</v>
      </c>
      <c r="O61" s="22">
        <v>6</v>
      </c>
      <c r="P61" s="23">
        <v>88</v>
      </c>
      <c r="Q61" s="22">
        <v>94</v>
      </c>
      <c r="S61" s="19" t="s">
        <v>151</v>
      </c>
      <c r="T61" s="22">
        <v>1</v>
      </c>
      <c r="U61" s="23">
        <v>31</v>
      </c>
      <c r="V61" s="22">
        <v>32</v>
      </c>
      <c r="X61" s="19" t="s">
        <v>151</v>
      </c>
      <c r="Y61" s="24"/>
      <c r="Z61" s="23">
        <v>6</v>
      </c>
      <c r="AA61" s="22">
        <v>6</v>
      </c>
      <c r="AC61" s="19" t="s">
        <v>151</v>
      </c>
      <c r="AD61" s="24"/>
      <c r="AE61" s="23">
        <v>23</v>
      </c>
      <c r="AF61" s="22">
        <v>23</v>
      </c>
      <c r="AH61" s="19" t="s">
        <v>151</v>
      </c>
      <c r="AI61" s="22">
        <v>1</v>
      </c>
      <c r="AJ61" s="23">
        <v>11</v>
      </c>
      <c r="AK61" s="22">
        <v>12</v>
      </c>
      <c r="AM61" s="19" t="s">
        <v>151</v>
      </c>
      <c r="AN61" s="22">
        <v>3</v>
      </c>
      <c r="AO61" s="23">
        <v>39</v>
      </c>
      <c r="AP61" s="22">
        <v>42</v>
      </c>
      <c r="AR61" s="19" t="s">
        <v>151</v>
      </c>
      <c r="AS61" s="22">
        <v>1</v>
      </c>
      <c r="AT61" s="23">
        <v>39</v>
      </c>
      <c r="AU61" s="22">
        <v>40</v>
      </c>
      <c r="AW61" s="19" t="s">
        <v>151</v>
      </c>
      <c r="AX61" s="22">
        <v>2</v>
      </c>
      <c r="AY61" s="23">
        <v>17</v>
      </c>
      <c r="AZ61" s="22">
        <v>19</v>
      </c>
      <c r="BB61" s="19" t="s">
        <v>151</v>
      </c>
      <c r="BC61" s="24"/>
      <c r="BD61" s="23">
        <v>7</v>
      </c>
      <c r="BE61" s="22">
        <v>7</v>
      </c>
      <c r="BG61" s="19" t="s">
        <v>151</v>
      </c>
      <c r="BH61" s="22">
        <v>2</v>
      </c>
      <c r="BI61" s="23">
        <v>53</v>
      </c>
      <c r="BJ61" s="22">
        <v>55</v>
      </c>
      <c r="BL61" s="19" t="s">
        <v>151</v>
      </c>
      <c r="BM61" s="22">
        <v>1</v>
      </c>
      <c r="BN61" s="23">
        <v>41</v>
      </c>
      <c r="BO61" s="22">
        <v>42</v>
      </c>
      <c r="BQ61" s="19" t="s">
        <v>151</v>
      </c>
      <c r="BR61" s="24"/>
      <c r="BS61" s="23">
        <v>12</v>
      </c>
      <c r="BT61" s="22">
        <v>12</v>
      </c>
    </row>
    <row r="62" spans="4:72" ht="15.75" thickBot="1">
      <c r="D62" s="19" t="s">
        <v>152</v>
      </c>
      <c r="E62" s="22">
        <v>1</v>
      </c>
      <c r="F62" s="23">
        <v>40</v>
      </c>
      <c r="G62" s="22">
        <v>41</v>
      </c>
      <c r="I62" s="19" t="s">
        <v>152</v>
      </c>
      <c r="J62" s="22">
        <v>4</v>
      </c>
      <c r="K62" s="23">
        <v>104</v>
      </c>
      <c r="L62" s="22">
        <v>108</v>
      </c>
      <c r="N62" s="19" t="s">
        <v>152</v>
      </c>
      <c r="O62" s="22">
        <v>1</v>
      </c>
      <c r="P62" s="23">
        <v>65</v>
      </c>
      <c r="Q62" s="22">
        <v>66</v>
      </c>
      <c r="S62" s="19" t="s">
        <v>152</v>
      </c>
      <c r="T62" s="22">
        <v>3</v>
      </c>
      <c r="U62" s="23">
        <v>30</v>
      </c>
      <c r="V62" s="22">
        <v>33</v>
      </c>
      <c r="X62" s="19" t="s">
        <v>152</v>
      </c>
      <c r="Y62" s="24"/>
      <c r="Z62" s="23">
        <v>9</v>
      </c>
      <c r="AA62" s="22">
        <v>9</v>
      </c>
      <c r="AC62" s="19" t="s">
        <v>152</v>
      </c>
      <c r="AD62" s="24"/>
      <c r="AE62" s="23">
        <v>15</v>
      </c>
      <c r="AF62" s="22">
        <v>15</v>
      </c>
      <c r="AH62" s="19" t="s">
        <v>152</v>
      </c>
      <c r="AI62" s="24"/>
      <c r="AJ62" s="23">
        <v>17</v>
      </c>
      <c r="AK62" s="22">
        <v>17</v>
      </c>
      <c r="AM62" s="19" t="s">
        <v>152</v>
      </c>
      <c r="AN62" s="24"/>
      <c r="AO62" s="23">
        <v>17</v>
      </c>
      <c r="AP62" s="22">
        <v>17</v>
      </c>
      <c r="AR62" s="19" t="s">
        <v>152</v>
      </c>
      <c r="AS62" s="24"/>
      <c r="AT62" s="23">
        <v>30</v>
      </c>
      <c r="AU62" s="22">
        <v>30</v>
      </c>
      <c r="AW62" s="19" t="s">
        <v>152</v>
      </c>
      <c r="AX62" s="24"/>
      <c r="AY62" s="23">
        <v>24</v>
      </c>
      <c r="AZ62" s="22">
        <v>24</v>
      </c>
      <c r="BB62" s="19" t="s">
        <v>152</v>
      </c>
      <c r="BC62" s="24"/>
      <c r="BD62" s="23">
        <v>6</v>
      </c>
      <c r="BE62" s="22">
        <v>6</v>
      </c>
      <c r="BG62" s="19" t="s">
        <v>152</v>
      </c>
      <c r="BH62" s="24"/>
      <c r="BI62" s="23">
        <v>58</v>
      </c>
      <c r="BJ62" s="22">
        <v>58</v>
      </c>
      <c r="BL62" s="19" t="s">
        <v>152</v>
      </c>
      <c r="BM62" s="24"/>
      <c r="BN62" s="23">
        <v>40</v>
      </c>
      <c r="BO62" s="22">
        <v>40</v>
      </c>
      <c r="BQ62" s="19" t="s">
        <v>152</v>
      </c>
      <c r="BR62" s="24"/>
      <c r="BS62" s="23">
        <v>3</v>
      </c>
      <c r="BT62" s="22">
        <v>3</v>
      </c>
    </row>
    <row r="63" spans="4:72" ht="15.75" thickBot="1">
      <c r="D63" s="19" t="s">
        <v>153</v>
      </c>
      <c r="E63" s="22">
        <v>3</v>
      </c>
      <c r="F63" s="23">
        <v>41</v>
      </c>
      <c r="G63" s="22">
        <v>44</v>
      </c>
      <c r="I63" s="19" t="s">
        <v>153</v>
      </c>
      <c r="J63" s="24"/>
      <c r="K63" s="23">
        <v>67</v>
      </c>
      <c r="L63" s="22">
        <v>67</v>
      </c>
      <c r="N63" s="19" t="s">
        <v>153</v>
      </c>
      <c r="O63" s="22">
        <v>2</v>
      </c>
      <c r="P63" s="23">
        <v>48</v>
      </c>
      <c r="Q63" s="22">
        <v>50</v>
      </c>
      <c r="S63" s="19" t="s">
        <v>153</v>
      </c>
      <c r="T63" s="22">
        <v>3</v>
      </c>
      <c r="U63" s="23">
        <v>33</v>
      </c>
      <c r="V63" s="22">
        <v>36</v>
      </c>
      <c r="X63" s="19" t="s">
        <v>153</v>
      </c>
      <c r="Y63" s="24"/>
      <c r="Z63" s="23">
        <v>14</v>
      </c>
      <c r="AA63" s="22">
        <v>14</v>
      </c>
      <c r="AC63" s="19" t="s">
        <v>153</v>
      </c>
      <c r="AD63" s="22">
        <v>1</v>
      </c>
      <c r="AE63" s="23">
        <v>28</v>
      </c>
      <c r="AF63" s="22">
        <v>29</v>
      </c>
      <c r="AH63" s="19" t="s">
        <v>153</v>
      </c>
      <c r="AI63" s="22">
        <v>1</v>
      </c>
      <c r="AJ63" s="23">
        <v>16</v>
      </c>
      <c r="AK63" s="22">
        <v>17</v>
      </c>
      <c r="AM63" s="19" t="s">
        <v>153</v>
      </c>
      <c r="AN63" s="22">
        <v>3</v>
      </c>
      <c r="AO63" s="23">
        <v>34</v>
      </c>
      <c r="AP63" s="22">
        <v>37</v>
      </c>
      <c r="AR63" s="19" t="s">
        <v>153</v>
      </c>
      <c r="AS63" s="22">
        <v>1</v>
      </c>
      <c r="AT63" s="23">
        <v>39</v>
      </c>
      <c r="AU63" s="22">
        <v>40</v>
      </c>
      <c r="AW63" s="19" t="s">
        <v>153</v>
      </c>
      <c r="AX63" s="24"/>
      <c r="AY63" s="23">
        <v>14</v>
      </c>
      <c r="AZ63" s="22">
        <v>14</v>
      </c>
      <c r="BB63" s="19" t="s">
        <v>153</v>
      </c>
      <c r="BC63" s="22">
        <v>1</v>
      </c>
      <c r="BD63" s="23">
        <v>5</v>
      </c>
      <c r="BE63" s="22">
        <v>6</v>
      </c>
      <c r="BG63" s="19" t="s">
        <v>153</v>
      </c>
      <c r="BH63" s="22">
        <v>2</v>
      </c>
      <c r="BI63" s="23">
        <v>40</v>
      </c>
      <c r="BJ63" s="22">
        <v>42</v>
      </c>
      <c r="BL63" s="19" t="s">
        <v>153</v>
      </c>
      <c r="BM63" s="22">
        <v>1</v>
      </c>
      <c r="BN63" s="23">
        <v>35</v>
      </c>
      <c r="BO63" s="22">
        <v>36</v>
      </c>
      <c r="BQ63" s="19" t="s">
        <v>153</v>
      </c>
      <c r="BR63" s="24"/>
      <c r="BS63" s="23">
        <v>7</v>
      </c>
      <c r="BT63" s="22">
        <v>7</v>
      </c>
    </row>
    <row r="64" spans="4:72" ht="15.75" thickBot="1">
      <c r="D64" s="19" t="s">
        <v>154</v>
      </c>
      <c r="E64" s="24"/>
      <c r="F64" s="23">
        <v>45</v>
      </c>
      <c r="G64" s="22">
        <v>45</v>
      </c>
      <c r="I64" s="19" t="s">
        <v>154</v>
      </c>
      <c r="J64" s="22">
        <v>2</v>
      </c>
      <c r="K64" s="23">
        <v>91</v>
      </c>
      <c r="L64" s="22">
        <v>93</v>
      </c>
      <c r="N64" s="19" t="s">
        <v>154</v>
      </c>
      <c r="O64" s="22">
        <v>8</v>
      </c>
      <c r="P64" s="23">
        <v>40</v>
      </c>
      <c r="Q64" s="22">
        <v>48</v>
      </c>
      <c r="S64" s="19" t="s">
        <v>154</v>
      </c>
      <c r="T64" s="22">
        <v>1</v>
      </c>
      <c r="U64" s="23">
        <v>42</v>
      </c>
      <c r="V64" s="22">
        <v>43</v>
      </c>
      <c r="X64" s="19" t="s">
        <v>154</v>
      </c>
      <c r="Y64" s="22">
        <v>1</v>
      </c>
      <c r="Z64" s="23">
        <v>16</v>
      </c>
      <c r="AA64" s="22">
        <v>17</v>
      </c>
      <c r="AC64" s="19" t="s">
        <v>154</v>
      </c>
      <c r="AD64" s="22">
        <v>1</v>
      </c>
      <c r="AE64" s="23">
        <v>24</v>
      </c>
      <c r="AF64" s="22">
        <v>25</v>
      </c>
      <c r="AH64" s="19" t="s">
        <v>154</v>
      </c>
      <c r="AI64" s="24"/>
      <c r="AJ64" s="23">
        <v>20</v>
      </c>
      <c r="AK64" s="22">
        <v>20</v>
      </c>
      <c r="AM64" s="19" t="s">
        <v>154</v>
      </c>
      <c r="AN64" s="25">
        <v>4</v>
      </c>
      <c r="AO64" s="23">
        <v>38</v>
      </c>
      <c r="AP64" s="22">
        <v>42</v>
      </c>
      <c r="AR64" s="19" t="s">
        <v>154</v>
      </c>
      <c r="AS64" s="24"/>
      <c r="AT64" s="23">
        <v>29</v>
      </c>
      <c r="AU64" s="22">
        <v>29</v>
      </c>
      <c r="AW64" s="19" t="s">
        <v>154</v>
      </c>
      <c r="AX64" s="24"/>
      <c r="AY64" s="23">
        <v>27</v>
      </c>
      <c r="AZ64" s="22">
        <v>27</v>
      </c>
      <c r="BB64" s="19" t="s">
        <v>154</v>
      </c>
      <c r="BC64" s="24"/>
      <c r="BD64" s="23">
        <v>13</v>
      </c>
      <c r="BE64" s="22">
        <v>13</v>
      </c>
      <c r="BG64" s="19" t="s">
        <v>154</v>
      </c>
      <c r="BH64" s="22">
        <v>5</v>
      </c>
      <c r="BI64" s="23">
        <v>33</v>
      </c>
      <c r="BJ64" s="22">
        <v>38</v>
      </c>
      <c r="BL64" s="19" t="s">
        <v>154</v>
      </c>
      <c r="BM64" s="22">
        <v>3</v>
      </c>
      <c r="BN64" s="23">
        <v>34</v>
      </c>
      <c r="BO64" s="22">
        <v>37</v>
      </c>
      <c r="BQ64" s="19" t="s">
        <v>154</v>
      </c>
      <c r="BR64" s="24"/>
      <c r="BS64" s="23">
        <v>14</v>
      </c>
      <c r="BT64" s="22">
        <v>14</v>
      </c>
    </row>
    <row r="65" spans="1:72" ht="15.75" thickBot="1">
      <c r="D65" s="19" t="s">
        <v>155</v>
      </c>
      <c r="E65" s="22">
        <v>3</v>
      </c>
      <c r="F65" s="23">
        <v>36</v>
      </c>
      <c r="G65" s="22">
        <v>39</v>
      </c>
      <c r="I65" s="19" t="s">
        <v>155</v>
      </c>
      <c r="J65" s="22">
        <v>1</v>
      </c>
      <c r="K65" s="23">
        <v>72</v>
      </c>
      <c r="L65" s="22">
        <v>73</v>
      </c>
      <c r="N65" s="19" t="s">
        <v>155</v>
      </c>
      <c r="O65" s="22">
        <v>1</v>
      </c>
      <c r="P65" s="23">
        <v>65</v>
      </c>
      <c r="Q65" s="22">
        <v>66</v>
      </c>
      <c r="S65" s="19" t="s">
        <v>155</v>
      </c>
      <c r="T65" s="22">
        <v>4</v>
      </c>
      <c r="U65" s="23">
        <v>40</v>
      </c>
      <c r="V65" s="22">
        <v>44</v>
      </c>
      <c r="X65" s="19" t="s">
        <v>155</v>
      </c>
      <c r="Y65" s="24"/>
      <c r="Z65" s="23">
        <v>15</v>
      </c>
      <c r="AA65" s="22">
        <v>15</v>
      </c>
      <c r="AC65" s="19" t="s">
        <v>155</v>
      </c>
      <c r="AD65" s="24"/>
      <c r="AE65" s="23">
        <v>15</v>
      </c>
      <c r="AF65" s="22">
        <v>15</v>
      </c>
      <c r="AH65" s="19" t="s">
        <v>155</v>
      </c>
      <c r="AI65" s="24"/>
      <c r="AJ65" s="23">
        <v>12</v>
      </c>
      <c r="AK65" s="22">
        <v>12</v>
      </c>
      <c r="AM65" s="19" t="s">
        <v>155</v>
      </c>
      <c r="AN65" s="24"/>
      <c r="AO65" s="23">
        <v>12</v>
      </c>
      <c r="AP65" s="22">
        <v>12</v>
      </c>
      <c r="AR65" s="19" t="s">
        <v>155</v>
      </c>
      <c r="AS65" s="24"/>
      <c r="AT65" s="23">
        <v>27</v>
      </c>
      <c r="AU65" s="22">
        <v>27</v>
      </c>
      <c r="AW65" s="19" t="s">
        <v>155</v>
      </c>
      <c r="AX65" s="22">
        <v>2</v>
      </c>
      <c r="AY65" s="23">
        <v>30</v>
      </c>
      <c r="AZ65" s="22">
        <v>32</v>
      </c>
      <c r="BB65" s="19" t="s">
        <v>155</v>
      </c>
      <c r="BC65" s="22">
        <v>1</v>
      </c>
      <c r="BD65" s="23">
        <v>3</v>
      </c>
      <c r="BE65" s="22">
        <v>4</v>
      </c>
      <c r="BG65" s="19" t="s">
        <v>155</v>
      </c>
      <c r="BH65" s="24"/>
      <c r="BI65" s="23">
        <v>48</v>
      </c>
      <c r="BJ65" s="22">
        <v>48</v>
      </c>
      <c r="BL65" s="19" t="s">
        <v>155</v>
      </c>
      <c r="BM65" s="22">
        <v>1</v>
      </c>
      <c r="BN65" s="23">
        <v>43</v>
      </c>
      <c r="BO65" s="22">
        <v>44</v>
      </c>
      <c r="BQ65" s="19" t="s">
        <v>155</v>
      </c>
      <c r="BR65" s="24"/>
      <c r="BS65" s="23">
        <v>1</v>
      </c>
      <c r="BT65" s="22">
        <v>1</v>
      </c>
    </row>
    <row r="66" spans="1:72" ht="15.75" thickBot="1">
      <c r="D66" s="19" t="s">
        <v>156</v>
      </c>
      <c r="E66" s="24"/>
      <c r="F66" s="23">
        <v>20</v>
      </c>
      <c r="G66" s="22">
        <v>20</v>
      </c>
      <c r="I66" s="19" t="s">
        <v>156</v>
      </c>
      <c r="J66" s="22">
        <v>2</v>
      </c>
      <c r="K66" s="23">
        <v>68</v>
      </c>
      <c r="L66" s="22">
        <v>70</v>
      </c>
      <c r="N66" s="19" t="s">
        <v>156</v>
      </c>
      <c r="O66" s="22">
        <v>3</v>
      </c>
      <c r="P66" s="23">
        <v>69</v>
      </c>
      <c r="Q66" s="22">
        <v>72</v>
      </c>
      <c r="S66" s="19" t="s">
        <v>156</v>
      </c>
      <c r="T66" s="22">
        <v>1</v>
      </c>
      <c r="U66" s="23">
        <v>30</v>
      </c>
      <c r="V66" s="22">
        <v>31</v>
      </c>
      <c r="X66" s="19" t="s">
        <v>156</v>
      </c>
      <c r="Y66" s="24"/>
      <c r="Z66" s="23">
        <v>13</v>
      </c>
      <c r="AA66" s="22">
        <v>13</v>
      </c>
      <c r="AC66" s="19" t="s">
        <v>156</v>
      </c>
      <c r="AD66" s="22">
        <v>3</v>
      </c>
      <c r="AE66" s="23">
        <v>26</v>
      </c>
      <c r="AF66" s="22">
        <v>29</v>
      </c>
      <c r="AH66" s="19" t="s">
        <v>156</v>
      </c>
      <c r="AI66" s="24"/>
      <c r="AJ66" s="23">
        <v>19</v>
      </c>
      <c r="AK66" s="22">
        <v>19</v>
      </c>
      <c r="AM66" s="19" t="s">
        <v>156</v>
      </c>
      <c r="AN66" s="22">
        <v>1</v>
      </c>
      <c r="AO66" s="23">
        <v>19</v>
      </c>
      <c r="AP66" s="22">
        <v>20</v>
      </c>
      <c r="AR66" s="19" t="s">
        <v>156</v>
      </c>
      <c r="AS66" s="24"/>
      <c r="AT66" s="23">
        <v>29</v>
      </c>
      <c r="AU66" s="22">
        <v>29</v>
      </c>
      <c r="AW66" s="19" t="s">
        <v>156</v>
      </c>
      <c r="AX66" s="22">
        <v>1</v>
      </c>
      <c r="AY66" s="23">
        <v>22</v>
      </c>
      <c r="AZ66" s="22">
        <v>23</v>
      </c>
      <c r="BB66" s="19" t="s">
        <v>156</v>
      </c>
      <c r="BC66" s="24"/>
      <c r="BD66" s="23">
        <v>2</v>
      </c>
      <c r="BE66" s="22">
        <v>2</v>
      </c>
      <c r="BG66" s="19" t="s">
        <v>156</v>
      </c>
      <c r="BH66" s="24"/>
      <c r="BI66" s="23">
        <v>30</v>
      </c>
      <c r="BJ66" s="22">
        <v>30</v>
      </c>
      <c r="BL66" s="19" t="s">
        <v>156</v>
      </c>
      <c r="BM66" s="22">
        <v>1</v>
      </c>
      <c r="BN66" s="23">
        <v>25</v>
      </c>
      <c r="BO66" s="22">
        <v>26</v>
      </c>
      <c r="BQ66" s="19" t="s">
        <v>156</v>
      </c>
      <c r="BR66" s="24"/>
      <c r="BS66" s="23">
        <v>14</v>
      </c>
      <c r="BT66" s="22">
        <v>14</v>
      </c>
    </row>
    <row r="67" spans="1:72" ht="15.75" thickBot="1">
      <c r="D67" s="19" t="s">
        <v>157</v>
      </c>
      <c r="E67" s="24"/>
      <c r="F67" s="23">
        <v>17</v>
      </c>
      <c r="G67" s="22">
        <v>17</v>
      </c>
      <c r="I67" s="19" t="s">
        <v>157</v>
      </c>
      <c r="J67" s="22">
        <v>2</v>
      </c>
      <c r="K67" s="23">
        <v>84</v>
      </c>
      <c r="L67" s="22">
        <v>86</v>
      </c>
      <c r="N67" s="19" t="s">
        <v>157</v>
      </c>
      <c r="O67" s="22">
        <v>1</v>
      </c>
      <c r="P67" s="23">
        <v>47</v>
      </c>
      <c r="Q67" s="22">
        <v>48</v>
      </c>
      <c r="S67" s="19" t="s">
        <v>157</v>
      </c>
      <c r="T67" s="22">
        <v>2</v>
      </c>
      <c r="U67" s="23">
        <v>26</v>
      </c>
      <c r="V67" s="22">
        <v>28</v>
      </c>
      <c r="X67" s="19" t="s">
        <v>157</v>
      </c>
      <c r="Y67" s="24"/>
      <c r="Z67" s="23">
        <v>7</v>
      </c>
      <c r="AA67" s="22">
        <v>7</v>
      </c>
      <c r="AC67" s="19" t="s">
        <v>157</v>
      </c>
      <c r="AD67" s="24"/>
      <c r="AE67" s="23">
        <v>19</v>
      </c>
      <c r="AF67" s="22">
        <v>19</v>
      </c>
      <c r="AH67" s="19" t="s">
        <v>157</v>
      </c>
      <c r="AI67" s="22">
        <v>1</v>
      </c>
      <c r="AJ67" s="23">
        <v>19</v>
      </c>
      <c r="AK67" s="22">
        <v>20</v>
      </c>
      <c r="AM67" s="19" t="s">
        <v>157</v>
      </c>
      <c r="AN67" s="22">
        <v>3</v>
      </c>
      <c r="AO67" s="23">
        <v>34</v>
      </c>
      <c r="AP67" s="22">
        <v>37</v>
      </c>
      <c r="AR67" s="19" t="s">
        <v>157</v>
      </c>
      <c r="AS67" s="22">
        <v>2</v>
      </c>
      <c r="AT67" s="23">
        <v>37</v>
      </c>
      <c r="AU67" s="22">
        <v>39</v>
      </c>
      <c r="AW67" s="19" t="s">
        <v>157</v>
      </c>
      <c r="AX67" s="22">
        <v>2</v>
      </c>
      <c r="AY67" s="23">
        <v>17</v>
      </c>
      <c r="AZ67" s="22">
        <v>19</v>
      </c>
      <c r="BB67" s="19" t="s">
        <v>157</v>
      </c>
      <c r="BC67" s="22">
        <v>2</v>
      </c>
      <c r="BD67" s="23">
        <v>8</v>
      </c>
      <c r="BE67" s="22">
        <v>10</v>
      </c>
      <c r="BG67" s="19" t="s">
        <v>157</v>
      </c>
      <c r="BH67" s="22">
        <v>4</v>
      </c>
      <c r="BI67" s="23">
        <v>52</v>
      </c>
      <c r="BJ67" s="22">
        <v>56</v>
      </c>
      <c r="BL67" s="19" t="s">
        <v>157</v>
      </c>
      <c r="BM67" s="24"/>
      <c r="BN67" s="23">
        <v>28</v>
      </c>
      <c r="BO67" s="22">
        <v>28</v>
      </c>
      <c r="BQ67" s="19" t="s">
        <v>157</v>
      </c>
      <c r="BR67" s="24"/>
      <c r="BS67" s="23">
        <v>13</v>
      </c>
      <c r="BT67" s="22">
        <v>13</v>
      </c>
    </row>
    <row r="68" spans="1:72" ht="13.5" thickBot="1">
      <c r="D68" s="19" t="s">
        <v>158</v>
      </c>
      <c r="E68" s="22">
        <v>1</v>
      </c>
      <c r="F68" s="23">
        <v>22</v>
      </c>
      <c r="G68" s="22">
        <v>23</v>
      </c>
      <c r="I68" s="19" t="s">
        <v>158</v>
      </c>
      <c r="J68" s="22"/>
      <c r="K68" s="23">
        <v>73</v>
      </c>
      <c r="L68" s="22">
        <v>73</v>
      </c>
      <c r="N68" s="19" t="s">
        <v>158</v>
      </c>
      <c r="O68" s="22">
        <v>1</v>
      </c>
      <c r="P68" s="23">
        <v>76</v>
      </c>
      <c r="Q68" s="22">
        <v>77</v>
      </c>
      <c r="S68" s="19" t="s">
        <v>158</v>
      </c>
      <c r="T68" s="22"/>
      <c r="U68" s="23">
        <v>37</v>
      </c>
      <c r="V68" s="22">
        <v>37</v>
      </c>
      <c r="X68" s="19" t="s">
        <v>158</v>
      </c>
      <c r="Y68" s="22"/>
      <c r="Z68" s="23">
        <v>7</v>
      </c>
      <c r="AA68" s="22">
        <v>7</v>
      </c>
      <c r="AC68" s="19" t="s">
        <v>158</v>
      </c>
      <c r="AD68" s="22"/>
      <c r="AE68" s="23">
        <v>16</v>
      </c>
      <c r="AF68" s="22">
        <v>16</v>
      </c>
      <c r="AH68" s="19" t="s">
        <v>158</v>
      </c>
      <c r="AI68" s="22"/>
      <c r="AJ68" s="23">
        <v>7</v>
      </c>
      <c r="AK68" s="22">
        <v>7</v>
      </c>
      <c r="AM68" s="19" t="s">
        <v>158</v>
      </c>
      <c r="AN68" s="22">
        <v>2</v>
      </c>
      <c r="AO68" s="23">
        <v>26</v>
      </c>
      <c r="AP68" s="22">
        <v>28</v>
      </c>
      <c r="AR68" s="28" t="s">
        <v>158</v>
      </c>
      <c r="AS68" s="29"/>
      <c r="AT68" s="29">
        <v>21</v>
      </c>
      <c r="AU68" s="29">
        <v>21</v>
      </c>
      <c r="AW68" s="19" t="s">
        <v>158</v>
      </c>
      <c r="AX68" s="22"/>
      <c r="AY68" s="23">
        <v>8</v>
      </c>
      <c r="AZ68" s="22">
        <v>8</v>
      </c>
      <c r="BB68" s="28" t="s">
        <v>158</v>
      </c>
      <c r="BC68" s="29"/>
      <c r="BD68" s="29">
        <v>7</v>
      </c>
      <c r="BE68" s="29">
        <v>7</v>
      </c>
      <c r="BG68" s="19" t="s">
        <v>158</v>
      </c>
      <c r="BH68" s="22"/>
      <c r="BI68" s="23">
        <v>21</v>
      </c>
      <c r="BJ68" s="22">
        <v>21</v>
      </c>
      <c r="BL68" s="19" t="s">
        <v>158</v>
      </c>
      <c r="BM68" s="22">
        <v>1</v>
      </c>
      <c r="BN68" s="23">
        <v>29</v>
      </c>
      <c r="BO68" s="22">
        <v>30</v>
      </c>
      <c r="BQ68" s="19" t="s">
        <v>158</v>
      </c>
      <c r="BR68" s="22">
        <v>1</v>
      </c>
      <c r="BS68" s="23">
        <v>11</v>
      </c>
      <c r="BT68" s="22">
        <v>12</v>
      </c>
    </row>
    <row r="69" spans="1:72" ht="13.5" thickBot="1">
      <c r="A69" s="1" t="s">
        <v>239</v>
      </c>
      <c r="D69" s="19" t="s">
        <v>159</v>
      </c>
      <c r="E69" s="22">
        <v>1</v>
      </c>
      <c r="F69" s="23">
        <v>38</v>
      </c>
      <c r="G69" s="22">
        <v>39</v>
      </c>
      <c r="I69" s="19" t="s">
        <v>159</v>
      </c>
      <c r="J69" s="22"/>
      <c r="K69" s="23">
        <v>61</v>
      </c>
      <c r="L69" s="22">
        <v>61</v>
      </c>
      <c r="N69" s="19" t="s">
        <v>159</v>
      </c>
      <c r="O69" s="22">
        <v>1</v>
      </c>
      <c r="P69" s="23">
        <v>32</v>
      </c>
      <c r="Q69" s="22">
        <v>33</v>
      </c>
      <c r="S69" s="19" t="s">
        <v>159</v>
      </c>
      <c r="T69" s="22"/>
      <c r="U69" s="23">
        <v>29</v>
      </c>
      <c r="V69" s="22">
        <v>29</v>
      </c>
      <c r="X69" s="19" t="s">
        <v>159</v>
      </c>
      <c r="Y69" s="22"/>
      <c r="Z69" s="23">
        <v>4</v>
      </c>
      <c r="AA69" s="22">
        <v>4</v>
      </c>
      <c r="AC69" s="19" t="s">
        <v>159</v>
      </c>
      <c r="AD69" s="22"/>
      <c r="AE69" s="23">
        <v>14</v>
      </c>
      <c r="AF69" s="22">
        <v>14</v>
      </c>
      <c r="AH69" s="19" t="s">
        <v>159</v>
      </c>
      <c r="AI69" s="22"/>
      <c r="AJ69" s="23">
        <v>6</v>
      </c>
      <c r="AK69" s="22">
        <v>6</v>
      </c>
      <c r="AM69" s="19" t="s">
        <v>159</v>
      </c>
      <c r="AN69" s="22">
        <v>3</v>
      </c>
      <c r="AO69" s="23">
        <v>12</v>
      </c>
      <c r="AP69" s="22">
        <v>15</v>
      </c>
      <c r="AR69" s="28" t="s">
        <v>159</v>
      </c>
      <c r="AS69" s="29">
        <v>1</v>
      </c>
      <c r="AT69" s="29">
        <v>23</v>
      </c>
      <c r="AU69" s="29">
        <v>24</v>
      </c>
      <c r="AW69" s="19" t="s">
        <v>159</v>
      </c>
      <c r="AX69" s="22"/>
      <c r="AY69" s="23">
        <v>18</v>
      </c>
      <c r="AZ69" s="22">
        <v>18</v>
      </c>
      <c r="BB69" s="28" t="s">
        <v>159</v>
      </c>
      <c r="BC69" s="29"/>
      <c r="BD69" s="29">
        <v>3</v>
      </c>
      <c r="BE69" s="29">
        <v>3</v>
      </c>
      <c r="BG69" s="19" t="s">
        <v>159</v>
      </c>
      <c r="BH69" s="22"/>
      <c r="BI69" s="23">
        <v>35</v>
      </c>
      <c r="BJ69" s="22">
        <v>35</v>
      </c>
      <c r="BL69" s="19" t="s">
        <v>159</v>
      </c>
      <c r="BM69" s="22"/>
      <c r="BN69" s="23">
        <v>24</v>
      </c>
      <c r="BO69" s="22">
        <v>24</v>
      </c>
      <c r="BQ69" s="19" t="s">
        <v>159</v>
      </c>
      <c r="BR69" s="22">
        <v>1</v>
      </c>
      <c r="BS69" s="23">
        <v>15</v>
      </c>
      <c r="BT69" s="22">
        <v>16</v>
      </c>
    </row>
    <row r="70" spans="1:72" ht="13.5" thickBot="1">
      <c r="D70" s="19" t="s">
        <v>160</v>
      </c>
      <c r="E70" s="22"/>
      <c r="F70" s="23">
        <v>21</v>
      </c>
      <c r="G70" s="22">
        <v>21</v>
      </c>
      <c r="I70" s="19" t="s">
        <v>160</v>
      </c>
      <c r="J70" s="22">
        <v>1</v>
      </c>
      <c r="K70" s="23">
        <v>60</v>
      </c>
      <c r="L70" s="22">
        <v>61</v>
      </c>
      <c r="N70" s="19" t="s">
        <v>160</v>
      </c>
      <c r="O70" s="22">
        <v>2</v>
      </c>
      <c r="P70" s="23">
        <v>44</v>
      </c>
      <c r="Q70" s="22">
        <v>46</v>
      </c>
      <c r="S70" s="19" t="s">
        <v>160</v>
      </c>
      <c r="T70" s="22">
        <v>4</v>
      </c>
      <c r="U70" s="23">
        <v>31</v>
      </c>
      <c r="V70" s="22">
        <v>35</v>
      </c>
      <c r="X70" s="19" t="s">
        <v>160</v>
      </c>
      <c r="Y70" s="22"/>
      <c r="Z70" s="23">
        <v>0</v>
      </c>
      <c r="AA70" s="22">
        <v>0</v>
      </c>
      <c r="AC70" s="19" t="s">
        <v>160</v>
      </c>
      <c r="AD70" s="22"/>
      <c r="AE70" s="23">
        <v>23</v>
      </c>
      <c r="AF70" s="22">
        <v>23</v>
      </c>
      <c r="AH70" s="19" t="s">
        <v>160</v>
      </c>
      <c r="AI70" s="22"/>
      <c r="AJ70" s="23">
        <v>13</v>
      </c>
      <c r="AK70" s="22">
        <v>13</v>
      </c>
      <c r="AM70" s="19" t="s">
        <v>160</v>
      </c>
      <c r="AN70" s="22"/>
      <c r="AO70" s="23">
        <v>20</v>
      </c>
      <c r="AP70" s="22">
        <v>20</v>
      </c>
      <c r="AR70" s="28" t="s">
        <v>160</v>
      </c>
      <c r="AS70" s="29"/>
      <c r="AT70" s="29">
        <v>20</v>
      </c>
      <c r="AU70" s="29">
        <v>20</v>
      </c>
      <c r="AW70" s="19" t="s">
        <v>160</v>
      </c>
      <c r="AX70" s="22"/>
      <c r="AY70" s="23">
        <v>7</v>
      </c>
      <c r="AZ70" s="22">
        <v>7</v>
      </c>
      <c r="BB70" s="28" t="s">
        <v>160</v>
      </c>
      <c r="BC70" s="29">
        <v>2</v>
      </c>
      <c r="BD70" s="29">
        <v>7</v>
      </c>
      <c r="BE70" s="29">
        <v>9</v>
      </c>
      <c r="BG70" s="19" t="s">
        <v>160</v>
      </c>
      <c r="BH70" s="25">
        <v>6</v>
      </c>
      <c r="BI70" s="23">
        <v>54</v>
      </c>
      <c r="BJ70" s="22">
        <v>60</v>
      </c>
      <c r="BL70" s="19" t="s">
        <v>160</v>
      </c>
      <c r="BM70" s="22"/>
      <c r="BN70" s="23">
        <v>36</v>
      </c>
      <c r="BO70" s="22">
        <v>36</v>
      </c>
      <c r="BQ70" s="19" t="s">
        <v>160</v>
      </c>
      <c r="BR70" s="22">
        <v>1</v>
      </c>
      <c r="BS70" s="23">
        <v>10</v>
      </c>
      <c r="BT70" s="22">
        <v>11</v>
      </c>
    </row>
    <row r="71" spans="1:72" ht="13.5" thickBot="1">
      <c r="A71" s="1">
        <f>E71+J71+O71+T71+Y71+AD71+AI71+AN71+AS71+AX71+BC71+BH71+BM71+BR71</f>
        <v>12</v>
      </c>
      <c r="B71" s="1">
        <f>F71+K71+P71+U71+Z71+AE71+AJ71+AO71+AT71+AY71+BD71+BI71+BN71+BS71</f>
        <v>376</v>
      </c>
      <c r="D71" s="19" t="s">
        <v>161</v>
      </c>
      <c r="E71" s="22">
        <v>1</v>
      </c>
      <c r="F71" s="23">
        <v>32</v>
      </c>
      <c r="G71" s="22">
        <v>33</v>
      </c>
      <c r="I71" s="19" t="s">
        <v>161</v>
      </c>
      <c r="J71" s="22">
        <v>2</v>
      </c>
      <c r="K71" s="23">
        <v>52</v>
      </c>
      <c r="L71" s="22">
        <v>54</v>
      </c>
      <c r="N71" s="19" t="s">
        <v>161</v>
      </c>
      <c r="O71" s="22">
        <v>4</v>
      </c>
      <c r="P71" s="23">
        <v>71</v>
      </c>
      <c r="Q71" s="22">
        <v>75</v>
      </c>
      <c r="S71" s="19" t="s">
        <v>161</v>
      </c>
      <c r="T71" s="22">
        <v>1</v>
      </c>
      <c r="U71" s="23">
        <v>30</v>
      </c>
      <c r="V71" s="22">
        <v>31</v>
      </c>
      <c r="X71" s="19" t="s">
        <v>161</v>
      </c>
      <c r="Y71" s="22"/>
      <c r="Z71" s="23">
        <v>7</v>
      </c>
      <c r="AA71" s="22">
        <v>7</v>
      </c>
      <c r="AC71" s="19" t="s">
        <v>161</v>
      </c>
      <c r="AD71" s="22">
        <v>1</v>
      </c>
      <c r="AE71" s="23">
        <v>15</v>
      </c>
      <c r="AF71" s="22">
        <v>16</v>
      </c>
      <c r="AH71" s="19" t="s">
        <v>161</v>
      </c>
      <c r="AI71" s="22"/>
      <c r="AJ71" s="23">
        <v>5</v>
      </c>
      <c r="AK71" s="22">
        <v>5</v>
      </c>
      <c r="AM71" s="19" t="s">
        <v>161</v>
      </c>
      <c r="AN71" s="22"/>
      <c r="AO71" s="23">
        <v>23</v>
      </c>
      <c r="AP71" s="22">
        <v>23</v>
      </c>
      <c r="AR71" s="28" t="s">
        <v>161</v>
      </c>
      <c r="AS71" s="29"/>
      <c r="AT71" s="29">
        <v>22</v>
      </c>
      <c r="AU71" s="29">
        <v>22</v>
      </c>
      <c r="AW71" s="19" t="s">
        <v>161</v>
      </c>
      <c r="AX71" s="22">
        <v>1</v>
      </c>
      <c r="AY71" s="23">
        <v>12</v>
      </c>
      <c r="AZ71" s="22">
        <v>13</v>
      </c>
      <c r="BB71" s="28" t="s">
        <v>161</v>
      </c>
      <c r="BC71" s="29"/>
      <c r="BD71" s="29">
        <v>27</v>
      </c>
      <c r="BE71" s="29">
        <v>27</v>
      </c>
      <c r="BG71" s="19" t="s">
        <v>161</v>
      </c>
      <c r="BH71" s="22">
        <v>1</v>
      </c>
      <c r="BI71" s="23">
        <v>18</v>
      </c>
      <c r="BJ71" s="22">
        <v>19</v>
      </c>
      <c r="BL71" s="19" t="s">
        <v>161</v>
      </c>
      <c r="BM71" s="22">
        <v>1</v>
      </c>
      <c r="BN71" s="23">
        <v>49</v>
      </c>
      <c r="BO71" s="22">
        <v>50</v>
      </c>
      <c r="BQ71" s="19" t="s">
        <v>161</v>
      </c>
      <c r="BR71" s="22"/>
      <c r="BS71" s="23">
        <v>13</v>
      </c>
      <c r="BT71" s="22">
        <v>13</v>
      </c>
    </row>
    <row r="72" spans="1:72" ht="13.5" thickBot="1">
      <c r="A72" s="1">
        <f>E72+J72+O72+T72+Y72+AD72+AI72+AN72+AS72+AX72+BC72+BH72+BM72+BR72</f>
        <v>19</v>
      </c>
      <c r="B72" s="1">
        <f>F72+K72+P72+U72+Z72+AE72+AJ72+AO72+AT72+AY72+BD72+BI72+BN72+BS72</f>
        <v>478</v>
      </c>
      <c r="D72" s="119" t="s">
        <v>238</v>
      </c>
      <c r="E72" s="22">
        <v>3</v>
      </c>
      <c r="F72" s="22">
        <v>38</v>
      </c>
      <c r="G72" s="22">
        <f>SUM(E72:F72)</f>
        <v>41</v>
      </c>
      <c r="I72" s="119" t="s">
        <v>238</v>
      </c>
      <c r="J72" s="22">
        <v>1</v>
      </c>
      <c r="K72" s="22">
        <v>98</v>
      </c>
      <c r="L72" s="22">
        <f>SUM(J72:K72)</f>
        <v>99</v>
      </c>
      <c r="N72" s="119" t="s">
        <v>238</v>
      </c>
      <c r="O72" s="22">
        <v>1</v>
      </c>
      <c r="P72" s="22">
        <v>55</v>
      </c>
      <c r="Q72" s="22">
        <f>SUM(O72:P72)</f>
        <v>56</v>
      </c>
      <c r="S72" s="119" t="s">
        <v>238</v>
      </c>
      <c r="T72" s="22">
        <v>1</v>
      </c>
      <c r="U72" s="22">
        <v>35</v>
      </c>
      <c r="V72" s="22">
        <f>SUM(T72:U72)</f>
        <v>36</v>
      </c>
      <c r="X72" s="119" t="s">
        <v>238</v>
      </c>
      <c r="Y72" s="25">
        <v>3</v>
      </c>
      <c r="Z72" s="22">
        <v>45</v>
      </c>
      <c r="AA72" s="22">
        <f>SUM(Y72:Z72)</f>
        <v>48</v>
      </c>
      <c r="AC72" s="119" t="s">
        <v>238</v>
      </c>
      <c r="AD72" s="22"/>
      <c r="AE72" s="22">
        <v>29</v>
      </c>
      <c r="AF72" s="22">
        <f>SUM(AD72:AE72)</f>
        <v>29</v>
      </c>
      <c r="AH72" s="119" t="s">
        <v>238</v>
      </c>
      <c r="AI72" s="22">
        <v>1</v>
      </c>
      <c r="AJ72" s="22">
        <v>15</v>
      </c>
      <c r="AK72" s="22">
        <f>SUM(AI72:AJ72)</f>
        <v>16</v>
      </c>
      <c r="AM72" s="119" t="s">
        <v>238</v>
      </c>
      <c r="AN72" s="22">
        <v>1</v>
      </c>
      <c r="AO72" s="22">
        <v>23</v>
      </c>
      <c r="AP72" s="22">
        <f>SUM(AN72:AO72)</f>
        <v>24</v>
      </c>
      <c r="AR72" s="119" t="s">
        <v>238</v>
      </c>
      <c r="AS72" s="22">
        <v>1</v>
      </c>
      <c r="AT72" s="22">
        <v>24</v>
      </c>
      <c r="AU72" s="22">
        <f>SUM(AS72:AT72)</f>
        <v>25</v>
      </c>
      <c r="AW72" s="119" t="s">
        <v>238</v>
      </c>
      <c r="AX72" s="22"/>
      <c r="AY72" s="22">
        <v>22</v>
      </c>
      <c r="AZ72" s="22">
        <f>SUM(AX72:AY72)</f>
        <v>22</v>
      </c>
      <c r="BB72" s="119" t="s">
        <v>238</v>
      </c>
      <c r="BC72" s="22"/>
      <c r="BD72" s="22">
        <v>5</v>
      </c>
      <c r="BE72" s="22">
        <f>SUM(BC72:BD72)</f>
        <v>5</v>
      </c>
      <c r="BG72" s="119" t="s">
        <v>238</v>
      </c>
      <c r="BH72" s="22">
        <v>5</v>
      </c>
      <c r="BI72" s="22">
        <v>48</v>
      </c>
      <c r="BJ72" s="22">
        <f>SUM(BH72:BI72)</f>
        <v>53</v>
      </c>
      <c r="BL72" s="119" t="s">
        <v>238</v>
      </c>
      <c r="BM72" s="22">
        <v>1</v>
      </c>
      <c r="BN72" s="22">
        <v>22</v>
      </c>
      <c r="BO72" s="22">
        <f>SUM(BM72:BN72)</f>
        <v>23</v>
      </c>
      <c r="BQ72" s="119" t="s">
        <v>238</v>
      </c>
      <c r="BR72" s="22">
        <v>1</v>
      </c>
      <c r="BS72" s="22">
        <v>19</v>
      </c>
      <c r="BT72" s="22">
        <f>SUM(BR72:BS72)</f>
        <v>20</v>
      </c>
    </row>
    <row r="74" spans="1:72">
      <c r="D74" s="120"/>
      <c r="E74" s="15"/>
      <c r="F74" s="15"/>
      <c r="G74" s="15"/>
      <c r="H74" s="15"/>
      <c r="I74" s="15"/>
      <c r="J74" s="15"/>
      <c r="X74" s="121"/>
    </row>
    <row r="77" spans="1:72">
      <c r="D77" s="8" t="s">
        <v>27</v>
      </c>
      <c r="I77" s="8" t="s">
        <v>28</v>
      </c>
      <c r="N77" s="8" t="s">
        <v>29</v>
      </c>
      <c r="S77" s="8" t="s">
        <v>30</v>
      </c>
      <c r="X77" s="8" t="s">
        <v>31</v>
      </c>
      <c r="AC77" s="8" t="s">
        <v>32</v>
      </c>
      <c r="AH77" s="8" t="s">
        <v>33</v>
      </c>
      <c r="AM77" s="8" t="s">
        <v>34</v>
      </c>
      <c r="AR77" s="8" t="s">
        <v>35</v>
      </c>
      <c r="AW77" s="8" t="s">
        <v>36</v>
      </c>
      <c r="BB77" s="8" t="s">
        <v>37</v>
      </c>
      <c r="BG77" s="8" t="s">
        <v>38</v>
      </c>
      <c r="BL77" s="8" t="s">
        <v>39</v>
      </c>
      <c r="BQ77" s="8" t="s">
        <v>40</v>
      </c>
    </row>
  </sheetData>
  <mergeCells count="28">
    <mergeCell ref="O34:Q34"/>
    <mergeCell ref="D34:D35"/>
    <mergeCell ref="E34:G34"/>
    <mergeCell ref="I34:I35"/>
    <mergeCell ref="J34:L34"/>
    <mergeCell ref="N34:N35"/>
    <mergeCell ref="AS34:AU34"/>
    <mergeCell ref="S34:S35"/>
    <mergeCell ref="T34:V34"/>
    <mergeCell ref="X34:X35"/>
    <mergeCell ref="Y34:AA34"/>
    <mergeCell ref="AC34:AC35"/>
    <mergeCell ref="AD34:AF34"/>
    <mergeCell ref="AH34:AH35"/>
    <mergeCell ref="AI34:AK34"/>
    <mergeCell ref="AM34:AM35"/>
    <mergeCell ref="AN34:AP34"/>
    <mergeCell ref="AR34:AR35"/>
    <mergeCell ref="BL34:BL35"/>
    <mergeCell ref="BM34:BO34"/>
    <mergeCell ref="BQ34:BQ35"/>
    <mergeCell ref="BR34:BT34"/>
    <mergeCell ref="AW34:AW35"/>
    <mergeCell ref="AX34:AZ34"/>
    <mergeCell ref="BB34:BB35"/>
    <mergeCell ref="BC34:BE34"/>
    <mergeCell ref="BG34:BG35"/>
    <mergeCell ref="BH34:BJ3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Road deaths</vt:lpstr>
      <vt:lpstr>Safetybelts</vt:lpstr>
      <vt:lpstr>MC helmets</vt:lpstr>
      <vt:lpstr>Overseas</vt:lpstr>
      <vt:lpstr>Causes</vt:lpstr>
      <vt:lpstr>Christmas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Wayne Jones</dc:creator>
  <cp:lastModifiedBy>Wayne Jones</cp:lastModifiedBy>
  <dcterms:created xsi:type="dcterms:W3CDTF">2016-11-10T20:59:20Z</dcterms:created>
  <dcterms:modified xsi:type="dcterms:W3CDTF">2017-11-26T23:07:30Z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-1700253995</vt:i4>
  </property>
  <property fmtid="{D5CDD505-2E9C-101B-9397-08002B2CF9AE}" pid="3" name="_NewReviewCycle">
    <vt:lpwstr/>
  </property>
  <property fmtid="{D5CDD505-2E9C-101B-9397-08002B2CF9AE}" pid="4" name="_EmailSubject">
    <vt:lpwstr>some files</vt:lpwstr>
  </property>
  <property fmtid="{D5CDD505-2E9C-101B-9397-08002B2CF9AE}" pid="5" name="_AuthorEmail">
    <vt:lpwstr>w.jones@transport.govt.nz</vt:lpwstr>
  </property>
  <property fmtid="{D5CDD505-2E9C-101B-9397-08002B2CF9AE}" pid="6" name="_AuthorEmailDisplayName">
    <vt:lpwstr>Wayne Jones</vt:lpwstr>
  </property>
  <property fmtid="{D5CDD505-2E9C-101B-9397-08002B2CF9AE}" pid="7" name="_ReviewingToolsShownOnce">
    <vt:lpwstr/>
  </property>
</Properties>
</file>