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tnz-my.sharepoint.com/personal/delae_transport_govt_nz/Documents/Desktop/"/>
    </mc:Choice>
  </mc:AlternateContent>
  <xr:revisionPtr revIDLastSave="3" documentId="8_{38DF92E1-E922-484C-BE6F-CA4023C9F6FD}" xr6:coauthVersionLast="46" xr6:coauthVersionMax="46" xr10:uidLastSave="{117433D6-3C0B-454C-8E50-A5C6CC5BBEC0}"/>
  <bookViews>
    <workbookView xWindow="-28920" yWindow="-120" windowWidth="29040" windowHeight="15840" tabRatio="701" xr2:uid="{00000000-000D-0000-FFFF-FFFF00000000}"/>
  </bookViews>
  <sheets>
    <sheet name="README" sheetId="14" r:id="rId1"/>
    <sheet name="Step1 - WLTP convertor" sheetId="12" r:id="rId2"/>
    <sheet name="Step 2 - 2022 CCD Calculator" sheetId="10" r:id="rId3"/>
    <sheet name="2022 CCD Schedule" sheetId="7" r:id="rId4"/>
    <sheet name="2022 CCD Schedule Chart" sheetId="8" r:id="rId5"/>
    <sheet name="Vehicle Examples" sheetId="13" r:id="rId6"/>
    <sheet name="Vehicle Examples Chart" sheetId="5" r:id="rId7"/>
    <sheet name="3P-WLTP Conv Lookup" sheetId="15" r:id="rId8"/>
    <sheet name="WLTP Conversions ICCT table" sheetId="6" r:id="rId9"/>
    <sheet name="Sheet2" sheetId="16" r:id="rId10"/>
    <sheet name="NEDC-WLTP information" sheetId="11" state="hidden" r:id="rId11"/>
    <sheet name="Sheet1" sheetId="9" state="hidden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10" l="1"/>
  <c r="C8" i="10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8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81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4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D196" i="7"/>
  <c r="C196" i="7"/>
  <c r="D195" i="7"/>
  <c r="C195" i="7"/>
  <c r="D194" i="7"/>
  <c r="C194" i="7"/>
  <c r="D193" i="7"/>
  <c r="C193" i="7"/>
  <c r="D192" i="7"/>
  <c r="C192" i="7"/>
  <c r="D191" i="7"/>
  <c r="C191" i="7"/>
  <c r="D190" i="7"/>
  <c r="C190" i="7"/>
  <c r="D189" i="7"/>
  <c r="C189" i="7"/>
  <c r="D188" i="7"/>
  <c r="C188" i="7"/>
  <c r="D187" i="7"/>
  <c r="C187" i="7"/>
  <c r="D186" i="7"/>
  <c r="C186" i="7"/>
  <c r="D185" i="7"/>
  <c r="C185" i="7"/>
  <c r="D184" i="7"/>
  <c r="C184" i="7"/>
  <c r="D183" i="7"/>
  <c r="C183" i="7"/>
  <c r="D182" i="7"/>
  <c r="C182" i="7"/>
  <c r="D181" i="7"/>
  <c r="C181" i="7"/>
  <c r="D180" i="7"/>
  <c r="C180" i="7"/>
  <c r="D179" i="7"/>
  <c r="C179" i="7"/>
  <c r="D178" i="7"/>
  <c r="C178" i="7"/>
  <c r="D177" i="7"/>
  <c r="C177" i="7"/>
  <c r="D176" i="7"/>
  <c r="C176" i="7"/>
  <c r="D175" i="7"/>
  <c r="C175" i="7"/>
  <c r="D174" i="7"/>
  <c r="C174" i="7"/>
  <c r="D173" i="7"/>
  <c r="C173" i="7"/>
  <c r="D172" i="7"/>
  <c r="C172" i="7"/>
  <c r="D171" i="7"/>
  <c r="C171" i="7"/>
  <c r="D170" i="7"/>
  <c r="C170" i="7"/>
  <c r="D169" i="7"/>
  <c r="C169" i="7"/>
  <c r="D168" i="7"/>
  <c r="C168" i="7"/>
  <c r="D167" i="7"/>
  <c r="C167" i="7"/>
  <c r="D166" i="7"/>
  <c r="C166" i="7"/>
  <c r="D165" i="7"/>
  <c r="C165" i="7"/>
  <c r="D164" i="7"/>
  <c r="C164" i="7"/>
  <c r="D163" i="7"/>
  <c r="C163" i="7"/>
  <c r="D162" i="7"/>
  <c r="C162" i="7"/>
  <c r="D161" i="7"/>
  <c r="C161" i="7"/>
  <c r="D160" i="7"/>
  <c r="C160" i="7"/>
  <c r="D159" i="7"/>
  <c r="C159" i="7"/>
  <c r="D158" i="7"/>
  <c r="C158" i="7"/>
  <c r="D157" i="7"/>
  <c r="C157" i="7"/>
  <c r="D156" i="7"/>
  <c r="C156" i="7"/>
  <c r="D155" i="7"/>
  <c r="C155" i="7"/>
  <c r="D154" i="7"/>
  <c r="C154" i="7"/>
  <c r="D153" i="7"/>
  <c r="C153" i="7"/>
  <c r="D152" i="7"/>
  <c r="C152" i="7"/>
  <c r="D151" i="7"/>
  <c r="C151" i="7"/>
  <c r="D150" i="7"/>
  <c r="C150" i="7"/>
  <c r="D149" i="7"/>
  <c r="C149" i="7"/>
  <c r="D148" i="7"/>
  <c r="C148" i="7"/>
  <c r="D147" i="7"/>
  <c r="C147" i="7"/>
  <c r="D146" i="7"/>
  <c r="C146" i="7"/>
  <c r="D145" i="7"/>
  <c r="C145" i="7"/>
  <c r="D144" i="7"/>
  <c r="C144" i="7"/>
  <c r="D143" i="7"/>
  <c r="C143" i="7"/>
  <c r="D142" i="7"/>
  <c r="C142" i="7"/>
  <c r="D141" i="7"/>
  <c r="C141" i="7"/>
  <c r="D140" i="7"/>
  <c r="C140" i="7"/>
  <c r="D139" i="7"/>
  <c r="C139" i="7"/>
  <c r="D138" i="7"/>
  <c r="C138" i="7"/>
  <c r="D137" i="7"/>
  <c r="C137" i="7"/>
  <c r="D136" i="7"/>
  <c r="C136" i="7"/>
  <c r="D135" i="7"/>
  <c r="C135" i="7"/>
  <c r="D134" i="7"/>
  <c r="C134" i="7"/>
  <c r="D133" i="7"/>
  <c r="C133" i="7"/>
  <c r="D132" i="7"/>
  <c r="C132" i="7"/>
  <c r="D131" i="7"/>
  <c r="C131" i="7"/>
  <c r="D130" i="7"/>
  <c r="C130" i="7"/>
  <c r="D129" i="7"/>
  <c r="C129" i="7"/>
  <c r="D128" i="7"/>
  <c r="C128" i="7"/>
  <c r="D127" i="7"/>
  <c r="C127" i="7"/>
  <c r="D126" i="7"/>
  <c r="C126" i="7"/>
  <c r="D125" i="7"/>
  <c r="C125" i="7"/>
  <c r="D124" i="7"/>
  <c r="C124" i="7"/>
  <c r="D123" i="7"/>
  <c r="C123" i="7"/>
  <c r="D122" i="7"/>
  <c r="C122" i="7"/>
  <c r="D121" i="7"/>
  <c r="C121" i="7"/>
  <c r="D120" i="7"/>
  <c r="C120" i="7"/>
  <c r="D119" i="7"/>
  <c r="C119" i="7"/>
  <c r="D118" i="7"/>
  <c r="C118" i="7"/>
  <c r="D117" i="7"/>
  <c r="C117" i="7"/>
  <c r="D116" i="7"/>
  <c r="C116" i="7"/>
  <c r="D115" i="7"/>
  <c r="C115" i="7"/>
  <c r="D114" i="7"/>
  <c r="C114" i="7"/>
  <c r="D113" i="7"/>
  <c r="C113" i="7"/>
  <c r="D112" i="7"/>
  <c r="C112" i="7"/>
  <c r="D111" i="7"/>
  <c r="C111" i="7"/>
  <c r="D110" i="7"/>
  <c r="C110" i="7"/>
  <c r="D109" i="7"/>
  <c r="C109" i="7"/>
  <c r="D108" i="7"/>
  <c r="C108" i="7"/>
  <c r="D107" i="7"/>
  <c r="C107" i="7"/>
  <c r="D106" i="7"/>
  <c r="C106" i="7"/>
  <c r="D105" i="7"/>
  <c r="C105" i="7"/>
  <c r="D104" i="7"/>
  <c r="C104" i="7"/>
  <c r="D103" i="7"/>
  <c r="C103" i="7"/>
  <c r="D102" i="7"/>
  <c r="C102" i="7"/>
  <c r="D101" i="7"/>
  <c r="C101" i="7"/>
  <c r="D100" i="7"/>
  <c r="C100" i="7"/>
  <c r="D99" i="7"/>
  <c r="C99" i="7"/>
  <c r="D98" i="7"/>
  <c r="C98" i="7"/>
  <c r="D97" i="7"/>
  <c r="C97" i="7"/>
  <c r="D96" i="7"/>
  <c r="C96" i="7"/>
  <c r="D95" i="7"/>
  <c r="C95" i="7"/>
  <c r="D94" i="7"/>
  <c r="C94" i="7"/>
  <c r="D93" i="7"/>
  <c r="C93" i="7"/>
  <c r="D92" i="7"/>
  <c r="C92" i="7"/>
  <c r="D91" i="7"/>
  <c r="C91" i="7"/>
  <c r="D90" i="7"/>
  <c r="C90" i="7"/>
  <c r="D89" i="7"/>
  <c r="C89" i="7"/>
  <c r="D88" i="7"/>
  <c r="C88" i="7"/>
  <c r="D87" i="7"/>
  <c r="C87" i="7"/>
  <c r="D86" i="7"/>
  <c r="C86" i="7"/>
  <c r="D85" i="7"/>
  <c r="C85" i="7"/>
  <c r="D84" i="7"/>
  <c r="C84" i="7"/>
  <c r="D83" i="7"/>
  <c r="C83" i="7"/>
  <c r="D82" i="7"/>
  <c r="C82" i="7"/>
  <c r="D81" i="7"/>
  <c r="C81" i="7"/>
  <c r="D80" i="7"/>
  <c r="C80" i="7"/>
  <c r="D79" i="7"/>
  <c r="C79" i="7"/>
  <c r="D78" i="7"/>
  <c r="C78" i="7"/>
  <c r="D77" i="7"/>
  <c r="C77" i="7"/>
  <c r="D76" i="7"/>
  <c r="C76" i="7"/>
  <c r="D75" i="7"/>
  <c r="C75" i="7"/>
  <c r="D74" i="7"/>
  <c r="C74" i="7"/>
  <c r="D73" i="7"/>
  <c r="C73" i="7"/>
  <c r="D72" i="7"/>
  <c r="C72" i="7"/>
  <c r="D71" i="7"/>
  <c r="C71" i="7"/>
  <c r="D70" i="7"/>
  <c r="C70" i="7"/>
  <c r="D69" i="7"/>
  <c r="C69" i="7"/>
  <c r="D68" i="7"/>
  <c r="C68" i="7"/>
  <c r="D67" i="7"/>
  <c r="C67" i="7"/>
  <c r="D66" i="7"/>
  <c r="C66" i="7"/>
  <c r="D65" i="7"/>
  <c r="C65" i="7"/>
  <c r="D64" i="7"/>
  <c r="C64" i="7"/>
  <c r="D63" i="7"/>
  <c r="C63" i="7"/>
  <c r="D62" i="7"/>
  <c r="C62" i="7"/>
  <c r="D61" i="7"/>
  <c r="C61" i="7"/>
  <c r="D60" i="7"/>
  <c r="C60" i="7"/>
  <c r="D59" i="7"/>
  <c r="C59" i="7"/>
  <c r="D58" i="7"/>
  <c r="C58" i="7"/>
  <c r="D57" i="7"/>
  <c r="C57" i="7"/>
  <c r="D56" i="7"/>
  <c r="C56" i="7"/>
  <c r="D55" i="7"/>
  <c r="C55" i="7"/>
  <c r="D54" i="7"/>
  <c r="C54" i="7"/>
  <c r="D53" i="7"/>
  <c r="C53" i="7"/>
  <c r="D52" i="7"/>
  <c r="C52" i="7"/>
  <c r="D51" i="7"/>
  <c r="C51" i="7"/>
  <c r="D50" i="7"/>
  <c r="C50" i="7"/>
  <c r="D49" i="7"/>
  <c r="C49" i="7"/>
  <c r="D48" i="7"/>
  <c r="C48" i="7"/>
  <c r="D47" i="7"/>
  <c r="C47" i="7"/>
  <c r="D46" i="7"/>
  <c r="C46" i="7"/>
  <c r="D45" i="7"/>
  <c r="C45" i="7"/>
  <c r="D44" i="7"/>
  <c r="C44" i="7"/>
  <c r="D43" i="7"/>
  <c r="C43" i="7"/>
  <c r="D42" i="7"/>
  <c r="C42" i="7"/>
  <c r="D41" i="7"/>
  <c r="C41" i="7"/>
  <c r="D40" i="7"/>
  <c r="C40" i="7"/>
  <c r="D39" i="7"/>
  <c r="C39" i="7"/>
  <c r="D38" i="7"/>
  <c r="C38" i="7"/>
  <c r="D37" i="7"/>
  <c r="C37" i="7"/>
  <c r="D36" i="7"/>
  <c r="C36" i="7"/>
  <c r="D35" i="7"/>
  <c r="C35" i="7"/>
  <c r="D34" i="7"/>
  <c r="C34" i="7"/>
  <c r="D33" i="7"/>
  <c r="C33" i="7"/>
  <c r="D32" i="7"/>
  <c r="C32" i="7"/>
  <c r="D31" i="7"/>
  <c r="C31" i="7"/>
  <c r="D30" i="7"/>
  <c r="C30" i="7"/>
  <c r="D29" i="7"/>
  <c r="C29" i="7"/>
  <c r="D28" i="7"/>
  <c r="C28" i="7"/>
  <c r="D27" i="7"/>
  <c r="C27" i="7"/>
  <c r="D26" i="7"/>
  <c r="C26" i="7"/>
  <c r="D25" i="7"/>
  <c r="C25" i="7"/>
  <c r="D24" i="7"/>
  <c r="C24" i="7"/>
  <c r="D23" i="7"/>
  <c r="C23" i="7"/>
  <c r="D22" i="7"/>
  <c r="C22" i="7"/>
  <c r="D21" i="7"/>
  <c r="C21" i="7"/>
  <c r="D20" i="7"/>
  <c r="C20" i="7"/>
  <c r="D19" i="7"/>
  <c r="C19" i="7"/>
  <c r="D18" i="7"/>
  <c r="C18" i="7"/>
  <c r="D17" i="7"/>
  <c r="C17" i="7"/>
  <c r="D16" i="7"/>
  <c r="C16" i="7"/>
  <c r="D15" i="7"/>
  <c r="C15" i="7"/>
  <c r="D14" i="7"/>
  <c r="C14" i="7"/>
  <c r="D13" i="7"/>
  <c r="C13" i="7"/>
  <c r="D12" i="7"/>
  <c r="C12" i="7"/>
  <c r="D11" i="7"/>
  <c r="C11" i="7"/>
  <c r="D10" i="7"/>
  <c r="C10" i="7"/>
  <c r="D9" i="7"/>
  <c r="C9" i="7"/>
  <c r="D8" i="7"/>
  <c r="C8" i="7"/>
  <c r="D7" i="7"/>
  <c r="C7" i="7"/>
  <c r="D6" i="7"/>
  <c r="C6" i="7"/>
  <c r="D5" i="7"/>
  <c r="C5" i="7"/>
  <c r="D35" i="12" l="1"/>
  <c r="O8" i="13" l="1"/>
  <c r="O9" i="13"/>
  <c r="O10" i="13"/>
  <c r="O11" i="13"/>
  <c r="O12" i="13"/>
  <c r="O13" i="13"/>
  <c r="O14" i="13"/>
  <c r="O15" i="13"/>
  <c r="O16" i="13"/>
  <c r="O17" i="13"/>
  <c r="O18" i="13"/>
  <c r="O19" i="13"/>
  <c r="O20" i="13"/>
  <c r="O21" i="13"/>
  <c r="O22" i="13"/>
  <c r="O23" i="13"/>
  <c r="O24" i="13"/>
  <c r="O25" i="13"/>
  <c r="O26" i="13"/>
  <c r="O30" i="13"/>
  <c r="O31" i="13"/>
  <c r="O32" i="13"/>
  <c r="O33" i="13"/>
  <c r="O34" i="13"/>
  <c r="O35" i="13"/>
  <c r="O36" i="13"/>
  <c r="O37" i="13"/>
  <c r="O38" i="13"/>
  <c r="O39" i="13"/>
  <c r="O40" i="13"/>
  <c r="O41" i="13"/>
  <c r="O42" i="13"/>
  <c r="O43" i="13"/>
  <c r="O44" i="13"/>
  <c r="O45" i="13"/>
  <c r="O46" i="13"/>
  <c r="O47" i="13"/>
  <c r="O48" i="13"/>
  <c r="L23" i="13" l="1"/>
  <c r="M23" i="13" s="1"/>
  <c r="L22" i="13"/>
  <c r="M22" i="13" s="1"/>
  <c r="B358" i="15"/>
  <c r="C358" i="15"/>
  <c r="D358" i="15"/>
  <c r="E358" i="15"/>
  <c r="F358" i="15"/>
  <c r="G358" i="15"/>
  <c r="H358" i="15"/>
  <c r="I358" i="15"/>
  <c r="J358" i="15"/>
  <c r="K358" i="15"/>
  <c r="B359" i="15"/>
  <c r="C359" i="15"/>
  <c r="D359" i="15"/>
  <c r="E359" i="15"/>
  <c r="F359" i="15"/>
  <c r="G359" i="15"/>
  <c r="H359" i="15"/>
  <c r="I359" i="15"/>
  <c r="J359" i="15"/>
  <c r="K359" i="15"/>
  <c r="B360" i="15"/>
  <c r="C360" i="15"/>
  <c r="D360" i="15"/>
  <c r="E360" i="15"/>
  <c r="F360" i="15"/>
  <c r="G360" i="15"/>
  <c r="H360" i="15"/>
  <c r="I360" i="15"/>
  <c r="J360" i="15"/>
  <c r="K360" i="15"/>
  <c r="B341" i="15"/>
  <c r="C341" i="15"/>
  <c r="D341" i="15"/>
  <c r="E341" i="15"/>
  <c r="F341" i="15"/>
  <c r="G341" i="15"/>
  <c r="H341" i="15"/>
  <c r="I341" i="15"/>
  <c r="J341" i="15"/>
  <c r="K341" i="15"/>
  <c r="B342" i="15"/>
  <c r="C342" i="15"/>
  <c r="D342" i="15"/>
  <c r="E342" i="15"/>
  <c r="F342" i="15"/>
  <c r="G342" i="15"/>
  <c r="H342" i="15"/>
  <c r="I342" i="15"/>
  <c r="J342" i="15"/>
  <c r="K342" i="15"/>
  <c r="B343" i="15"/>
  <c r="C343" i="15"/>
  <c r="D343" i="15"/>
  <c r="E343" i="15"/>
  <c r="F343" i="15"/>
  <c r="G343" i="15"/>
  <c r="H343" i="15"/>
  <c r="I343" i="15"/>
  <c r="J343" i="15"/>
  <c r="K343" i="15"/>
  <c r="B344" i="15"/>
  <c r="C344" i="15"/>
  <c r="D344" i="15"/>
  <c r="E344" i="15"/>
  <c r="F344" i="15"/>
  <c r="G344" i="15"/>
  <c r="H344" i="15"/>
  <c r="I344" i="15"/>
  <c r="J344" i="15"/>
  <c r="K344" i="15"/>
  <c r="B345" i="15"/>
  <c r="C345" i="15"/>
  <c r="D345" i="15"/>
  <c r="E345" i="15"/>
  <c r="F345" i="15"/>
  <c r="G345" i="15"/>
  <c r="H345" i="15"/>
  <c r="I345" i="15"/>
  <c r="J345" i="15"/>
  <c r="K345" i="15"/>
  <c r="B346" i="15"/>
  <c r="C346" i="15"/>
  <c r="D346" i="15"/>
  <c r="E346" i="15"/>
  <c r="F346" i="15"/>
  <c r="G346" i="15"/>
  <c r="H346" i="15"/>
  <c r="I346" i="15"/>
  <c r="J346" i="15"/>
  <c r="K346" i="15"/>
  <c r="B347" i="15"/>
  <c r="C347" i="15"/>
  <c r="D347" i="15"/>
  <c r="E347" i="15"/>
  <c r="F347" i="15"/>
  <c r="G347" i="15"/>
  <c r="H347" i="15"/>
  <c r="I347" i="15"/>
  <c r="J347" i="15"/>
  <c r="K347" i="15"/>
  <c r="B348" i="15"/>
  <c r="C348" i="15"/>
  <c r="D348" i="15"/>
  <c r="E348" i="15"/>
  <c r="F348" i="15"/>
  <c r="G348" i="15"/>
  <c r="H348" i="15"/>
  <c r="I348" i="15"/>
  <c r="J348" i="15"/>
  <c r="K348" i="15"/>
  <c r="B349" i="15"/>
  <c r="C349" i="15"/>
  <c r="D349" i="15"/>
  <c r="E349" i="15"/>
  <c r="F349" i="15"/>
  <c r="G349" i="15"/>
  <c r="H349" i="15"/>
  <c r="I349" i="15"/>
  <c r="J349" i="15"/>
  <c r="K349" i="15"/>
  <c r="B350" i="15"/>
  <c r="C350" i="15"/>
  <c r="D350" i="15"/>
  <c r="E350" i="15"/>
  <c r="F350" i="15"/>
  <c r="G350" i="15"/>
  <c r="H350" i="15"/>
  <c r="I350" i="15"/>
  <c r="J350" i="15"/>
  <c r="K350" i="15"/>
  <c r="B351" i="15"/>
  <c r="C351" i="15"/>
  <c r="D351" i="15"/>
  <c r="E351" i="15"/>
  <c r="F351" i="15"/>
  <c r="G351" i="15"/>
  <c r="H351" i="15"/>
  <c r="I351" i="15"/>
  <c r="J351" i="15"/>
  <c r="K351" i="15"/>
  <c r="B352" i="15"/>
  <c r="C352" i="15"/>
  <c r="D352" i="15"/>
  <c r="E352" i="15"/>
  <c r="F352" i="15"/>
  <c r="G352" i="15"/>
  <c r="H352" i="15"/>
  <c r="I352" i="15"/>
  <c r="J352" i="15"/>
  <c r="K352" i="15"/>
  <c r="B353" i="15"/>
  <c r="C353" i="15"/>
  <c r="D353" i="15"/>
  <c r="E353" i="15"/>
  <c r="F353" i="15"/>
  <c r="G353" i="15"/>
  <c r="H353" i="15"/>
  <c r="I353" i="15"/>
  <c r="J353" i="15"/>
  <c r="K353" i="15"/>
  <c r="B354" i="15"/>
  <c r="C354" i="15"/>
  <c r="D354" i="15"/>
  <c r="E354" i="15"/>
  <c r="F354" i="15"/>
  <c r="G354" i="15"/>
  <c r="H354" i="15"/>
  <c r="I354" i="15"/>
  <c r="J354" i="15"/>
  <c r="K354" i="15"/>
  <c r="B355" i="15"/>
  <c r="C355" i="15"/>
  <c r="D355" i="15"/>
  <c r="E355" i="15"/>
  <c r="F355" i="15"/>
  <c r="G355" i="15"/>
  <c r="H355" i="15"/>
  <c r="I355" i="15"/>
  <c r="J355" i="15"/>
  <c r="K355" i="15"/>
  <c r="B356" i="15"/>
  <c r="C356" i="15"/>
  <c r="D356" i="15"/>
  <c r="E356" i="15"/>
  <c r="F356" i="15"/>
  <c r="G356" i="15"/>
  <c r="H356" i="15"/>
  <c r="I356" i="15"/>
  <c r="J356" i="15"/>
  <c r="K356" i="15"/>
  <c r="B357" i="15"/>
  <c r="C357" i="15"/>
  <c r="D357" i="15"/>
  <c r="E357" i="15"/>
  <c r="F357" i="15"/>
  <c r="G357" i="15"/>
  <c r="H357" i="15"/>
  <c r="I357" i="15"/>
  <c r="J357" i="15"/>
  <c r="K357" i="15"/>
  <c r="B311" i="15"/>
  <c r="C311" i="15"/>
  <c r="D311" i="15"/>
  <c r="E311" i="15"/>
  <c r="F311" i="15"/>
  <c r="G311" i="15"/>
  <c r="H311" i="15"/>
  <c r="I311" i="15"/>
  <c r="J311" i="15"/>
  <c r="K311" i="15"/>
  <c r="B312" i="15"/>
  <c r="C312" i="15"/>
  <c r="D312" i="15"/>
  <c r="E312" i="15"/>
  <c r="F312" i="15"/>
  <c r="G312" i="15"/>
  <c r="H312" i="15"/>
  <c r="I312" i="15"/>
  <c r="J312" i="15"/>
  <c r="K312" i="15"/>
  <c r="B313" i="15"/>
  <c r="C313" i="15"/>
  <c r="D313" i="15"/>
  <c r="E313" i="15"/>
  <c r="F313" i="15"/>
  <c r="G313" i="15"/>
  <c r="H313" i="15"/>
  <c r="I313" i="15"/>
  <c r="J313" i="15"/>
  <c r="K313" i="15"/>
  <c r="B314" i="15"/>
  <c r="C314" i="15"/>
  <c r="D314" i="15"/>
  <c r="E314" i="15"/>
  <c r="F314" i="15"/>
  <c r="G314" i="15"/>
  <c r="H314" i="15"/>
  <c r="I314" i="15"/>
  <c r="J314" i="15"/>
  <c r="K314" i="15"/>
  <c r="B315" i="15"/>
  <c r="C315" i="15"/>
  <c r="D315" i="15"/>
  <c r="E315" i="15"/>
  <c r="F315" i="15"/>
  <c r="G315" i="15"/>
  <c r="H315" i="15"/>
  <c r="I315" i="15"/>
  <c r="J315" i="15"/>
  <c r="K315" i="15"/>
  <c r="B316" i="15"/>
  <c r="C316" i="15"/>
  <c r="D316" i="15"/>
  <c r="E316" i="15"/>
  <c r="F316" i="15"/>
  <c r="G316" i="15"/>
  <c r="H316" i="15"/>
  <c r="I316" i="15"/>
  <c r="J316" i="15"/>
  <c r="K316" i="15"/>
  <c r="B317" i="15"/>
  <c r="C317" i="15"/>
  <c r="D317" i="15"/>
  <c r="E317" i="15"/>
  <c r="F317" i="15"/>
  <c r="G317" i="15"/>
  <c r="H317" i="15"/>
  <c r="I317" i="15"/>
  <c r="J317" i="15"/>
  <c r="K317" i="15"/>
  <c r="B318" i="15"/>
  <c r="C318" i="15"/>
  <c r="D318" i="15"/>
  <c r="E318" i="15"/>
  <c r="F318" i="15"/>
  <c r="G318" i="15"/>
  <c r="H318" i="15"/>
  <c r="I318" i="15"/>
  <c r="J318" i="15"/>
  <c r="K318" i="15"/>
  <c r="B319" i="15"/>
  <c r="C319" i="15"/>
  <c r="D319" i="15"/>
  <c r="E319" i="15"/>
  <c r="F319" i="15"/>
  <c r="G319" i="15"/>
  <c r="H319" i="15"/>
  <c r="I319" i="15"/>
  <c r="J319" i="15"/>
  <c r="K319" i="15"/>
  <c r="B320" i="15"/>
  <c r="C320" i="15"/>
  <c r="D320" i="15"/>
  <c r="E320" i="15"/>
  <c r="F320" i="15"/>
  <c r="G320" i="15"/>
  <c r="H320" i="15"/>
  <c r="I320" i="15"/>
  <c r="J320" i="15"/>
  <c r="K320" i="15"/>
  <c r="B321" i="15"/>
  <c r="C321" i="15"/>
  <c r="D321" i="15"/>
  <c r="E321" i="15"/>
  <c r="F321" i="15"/>
  <c r="G321" i="15"/>
  <c r="H321" i="15"/>
  <c r="I321" i="15"/>
  <c r="J321" i="15"/>
  <c r="K321" i="15"/>
  <c r="B322" i="15"/>
  <c r="C322" i="15"/>
  <c r="D322" i="15"/>
  <c r="E322" i="15"/>
  <c r="F322" i="15"/>
  <c r="G322" i="15"/>
  <c r="H322" i="15"/>
  <c r="I322" i="15"/>
  <c r="J322" i="15"/>
  <c r="K322" i="15"/>
  <c r="B323" i="15"/>
  <c r="C323" i="15"/>
  <c r="D323" i="15"/>
  <c r="E323" i="15"/>
  <c r="F323" i="15"/>
  <c r="G323" i="15"/>
  <c r="H323" i="15"/>
  <c r="I323" i="15"/>
  <c r="J323" i="15"/>
  <c r="K323" i="15"/>
  <c r="B324" i="15"/>
  <c r="C324" i="15"/>
  <c r="D324" i="15"/>
  <c r="E324" i="15"/>
  <c r="F324" i="15"/>
  <c r="G324" i="15"/>
  <c r="H324" i="15"/>
  <c r="I324" i="15"/>
  <c r="J324" i="15"/>
  <c r="K324" i="15"/>
  <c r="B325" i="15"/>
  <c r="C325" i="15"/>
  <c r="D325" i="15"/>
  <c r="E325" i="15"/>
  <c r="F325" i="15"/>
  <c r="G325" i="15"/>
  <c r="H325" i="15"/>
  <c r="I325" i="15"/>
  <c r="J325" i="15"/>
  <c r="K325" i="15"/>
  <c r="B326" i="15"/>
  <c r="C326" i="15"/>
  <c r="D326" i="15"/>
  <c r="E326" i="15"/>
  <c r="F326" i="15"/>
  <c r="G326" i="15"/>
  <c r="H326" i="15"/>
  <c r="I326" i="15"/>
  <c r="J326" i="15"/>
  <c r="K326" i="15"/>
  <c r="B327" i="15"/>
  <c r="C327" i="15"/>
  <c r="D327" i="15"/>
  <c r="E327" i="15"/>
  <c r="F327" i="15"/>
  <c r="G327" i="15"/>
  <c r="H327" i="15"/>
  <c r="I327" i="15"/>
  <c r="J327" i="15"/>
  <c r="K327" i="15"/>
  <c r="B328" i="15"/>
  <c r="C328" i="15"/>
  <c r="D328" i="15"/>
  <c r="E328" i="15"/>
  <c r="F328" i="15"/>
  <c r="G328" i="15"/>
  <c r="H328" i="15"/>
  <c r="I328" i="15"/>
  <c r="J328" i="15"/>
  <c r="K328" i="15"/>
  <c r="B329" i="15"/>
  <c r="C329" i="15"/>
  <c r="D329" i="15"/>
  <c r="E329" i="15"/>
  <c r="F329" i="15"/>
  <c r="G329" i="15"/>
  <c r="H329" i="15"/>
  <c r="I329" i="15"/>
  <c r="J329" i="15"/>
  <c r="K329" i="15"/>
  <c r="B330" i="15"/>
  <c r="C330" i="15"/>
  <c r="D330" i="15"/>
  <c r="E330" i="15"/>
  <c r="F330" i="15"/>
  <c r="G330" i="15"/>
  <c r="H330" i="15"/>
  <c r="I330" i="15"/>
  <c r="J330" i="15"/>
  <c r="K330" i="15"/>
  <c r="B331" i="15"/>
  <c r="C331" i="15"/>
  <c r="D331" i="15"/>
  <c r="E331" i="15"/>
  <c r="F331" i="15"/>
  <c r="G331" i="15"/>
  <c r="H331" i="15"/>
  <c r="I331" i="15"/>
  <c r="J331" i="15"/>
  <c r="K331" i="15"/>
  <c r="B332" i="15"/>
  <c r="C332" i="15"/>
  <c r="D332" i="15"/>
  <c r="E332" i="15"/>
  <c r="F332" i="15"/>
  <c r="G332" i="15"/>
  <c r="H332" i="15"/>
  <c r="I332" i="15"/>
  <c r="J332" i="15"/>
  <c r="K332" i="15"/>
  <c r="B333" i="15"/>
  <c r="C333" i="15"/>
  <c r="D333" i="15"/>
  <c r="E333" i="15"/>
  <c r="F333" i="15"/>
  <c r="G333" i="15"/>
  <c r="H333" i="15"/>
  <c r="I333" i="15"/>
  <c r="J333" i="15"/>
  <c r="K333" i="15"/>
  <c r="B334" i="15"/>
  <c r="C334" i="15"/>
  <c r="D334" i="15"/>
  <c r="E334" i="15"/>
  <c r="F334" i="15"/>
  <c r="G334" i="15"/>
  <c r="H334" i="15"/>
  <c r="I334" i="15"/>
  <c r="J334" i="15"/>
  <c r="K334" i="15"/>
  <c r="B335" i="15"/>
  <c r="C335" i="15"/>
  <c r="D335" i="15"/>
  <c r="E335" i="15"/>
  <c r="F335" i="15"/>
  <c r="G335" i="15"/>
  <c r="H335" i="15"/>
  <c r="I335" i="15"/>
  <c r="J335" i="15"/>
  <c r="K335" i="15"/>
  <c r="B336" i="15"/>
  <c r="C336" i="15"/>
  <c r="D336" i="15"/>
  <c r="E336" i="15"/>
  <c r="F336" i="15"/>
  <c r="G336" i="15"/>
  <c r="H336" i="15"/>
  <c r="I336" i="15"/>
  <c r="J336" i="15"/>
  <c r="K336" i="15"/>
  <c r="B337" i="15"/>
  <c r="C337" i="15"/>
  <c r="D337" i="15"/>
  <c r="E337" i="15"/>
  <c r="F337" i="15"/>
  <c r="G337" i="15"/>
  <c r="H337" i="15"/>
  <c r="I337" i="15"/>
  <c r="J337" i="15"/>
  <c r="K337" i="15"/>
  <c r="B338" i="15"/>
  <c r="C338" i="15"/>
  <c r="D338" i="15"/>
  <c r="E338" i="15"/>
  <c r="F338" i="15"/>
  <c r="G338" i="15"/>
  <c r="H338" i="15"/>
  <c r="I338" i="15"/>
  <c r="J338" i="15"/>
  <c r="K338" i="15"/>
  <c r="B339" i="15"/>
  <c r="C339" i="15"/>
  <c r="D339" i="15"/>
  <c r="E339" i="15"/>
  <c r="F339" i="15"/>
  <c r="G339" i="15"/>
  <c r="H339" i="15"/>
  <c r="I339" i="15"/>
  <c r="J339" i="15"/>
  <c r="K339" i="15"/>
  <c r="B340" i="15"/>
  <c r="C340" i="15"/>
  <c r="D340" i="15"/>
  <c r="E340" i="15"/>
  <c r="F340" i="15"/>
  <c r="G340" i="15"/>
  <c r="H340" i="15"/>
  <c r="I340" i="15"/>
  <c r="J340" i="15"/>
  <c r="K340" i="15"/>
  <c r="N23" i="13" l="1"/>
  <c r="N22" i="13"/>
  <c r="B12" i="15"/>
  <c r="C12" i="15"/>
  <c r="D12" i="15"/>
  <c r="E12" i="15"/>
  <c r="F12" i="15"/>
  <c r="G12" i="15"/>
  <c r="H12" i="15"/>
  <c r="I12" i="15"/>
  <c r="J12" i="15"/>
  <c r="K12" i="15"/>
  <c r="B13" i="15"/>
  <c r="C13" i="15"/>
  <c r="D13" i="15"/>
  <c r="E13" i="15"/>
  <c r="F13" i="15"/>
  <c r="G13" i="15"/>
  <c r="H13" i="15"/>
  <c r="I13" i="15"/>
  <c r="J13" i="15"/>
  <c r="K13" i="15"/>
  <c r="B14" i="15"/>
  <c r="C14" i="15"/>
  <c r="D14" i="15"/>
  <c r="E14" i="15"/>
  <c r="F14" i="15"/>
  <c r="G14" i="15"/>
  <c r="H14" i="15"/>
  <c r="I14" i="15"/>
  <c r="J14" i="15"/>
  <c r="K14" i="15"/>
  <c r="B15" i="15"/>
  <c r="C15" i="15"/>
  <c r="D15" i="15"/>
  <c r="E15" i="15"/>
  <c r="F15" i="15"/>
  <c r="G15" i="15"/>
  <c r="H15" i="15"/>
  <c r="I15" i="15"/>
  <c r="J15" i="15"/>
  <c r="K15" i="15"/>
  <c r="B16" i="15"/>
  <c r="C16" i="15"/>
  <c r="D16" i="15"/>
  <c r="E16" i="15"/>
  <c r="F16" i="15"/>
  <c r="G16" i="15"/>
  <c r="H16" i="15"/>
  <c r="I16" i="15"/>
  <c r="J16" i="15"/>
  <c r="K16" i="15"/>
  <c r="B17" i="15"/>
  <c r="C17" i="15"/>
  <c r="D17" i="15"/>
  <c r="E17" i="15"/>
  <c r="F17" i="15"/>
  <c r="G17" i="15"/>
  <c r="H17" i="15"/>
  <c r="I17" i="15"/>
  <c r="J17" i="15"/>
  <c r="K17" i="15"/>
  <c r="B18" i="15"/>
  <c r="C18" i="15"/>
  <c r="D18" i="15"/>
  <c r="E18" i="15"/>
  <c r="F18" i="15"/>
  <c r="G18" i="15"/>
  <c r="H18" i="15"/>
  <c r="I18" i="15"/>
  <c r="J18" i="15"/>
  <c r="K18" i="15"/>
  <c r="B19" i="15"/>
  <c r="C19" i="15"/>
  <c r="D19" i="15"/>
  <c r="E19" i="15"/>
  <c r="F19" i="15"/>
  <c r="G19" i="15"/>
  <c r="H19" i="15"/>
  <c r="I19" i="15"/>
  <c r="J19" i="15"/>
  <c r="K19" i="15"/>
  <c r="B20" i="15"/>
  <c r="C20" i="15"/>
  <c r="D20" i="15"/>
  <c r="E20" i="15"/>
  <c r="F20" i="15"/>
  <c r="G20" i="15"/>
  <c r="H20" i="15"/>
  <c r="I20" i="15"/>
  <c r="J20" i="15"/>
  <c r="K20" i="15"/>
  <c r="B21" i="15"/>
  <c r="C21" i="15"/>
  <c r="D21" i="15"/>
  <c r="E21" i="15"/>
  <c r="F21" i="15"/>
  <c r="G21" i="15"/>
  <c r="H21" i="15"/>
  <c r="I21" i="15"/>
  <c r="J21" i="15"/>
  <c r="K21" i="15"/>
  <c r="B22" i="15"/>
  <c r="C22" i="15"/>
  <c r="D22" i="15"/>
  <c r="E22" i="15"/>
  <c r="F22" i="15"/>
  <c r="G22" i="15"/>
  <c r="H22" i="15"/>
  <c r="I22" i="15"/>
  <c r="J22" i="15"/>
  <c r="K22" i="15"/>
  <c r="B23" i="15"/>
  <c r="C23" i="15"/>
  <c r="D23" i="15"/>
  <c r="E23" i="15"/>
  <c r="F23" i="15"/>
  <c r="G23" i="15"/>
  <c r="H23" i="15"/>
  <c r="I23" i="15"/>
  <c r="J23" i="15"/>
  <c r="K23" i="15"/>
  <c r="B24" i="15"/>
  <c r="C24" i="15"/>
  <c r="D24" i="15"/>
  <c r="E24" i="15"/>
  <c r="F24" i="15"/>
  <c r="G24" i="15"/>
  <c r="H24" i="15"/>
  <c r="I24" i="15"/>
  <c r="J24" i="15"/>
  <c r="K24" i="15"/>
  <c r="B25" i="15"/>
  <c r="C25" i="15"/>
  <c r="D25" i="15"/>
  <c r="E25" i="15"/>
  <c r="F25" i="15"/>
  <c r="G25" i="15"/>
  <c r="H25" i="15"/>
  <c r="I25" i="15"/>
  <c r="J25" i="15"/>
  <c r="K25" i="15"/>
  <c r="B26" i="15"/>
  <c r="C26" i="15"/>
  <c r="D26" i="15"/>
  <c r="E26" i="15"/>
  <c r="F26" i="15"/>
  <c r="G26" i="15"/>
  <c r="H26" i="15"/>
  <c r="I26" i="15"/>
  <c r="J26" i="15"/>
  <c r="K26" i="15"/>
  <c r="B27" i="15"/>
  <c r="C27" i="15"/>
  <c r="D27" i="15"/>
  <c r="E27" i="15"/>
  <c r="F27" i="15"/>
  <c r="G27" i="15"/>
  <c r="H27" i="15"/>
  <c r="I27" i="15"/>
  <c r="J27" i="15"/>
  <c r="K27" i="15"/>
  <c r="B28" i="15"/>
  <c r="C28" i="15"/>
  <c r="D28" i="15"/>
  <c r="E28" i="15"/>
  <c r="F28" i="15"/>
  <c r="G28" i="15"/>
  <c r="H28" i="15"/>
  <c r="I28" i="15"/>
  <c r="J28" i="15"/>
  <c r="K28" i="15"/>
  <c r="B29" i="15"/>
  <c r="C29" i="15"/>
  <c r="D29" i="15"/>
  <c r="E29" i="15"/>
  <c r="F29" i="15"/>
  <c r="G29" i="15"/>
  <c r="H29" i="15"/>
  <c r="I29" i="15"/>
  <c r="J29" i="15"/>
  <c r="K29" i="15"/>
  <c r="B30" i="15"/>
  <c r="C30" i="15"/>
  <c r="D30" i="15"/>
  <c r="E30" i="15"/>
  <c r="F30" i="15"/>
  <c r="G30" i="15"/>
  <c r="H30" i="15"/>
  <c r="I30" i="15"/>
  <c r="J30" i="15"/>
  <c r="K30" i="15"/>
  <c r="B31" i="15"/>
  <c r="C31" i="15"/>
  <c r="D31" i="15"/>
  <c r="E31" i="15"/>
  <c r="F31" i="15"/>
  <c r="G31" i="15"/>
  <c r="H31" i="15"/>
  <c r="I31" i="15"/>
  <c r="J31" i="15"/>
  <c r="K31" i="15"/>
  <c r="B32" i="15"/>
  <c r="C32" i="15"/>
  <c r="D32" i="15"/>
  <c r="E32" i="15"/>
  <c r="F32" i="15"/>
  <c r="G32" i="15"/>
  <c r="H32" i="15"/>
  <c r="I32" i="15"/>
  <c r="J32" i="15"/>
  <c r="K32" i="15"/>
  <c r="B33" i="15"/>
  <c r="C33" i="15"/>
  <c r="D33" i="15"/>
  <c r="E33" i="15"/>
  <c r="F33" i="15"/>
  <c r="G33" i="15"/>
  <c r="H33" i="15"/>
  <c r="I33" i="15"/>
  <c r="J33" i="15"/>
  <c r="K33" i="15"/>
  <c r="B34" i="15"/>
  <c r="C34" i="15"/>
  <c r="D34" i="15"/>
  <c r="E34" i="15"/>
  <c r="F34" i="15"/>
  <c r="G34" i="15"/>
  <c r="H34" i="15"/>
  <c r="I34" i="15"/>
  <c r="J34" i="15"/>
  <c r="K34" i="15"/>
  <c r="B35" i="15"/>
  <c r="C35" i="15"/>
  <c r="D35" i="15"/>
  <c r="E35" i="15"/>
  <c r="F35" i="15"/>
  <c r="G35" i="15"/>
  <c r="H35" i="15"/>
  <c r="I35" i="15"/>
  <c r="J35" i="15"/>
  <c r="K35" i="15"/>
  <c r="B36" i="15"/>
  <c r="C36" i="15"/>
  <c r="D36" i="15"/>
  <c r="E36" i="15"/>
  <c r="F36" i="15"/>
  <c r="G36" i="15"/>
  <c r="H36" i="15"/>
  <c r="I36" i="15"/>
  <c r="J36" i="15"/>
  <c r="K36" i="15"/>
  <c r="B37" i="15"/>
  <c r="C37" i="15"/>
  <c r="D37" i="15"/>
  <c r="E37" i="15"/>
  <c r="F37" i="15"/>
  <c r="G37" i="15"/>
  <c r="H37" i="15"/>
  <c r="I37" i="15"/>
  <c r="J37" i="15"/>
  <c r="K37" i="15"/>
  <c r="B38" i="15"/>
  <c r="C38" i="15"/>
  <c r="D38" i="15"/>
  <c r="E38" i="15"/>
  <c r="F38" i="15"/>
  <c r="G38" i="15"/>
  <c r="H38" i="15"/>
  <c r="I38" i="15"/>
  <c r="J38" i="15"/>
  <c r="K38" i="15"/>
  <c r="B39" i="15"/>
  <c r="C39" i="15"/>
  <c r="D39" i="15"/>
  <c r="E39" i="15"/>
  <c r="F39" i="15"/>
  <c r="G39" i="15"/>
  <c r="H39" i="15"/>
  <c r="I39" i="15"/>
  <c r="J39" i="15"/>
  <c r="K39" i="15"/>
  <c r="B40" i="15"/>
  <c r="C40" i="15"/>
  <c r="D40" i="15"/>
  <c r="E40" i="15"/>
  <c r="F40" i="15"/>
  <c r="G40" i="15"/>
  <c r="H40" i="15"/>
  <c r="I40" i="15"/>
  <c r="J40" i="15"/>
  <c r="K40" i="15"/>
  <c r="B41" i="15"/>
  <c r="C41" i="15"/>
  <c r="D41" i="15"/>
  <c r="E41" i="15"/>
  <c r="F41" i="15"/>
  <c r="G41" i="15"/>
  <c r="H41" i="15"/>
  <c r="I41" i="15"/>
  <c r="J41" i="15"/>
  <c r="K41" i="15"/>
  <c r="B42" i="15"/>
  <c r="C42" i="15"/>
  <c r="D42" i="15"/>
  <c r="E42" i="15"/>
  <c r="F42" i="15"/>
  <c r="G42" i="15"/>
  <c r="H42" i="15"/>
  <c r="I42" i="15"/>
  <c r="J42" i="15"/>
  <c r="K42" i="15"/>
  <c r="B43" i="15"/>
  <c r="C43" i="15"/>
  <c r="D43" i="15"/>
  <c r="E43" i="15"/>
  <c r="F43" i="15"/>
  <c r="G43" i="15"/>
  <c r="H43" i="15"/>
  <c r="I43" i="15"/>
  <c r="J43" i="15"/>
  <c r="K43" i="15"/>
  <c r="B44" i="15"/>
  <c r="C44" i="15"/>
  <c r="D44" i="15"/>
  <c r="E44" i="15"/>
  <c r="F44" i="15"/>
  <c r="G44" i="15"/>
  <c r="H44" i="15"/>
  <c r="I44" i="15"/>
  <c r="J44" i="15"/>
  <c r="K44" i="15"/>
  <c r="B45" i="15"/>
  <c r="C45" i="15"/>
  <c r="D45" i="15"/>
  <c r="E45" i="15"/>
  <c r="F45" i="15"/>
  <c r="G45" i="15"/>
  <c r="H45" i="15"/>
  <c r="I45" i="15"/>
  <c r="J45" i="15"/>
  <c r="K45" i="15"/>
  <c r="B46" i="15"/>
  <c r="C46" i="15"/>
  <c r="D46" i="15"/>
  <c r="E46" i="15"/>
  <c r="F46" i="15"/>
  <c r="G46" i="15"/>
  <c r="H46" i="15"/>
  <c r="I46" i="15"/>
  <c r="J46" i="15"/>
  <c r="K46" i="15"/>
  <c r="B47" i="15"/>
  <c r="C47" i="15"/>
  <c r="D47" i="15"/>
  <c r="E47" i="15"/>
  <c r="F47" i="15"/>
  <c r="G47" i="15"/>
  <c r="H47" i="15"/>
  <c r="I47" i="15"/>
  <c r="J47" i="15"/>
  <c r="K47" i="15"/>
  <c r="B48" i="15"/>
  <c r="C48" i="15"/>
  <c r="D48" i="15"/>
  <c r="E48" i="15"/>
  <c r="F48" i="15"/>
  <c r="G48" i="15"/>
  <c r="H48" i="15"/>
  <c r="I48" i="15"/>
  <c r="J48" i="15"/>
  <c r="K48" i="15"/>
  <c r="B49" i="15"/>
  <c r="C49" i="15"/>
  <c r="D49" i="15"/>
  <c r="E49" i="15"/>
  <c r="F49" i="15"/>
  <c r="G49" i="15"/>
  <c r="H49" i="15"/>
  <c r="I49" i="15"/>
  <c r="J49" i="15"/>
  <c r="K49" i="15"/>
  <c r="B50" i="15"/>
  <c r="C50" i="15"/>
  <c r="D50" i="15"/>
  <c r="E50" i="15"/>
  <c r="F50" i="15"/>
  <c r="G50" i="15"/>
  <c r="H50" i="15"/>
  <c r="I50" i="15"/>
  <c r="J50" i="15"/>
  <c r="K50" i="15"/>
  <c r="B51" i="15"/>
  <c r="C51" i="15"/>
  <c r="D51" i="15"/>
  <c r="E51" i="15"/>
  <c r="F51" i="15"/>
  <c r="G51" i="15"/>
  <c r="H51" i="15"/>
  <c r="I51" i="15"/>
  <c r="J51" i="15"/>
  <c r="K51" i="15"/>
  <c r="B52" i="15"/>
  <c r="C52" i="15"/>
  <c r="D52" i="15"/>
  <c r="E52" i="15"/>
  <c r="F52" i="15"/>
  <c r="G52" i="15"/>
  <c r="H52" i="15"/>
  <c r="I52" i="15"/>
  <c r="J52" i="15"/>
  <c r="K52" i="15"/>
  <c r="B53" i="15"/>
  <c r="C53" i="15"/>
  <c r="D53" i="15"/>
  <c r="E53" i="15"/>
  <c r="F53" i="15"/>
  <c r="G53" i="15"/>
  <c r="H53" i="15"/>
  <c r="I53" i="15"/>
  <c r="J53" i="15"/>
  <c r="K53" i="15"/>
  <c r="B54" i="15"/>
  <c r="C54" i="15"/>
  <c r="D54" i="15"/>
  <c r="E54" i="15"/>
  <c r="F54" i="15"/>
  <c r="G54" i="15"/>
  <c r="H54" i="15"/>
  <c r="I54" i="15"/>
  <c r="J54" i="15"/>
  <c r="K54" i="15"/>
  <c r="B55" i="15"/>
  <c r="C55" i="15"/>
  <c r="D55" i="15"/>
  <c r="E55" i="15"/>
  <c r="F55" i="15"/>
  <c r="G55" i="15"/>
  <c r="H55" i="15"/>
  <c r="I55" i="15"/>
  <c r="J55" i="15"/>
  <c r="K55" i="15"/>
  <c r="B56" i="15"/>
  <c r="C56" i="15"/>
  <c r="D56" i="15"/>
  <c r="E56" i="15"/>
  <c r="F56" i="15"/>
  <c r="G56" i="15"/>
  <c r="H56" i="15"/>
  <c r="I56" i="15"/>
  <c r="J56" i="15"/>
  <c r="K56" i="15"/>
  <c r="B57" i="15"/>
  <c r="C57" i="15"/>
  <c r="D57" i="15"/>
  <c r="E57" i="15"/>
  <c r="F57" i="15"/>
  <c r="G57" i="15"/>
  <c r="H57" i="15"/>
  <c r="I57" i="15"/>
  <c r="J57" i="15"/>
  <c r="K57" i="15"/>
  <c r="B58" i="15"/>
  <c r="C58" i="15"/>
  <c r="D58" i="15"/>
  <c r="E58" i="15"/>
  <c r="F58" i="15"/>
  <c r="G58" i="15"/>
  <c r="H58" i="15"/>
  <c r="I58" i="15"/>
  <c r="J58" i="15"/>
  <c r="K58" i="15"/>
  <c r="B59" i="15"/>
  <c r="C59" i="15"/>
  <c r="D59" i="15"/>
  <c r="E59" i="15"/>
  <c r="F59" i="15"/>
  <c r="G59" i="15"/>
  <c r="H59" i="15"/>
  <c r="I59" i="15"/>
  <c r="J59" i="15"/>
  <c r="K59" i="15"/>
  <c r="B60" i="15"/>
  <c r="C60" i="15"/>
  <c r="D60" i="15"/>
  <c r="E60" i="15"/>
  <c r="F60" i="15"/>
  <c r="G60" i="15"/>
  <c r="H60" i="15"/>
  <c r="I60" i="15"/>
  <c r="J60" i="15"/>
  <c r="K60" i="15"/>
  <c r="B61" i="15"/>
  <c r="C61" i="15"/>
  <c r="D61" i="15"/>
  <c r="E61" i="15"/>
  <c r="F61" i="15"/>
  <c r="G61" i="15"/>
  <c r="H61" i="15"/>
  <c r="I61" i="15"/>
  <c r="J61" i="15"/>
  <c r="K61" i="15"/>
  <c r="B62" i="15"/>
  <c r="C62" i="15"/>
  <c r="D62" i="15"/>
  <c r="E62" i="15"/>
  <c r="F62" i="15"/>
  <c r="G62" i="15"/>
  <c r="H62" i="15"/>
  <c r="I62" i="15"/>
  <c r="J62" i="15"/>
  <c r="K62" i="15"/>
  <c r="B63" i="15"/>
  <c r="C63" i="15"/>
  <c r="D63" i="15"/>
  <c r="E63" i="15"/>
  <c r="F63" i="15"/>
  <c r="G63" i="15"/>
  <c r="H63" i="15"/>
  <c r="I63" i="15"/>
  <c r="J63" i="15"/>
  <c r="K63" i="15"/>
  <c r="B64" i="15"/>
  <c r="C64" i="15"/>
  <c r="D64" i="15"/>
  <c r="E64" i="15"/>
  <c r="F64" i="15"/>
  <c r="G64" i="15"/>
  <c r="H64" i="15"/>
  <c r="I64" i="15"/>
  <c r="J64" i="15"/>
  <c r="K64" i="15"/>
  <c r="B65" i="15"/>
  <c r="C65" i="15"/>
  <c r="D65" i="15"/>
  <c r="E65" i="15"/>
  <c r="F65" i="15"/>
  <c r="G65" i="15"/>
  <c r="H65" i="15"/>
  <c r="I65" i="15"/>
  <c r="J65" i="15"/>
  <c r="K65" i="15"/>
  <c r="B66" i="15"/>
  <c r="C66" i="15"/>
  <c r="D66" i="15"/>
  <c r="E66" i="15"/>
  <c r="F66" i="15"/>
  <c r="G66" i="15"/>
  <c r="H66" i="15"/>
  <c r="I66" i="15"/>
  <c r="J66" i="15"/>
  <c r="K66" i="15"/>
  <c r="B67" i="15"/>
  <c r="C67" i="15"/>
  <c r="D67" i="15"/>
  <c r="E67" i="15"/>
  <c r="F67" i="15"/>
  <c r="G67" i="15"/>
  <c r="H67" i="15"/>
  <c r="I67" i="15"/>
  <c r="J67" i="15"/>
  <c r="K67" i="15"/>
  <c r="B68" i="15"/>
  <c r="C68" i="15"/>
  <c r="D68" i="15"/>
  <c r="E68" i="15"/>
  <c r="F68" i="15"/>
  <c r="G68" i="15"/>
  <c r="H68" i="15"/>
  <c r="I68" i="15"/>
  <c r="J68" i="15"/>
  <c r="K68" i="15"/>
  <c r="B69" i="15"/>
  <c r="C69" i="15"/>
  <c r="D69" i="15"/>
  <c r="E69" i="15"/>
  <c r="F69" i="15"/>
  <c r="G69" i="15"/>
  <c r="H69" i="15"/>
  <c r="I69" i="15"/>
  <c r="J69" i="15"/>
  <c r="K69" i="15"/>
  <c r="B70" i="15"/>
  <c r="C70" i="15"/>
  <c r="D70" i="15"/>
  <c r="E70" i="15"/>
  <c r="F70" i="15"/>
  <c r="G70" i="15"/>
  <c r="H70" i="15"/>
  <c r="I70" i="15"/>
  <c r="J70" i="15"/>
  <c r="K70" i="15"/>
  <c r="B71" i="15"/>
  <c r="C71" i="15"/>
  <c r="D71" i="15"/>
  <c r="E71" i="15"/>
  <c r="F71" i="15"/>
  <c r="G71" i="15"/>
  <c r="H71" i="15"/>
  <c r="I71" i="15"/>
  <c r="J71" i="15"/>
  <c r="K71" i="15"/>
  <c r="B72" i="15"/>
  <c r="C72" i="15"/>
  <c r="D72" i="15"/>
  <c r="E72" i="15"/>
  <c r="F72" i="15"/>
  <c r="G72" i="15"/>
  <c r="H72" i="15"/>
  <c r="I72" i="15"/>
  <c r="J72" i="15"/>
  <c r="K72" i="15"/>
  <c r="B73" i="15"/>
  <c r="C73" i="15"/>
  <c r="D73" i="15"/>
  <c r="E73" i="15"/>
  <c r="F73" i="15"/>
  <c r="G73" i="15"/>
  <c r="H73" i="15"/>
  <c r="I73" i="15"/>
  <c r="J73" i="15"/>
  <c r="K73" i="15"/>
  <c r="B74" i="15"/>
  <c r="C74" i="15"/>
  <c r="D74" i="15"/>
  <c r="E74" i="15"/>
  <c r="F74" i="15"/>
  <c r="G74" i="15"/>
  <c r="H74" i="15"/>
  <c r="I74" i="15"/>
  <c r="J74" i="15"/>
  <c r="K74" i="15"/>
  <c r="B75" i="15"/>
  <c r="C75" i="15"/>
  <c r="D75" i="15"/>
  <c r="E75" i="15"/>
  <c r="F75" i="15"/>
  <c r="G75" i="15"/>
  <c r="H75" i="15"/>
  <c r="I75" i="15"/>
  <c r="J75" i="15"/>
  <c r="K75" i="15"/>
  <c r="B76" i="15"/>
  <c r="C76" i="15"/>
  <c r="D76" i="15"/>
  <c r="E76" i="15"/>
  <c r="F76" i="15"/>
  <c r="G76" i="15"/>
  <c r="H76" i="15"/>
  <c r="I76" i="15"/>
  <c r="J76" i="15"/>
  <c r="K76" i="15"/>
  <c r="B77" i="15"/>
  <c r="C77" i="15"/>
  <c r="D77" i="15"/>
  <c r="E77" i="15"/>
  <c r="F77" i="15"/>
  <c r="G77" i="15"/>
  <c r="H77" i="15"/>
  <c r="I77" i="15"/>
  <c r="J77" i="15"/>
  <c r="K77" i="15"/>
  <c r="B78" i="15"/>
  <c r="C78" i="15"/>
  <c r="D78" i="15"/>
  <c r="E78" i="15"/>
  <c r="F78" i="15"/>
  <c r="G78" i="15"/>
  <c r="H78" i="15"/>
  <c r="I78" i="15"/>
  <c r="J78" i="15"/>
  <c r="K78" i="15"/>
  <c r="B79" i="15"/>
  <c r="C79" i="15"/>
  <c r="D79" i="15"/>
  <c r="E79" i="15"/>
  <c r="F79" i="15"/>
  <c r="G79" i="15"/>
  <c r="H79" i="15"/>
  <c r="I79" i="15"/>
  <c r="J79" i="15"/>
  <c r="K79" i="15"/>
  <c r="B80" i="15"/>
  <c r="C80" i="15"/>
  <c r="D80" i="15"/>
  <c r="E80" i="15"/>
  <c r="F80" i="15"/>
  <c r="G80" i="15"/>
  <c r="H80" i="15"/>
  <c r="I80" i="15"/>
  <c r="J80" i="15"/>
  <c r="K80" i="15"/>
  <c r="B81" i="15"/>
  <c r="C81" i="15"/>
  <c r="D81" i="15"/>
  <c r="E81" i="15"/>
  <c r="F81" i="15"/>
  <c r="G81" i="15"/>
  <c r="H81" i="15"/>
  <c r="I81" i="15"/>
  <c r="J81" i="15"/>
  <c r="K81" i="15"/>
  <c r="B82" i="15"/>
  <c r="C82" i="15"/>
  <c r="D82" i="15"/>
  <c r="E82" i="15"/>
  <c r="F82" i="15"/>
  <c r="G82" i="15"/>
  <c r="H82" i="15"/>
  <c r="I82" i="15"/>
  <c r="J82" i="15"/>
  <c r="K82" i="15"/>
  <c r="B83" i="15"/>
  <c r="C83" i="15"/>
  <c r="D83" i="15"/>
  <c r="E83" i="15"/>
  <c r="F83" i="15"/>
  <c r="G83" i="15"/>
  <c r="H83" i="15"/>
  <c r="I83" i="15"/>
  <c r="J83" i="15"/>
  <c r="K83" i="15"/>
  <c r="B84" i="15"/>
  <c r="C84" i="15"/>
  <c r="D84" i="15"/>
  <c r="E84" i="15"/>
  <c r="F84" i="15"/>
  <c r="G84" i="15"/>
  <c r="H84" i="15"/>
  <c r="I84" i="15"/>
  <c r="J84" i="15"/>
  <c r="K84" i="15"/>
  <c r="B85" i="15"/>
  <c r="C85" i="15"/>
  <c r="D85" i="15"/>
  <c r="E85" i="15"/>
  <c r="F85" i="15"/>
  <c r="G85" i="15"/>
  <c r="H85" i="15"/>
  <c r="I85" i="15"/>
  <c r="J85" i="15"/>
  <c r="K85" i="15"/>
  <c r="B86" i="15"/>
  <c r="C86" i="15"/>
  <c r="D86" i="15"/>
  <c r="E86" i="15"/>
  <c r="F86" i="15"/>
  <c r="G86" i="15"/>
  <c r="H86" i="15"/>
  <c r="I86" i="15"/>
  <c r="J86" i="15"/>
  <c r="K86" i="15"/>
  <c r="B87" i="15"/>
  <c r="C87" i="15"/>
  <c r="D87" i="15"/>
  <c r="E87" i="15"/>
  <c r="F87" i="15"/>
  <c r="G87" i="15"/>
  <c r="H87" i="15"/>
  <c r="I87" i="15"/>
  <c r="J87" i="15"/>
  <c r="K87" i="15"/>
  <c r="B88" i="15"/>
  <c r="C88" i="15"/>
  <c r="D88" i="15"/>
  <c r="E88" i="15"/>
  <c r="F88" i="15"/>
  <c r="G88" i="15"/>
  <c r="H88" i="15"/>
  <c r="I88" i="15"/>
  <c r="J88" i="15"/>
  <c r="K88" i="15"/>
  <c r="B89" i="15"/>
  <c r="C89" i="15"/>
  <c r="D89" i="15"/>
  <c r="E89" i="15"/>
  <c r="F89" i="15"/>
  <c r="G89" i="15"/>
  <c r="H89" i="15"/>
  <c r="I89" i="15"/>
  <c r="J89" i="15"/>
  <c r="K89" i="15"/>
  <c r="B90" i="15"/>
  <c r="C90" i="15"/>
  <c r="D90" i="15"/>
  <c r="E90" i="15"/>
  <c r="F90" i="15"/>
  <c r="G90" i="15"/>
  <c r="H90" i="15"/>
  <c r="I90" i="15"/>
  <c r="J90" i="15"/>
  <c r="K90" i="15"/>
  <c r="B91" i="15"/>
  <c r="C91" i="15"/>
  <c r="D91" i="15"/>
  <c r="E91" i="15"/>
  <c r="F91" i="15"/>
  <c r="G91" i="15"/>
  <c r="H91" i="15"/>
  <c r="I91" i="15"/>
  <c r="J91" i="15"/>
  <c r="K91" i="15"/>
  <c r="B92" i="15"/>
  <c r="C92" i="15"/>
  <c r="D92" i="15"/>
  <c r="E92" i="15"/>
  <c r="F92" i="15"/>
  <c r="G92" i="15"/>
  <c r="H92" i="15"/>
  <c r="I92" i="15"/>
  <c r="J92" i="15"/>
  <c r="K92" i="15"/>
  <c r="B93" i="15"/>
  <c r="C93" i="15"/>
  <c r="D93" i="15"/>
  <c r="E93" i="15"/>
  <c r="F93" i="15"/>
  <c r="G93" i="15"/>
  <c r="H93" i="15"/>
  <c r="I93" i="15"/>
  <c r="J93" i="15"/>
  <c r="K93" i="15"/>
  <c r="B94" i="15"/>
  <c r="C94" i="15"/>
  <c r="D94" i="15"/>
  <c r="E94" i="15"/>
  <c r="F94" i="15"/>
  <c r="G94" i="15"/>
  <c r="H94" i="15"/>
  <c r="I94" i="15"/>
  <c r="J94" i="15"/>
  <c r="K94" i="15"/>
  <c r="B95" i="15"/>
  <c r="C95" i="15"/>
  <c r="D95" i="15"/>
  <c r="E95" i="15"/>
  <c r="F95" i="15"/>
  <c r="G95" i="15"/>
  <c r="H95" i="15"/>
  <c r="I95" i="15"/>
  <c r="J95" i="15"/>
  <c r="K95" i="15"/>
  <c r="B96" i="15"/>
  <c r="C96" i="15"/>
  <c r="D96" i="15"/>
  <c r="E96" i="15"/>
  <c r="F96" i="15"/>
  <c r="G96" i="15"/>
  <c r="H96" i="15"/>
  <c r="I96" i="15"/>
  <c r="J96" i="15"/>
  <c r="K96" i="15"/>
  <c r="B97" i="15"/>
  <c r="C97" i="15"/>
  <c r="D97" i="15"/>
  <c r="E97" i="15"/>
  <c r="F97" i="15"/>
  <c r="G97" i="15"/>
  <c r="H97" i="15"/>
  <c r="I97" i="15"/>
  <c r="J97" i="15"/>
  <c r="K97" i="15"/>
  <c r="B98" i="15"/>
  <c r="C98" i="15"/>
  <c r="D98" i="15"/>
  <c r="E98" i="15"/>
  <c r="F98" i="15"/>
  <c r="G98" i="15"/>
  <c r="H98" i="15"/>
  <c r="I98" i="15"/>
  <c r="J98" i="15"/>
  <c r="K98" i="15"/>
  <c r="B99" i="15"/>
  <c r="C99" i="15"/>
  <c r="D99" i="15"/>
  <c r="E99" i="15"/>
  <c r="F99" i="15"/>
  <c r="G99" i="15"/>
  <c r="H99" i="15"/>
  <c r="I99" i="15"/>
  <c r="J99" i="15"/>
  <c r="K99" i="15"/>
  <c r="B100" i="15"/>
  <c r="C100" i="15"/>
  <c r="D100" i="15"/>
  <c r="E100" i="15"/>
  <c r="F100" i="15"/>
  <c r="G100" i="15"/>
  <c r="H100" i="15"/>
  <c r="I100" i="15"/>
  <c r="J100" i="15"/>
  <c r="K100" i="15"/>
  <c r="B101" i="15"/>
  <c r="C101" i="15"/>
  <c r="D101" i="15"/>
  <c r="E101" i="15"/>
  <c r="F101" i="15"/>
  <c r="G101" i="15"/>
  <c r="H101" i="15"/>
  <c r="I101" i="15"/>
  <c r="J101" i="15"/>
  <c r="K101" i="15"/>
  <c r="B102" i="15"/>
  <c r="C102" i="15"/>
  <c r="D102" i="15"/>
  <c r="E102" i="15"/>
  <c r="F102" i="15"/>
  <c r="G102" i="15"/>
  <c r="H102" i="15"/>
  <c r="I102" i="15"/>
  <c r="J102" i="15"/>
  <c r="K102" i="15"/>
  <c r="B103" i="15"/>
  <c r="C103" i="15"/>
  <c r="D103" i="15"/>
  <c r="E103" i="15"/>
  <c r="F103" i="15"/>
  <c r="G103" i="15"/>
  <c r="H103" i="15"/>
  <c r="I103" i="15"/>
  <c r="J103" i="15"/>
  <c r="K103" i="15"/>
  <c r="B104" i="15"/>
  <c r="C104" i="15"/>
  <c r="D104" i="15"/>
  <c r="E104" i="15"/>
  <c r="F104" i="15"/>
  <c r="G104" i="15"/>
  <c r="H104" i="15"/>
  <c r="I104" i="15"/>
  <c r="J104" i="15"/>
  <c r="K104" i="15"/>
  <c r="B105" i="15"/>
  <c r="C105" i="15"/>
  <c r="D105" i="15"/>
  <c r="E105" i="15"/>
  <c r="F105" i="15"/>
  <c r="G105" i="15"/>
  <c r="H105" i="15"/>
  <c r="I105" i="15"/>
  <c r="J105" i="15"/>
  <c r="K105" i="15"/>
  <c r="B106" i="15"/>
  <c r="C106" i="15"/>
  <c r="D106" i="15"/>
  <c r="E106" i="15"/>
  <c r="F106" i="15"/>
  <c r="G106" i="15"/>
  <c r="H106" i="15"/>
  <c r="I106" i="15"/>
  <c r="J106" i="15"/>
  <c r="K106" i="15"/>
  <c r="B107" i="15"/>
  <c r="C107" i="15"/>
  <c r="D107" i="15"/>
  <c r="E107" i="15"/>
  <c r="F107" i="15"/>
  <c r="G107" i="15"/>
  <c r="H107" i="15"/>
  <c r="I107" i="15"/>
  <c r="J107" i="15"/>
  <c r="K107" i="15"/>
  <c r="B108" i="15"/>
  <c r="C108" i="15"/>
  <c r="D108" i="15"/>
  <c r="E108" i="15"/>
  <c r="F108" i="15"/>
  <c r="G108" i="15"/>
  <c r="H108" i="15"/>
  <c r="I108" i="15"/>
  <c r="J108" i="15"/>
  <c r="K108" i="15"/>
  <c r="B109" i="15"/>
  <c r="C109" i="15"/>
  <c r="D109" i="15"/>
  <c r="E109" i="15"/>
  <c r="F109" i="15"/>
  <c r="G109" i="15"/>
  <c r="H109" i="15"/>
  <c r="I109" i="15"/>
  <c r="J109" i="15"/>
  <c r="K109" i="15"/>
  <c r="B110" i="15"/>
  <c r="C110" i="15"/>
  <c r="D110" i="15"/>
  <c r="E110" i="15"/>
  <c r="F110" i="15"/>
  <c r="G110" i="15"/>
  <c r="H110" i="15"/>
  <c r="I110" i="15"/>
  <c r="J110" i="15"/>
  <c r="K110" i="15"/>
  <c r="B111" i="15"/>
  <c r="C111" i="15"/>
  <c r="D111" i="15"/>
  <c r="E111" i="15"/>
  <c r="F111" i="15"/>
  <c r="G111" i="15"/>
  <c r="H111" i="15"/>
  <c r="I111" i="15"/>
  <c r="J111" i="15"/>
  <c r="K111" i="15"/>
  <c r="B112" i="15"/>
  <c r="C112" i="15"/>
  <c r="D112" i="15"/>
  <c r="E112" i="15"/>
  <c r="F112" i="15"/>
  <c r="G112" i="15"/>
  <c r="H112" i="15"/>
  <c r="I112" i="15"/>
  <c r="J112" i="15"/>
  <c r="K112" i="15"/>
  <c r="B113" i="15"/>
  <c r="C113" i="15"/>
  <c r="D113" i="15"/>
  <c r="E113" i="15"/>
  <c r="F113" i="15"/>
  <c r="G113" i="15"/>
  <c r="H113" i="15"/>
  <c r="I113" i="15"/>
  <c r="J113" i="15"/>
  <c r="K113" i="15"/>
  <c r="B114" i="15"/>
  <c r="C114" i="15"/>
  <c r="D114" i="15"/>
  <c r="E114" i="15"/>
  <c r="F114" i="15"/>
  <c r="G114" i="15"/>
  <c r="H114" i="15"/>
  <c r="I114" i="15"/>
  <c r="J114" i="15"/>
  <c r="K114" i="15"/>
  <c r="B115" i="15"/>
  <c r="C115" i="15"/>
  <c r="D115" i="15"/>
  <c r="E115" i="15"/>
  <c r="F115" i="15"/>
  <c r="G115" i="15"/>
  <c r="H115" i="15"/>
  <c r="I115" i="15"/>
  <c r="J115" i="15"/>
  <c r="K115" i="15"/>
  <c r="B116" i="15"/>
  <c r="C116" i="15"/>
  <c r="D116" i="15"/>
  <c r="E116" i="15"/>
  <c r="F116" i="15"/>
  <c r="G116" i="15"/>
  <c r="H116" i="15"/>
  <c r="I116" i="15"/>
  <c r="J116" i="15"/>
  <c r="K116" i="15"/>
  <c r="B117" i="15"/>
  <c r="C117" i="15"/>
  <c r="D117" i="15"/>
  <c r="E117" i="15"/>
  <c r="F117" i="15"/>
  <c r="G117" i="15"/>
  <c r="H117" i="15"/>
  <c r="I117" i="15"/>
  <c r="J117" i="15"/>
  <c r="K117" i="15"/>
  <c r="B118" i="15"/>
  <c r="C118" i="15"/>
  <c r="D118" i="15"/>
  <c r="E118" i="15"/>
  <c r="F118" i="15"/>
  <c r="G118" i="15"/>
  <c r="H118" i="15"/>
  <c r="I118" i="15"/>
  <c r="J118" i="15"/>
  <c r="K118" i="15"/>
  <c r="B119" i="15"/>
  <c r="C119" i="15"/>
  <c r="D119" i="15"/>
  <c r="E119" i="15"/>
  <c r="F119" i="15"/>
  <c r="G119" i="15"/>
  <c r="H119" i="15"/>
  <c r="I119" i="15"/>
  <c r="J119" i="15"/>
  <c r="K119" i="15"/>
  <c r="B120" i="15"/>
  <c r="C120" i="15"/>
  <c r="D120" i="15"/>
  <c r="E120" i="15"/>
  <c r="F120" i="15"/>
  <c r="G120" i="15"/>
  <c r="H120" i="15"/>
  <c r="I120" i="15"/>
  <c r="J120" i="15"/>
  <c r="K120" i="15"/>
  <c r="B121" i="15"/>
  <c r="C121" i="15"/>
  <c r="D121" i="15"/>
  <c r="E121" i="15"/>
  <c r="F121" i="15"/>
  <c r="G121" i="15"/>
  <c r="H121" i="15"/>
  <c r="I121" i="15"/>
  <c r="J121" i="15"/>
  <c r="K121" i="15"/>
  <c r="B122" i="15"/>
  <c r="C122" i="15"/>
  <c r="D122" i="15"/>
  <c r="E122" i="15"/>
  <c r="F122" i="15"/>
  <c r="G122" i="15"/>
  <c r="H122" i="15"/>
  <c r="I122" i="15"/>
  <c r="J122" i="15"/>
  <c r="K122" i="15"/>
  <c r="B123" i="15"/>
  <c r="C123" i="15"/>
  <c r="D123" i="15"/>
  <c r="E123" i="15"/>
  <c r="F123" i="15"/>
  <c r="G123" i="15"/>
  <c r="H123" i="15"/>
  <c r="I123" i="15"/>
  <c r="J123" i="15"/>
  <c r="K123" i="15"/>
  <c r="B124" i="15"/>
  <c r="C124" i="15"/>
  <c r="D124" i="15"/>
  <c r="E124" i="15"/>
  <c r="F124" i="15"/>
  <c r="G124" i="15"/>
  <c r="H124" i="15"/>
  <c r="I124" i="15"/>
  <c r="J124" i="15"/>
  <c r="K124" i="15"/>
  <c r="B125" i="15"/>
  <c r="C125" i="15"/>
  <c r="D125" i="15"/>
  <c r="E125" i="15"/>
  <c r="F125" i="15"/>
  <c r="G125" i="15"/>
  <c r="H125" i="15"/>
  <c r="I125" i="15"/>
  <c r="J125" i="15"/>
  <c r="K125" i="15"/>
  <c r="B126" i="15"/>
  <c r="C126" i="15"/>
  <c r="D126" i="15"/>
  <c r="E126" i="15"/>
  <c r="F126" i="15"/>
  <c r="G126" i="15"/>
  <c r="H126" i="15"/>
  <c r="I126" i="15"/>
  <c r="J126" i="15"/>
  <c r="K126" i="15"/>
  <c r="B127" i="15"/>
  <c r="C127" i="15"/>
  <c r="D127" i="15"/>
  <c r="E127" i="15"/>
  <c r="F127" i="15"/>
  <c r="G127" i="15"/>
  <c r="H127" i="15"/>
  <c r="I127" i="15"/>
  <c r="J127" i="15"/>
  <c r="K127" i="15"/>
  <c r="B128" i="15"/>
  <c r="C128" i="15"/>
  <c r="D128" i="15"/>
  <c r="E128" i="15"/>
  <c r="F128" i="15"/>
  <c r="G128" i="15"/>
  <c r="H128" i="15"/>
  <c r="I128" i="15"/>
  <c r="J128" i="15"/>
  <c r="K128" i="15"/>
  <c r="B129" i="15"/>
  <c r="C129" i="15"/>
  <c r="D129" i="15"/>
  <c r="E129" i="15"/>
  <c r="F129" i="15"/>
  <c r="G129" i="15"/>
  <c r="H129" i="15"/>
  <c r="I129" i="15"/>
  <c r="J129" i="15"/>
  <c r="K129" i="15"/>
  <c r="B130" i="15"/>
  <c r="C130" i="15"/>
  <c r="D130" i="15"/>
  <c r="E130" i="15"/>
  <c r="F130" i="15"/>
  <c r="G130" i="15"/>
  <c r="H130" i="15"/>
  <c r="I130" i="15"/>
  <c r="J130" i="15"/>
  <c r="K130" i="15"/>
  <c r="B131" i="15"/>
  <c r="C131" i="15"/>
  <c r="D131" i="15"/>
  <c r="E131" i="15"/>
  <c r="F131" i="15"/>
  <c r="G131" i="15"/>
  <c r="H131" i="15"/>
  <c r="I131" i="15"/>
  <c r="J131" i="15"/>
  <c r="K131" i="15"/>
  <c r="B132" i="15"/>
  <c r="C132" i="15"/>
  <c r="D132" i="15"/>
  <c r="E132" i="15"/>
  <c r="F132" i="15"/>
  <c r="G132" i="15"/>
  <c r="H132" i="15"/>
  <c r="I132" i="15"/>
  <c r="J132" i="15"/>
  <c r="K132" i="15"/>
  <c r="B133" i="15"/>
  <c r="C133" i="15"/>
  <c r="D133" i="15"/>
  <c r="E133" i="15"/>
  <c r="F133" i="15"/>
  <c r="G133" i="15"/>
  <c r="H133" i="15"/>
  <c r="I133" i="15"/>
  <c r="J133" i="15"/>
  <c r="K133" i="15"/>
  <c r="B134" i="15"/>
  <c r="C134" i="15"/>
  <c r="D134" i="15"/>
  <c r="E134" i="15"/>
  <c r="F134" i="15"/>
  <c r="G134" i="15"/>
  <c r="H134" i="15"/>
  <c r="I134" i="15"/>
  <c r="J134" i="15"/>
  <c r="K134" i="15"/>
  <c r="B135" i="15"/>
  <c r="C135" i="15"/>
  <c r="D135" i="15"/>
  <c r="E135" i="15"/>
  <c r="F135" i="15"/>
  <c r="G135" i="15"/>
  <c r="H135" i="15"/>
  <c r="I135" i="15"/>
  <c r="J135" i="15"/>
  <c r="K135" i="15"/>
  <c r="B136" i="15"/>
  <c r="C136" i="15"/>
  <c r="D136" i="15"/>
  <c r="E136" i="15"/>
  <c r="F136" i="15"/>
  <c r="G136" i="15"/>
  <c r="H136" i="15"/>
  <c r="I136" i="15"/>
  <c r="J136" i="15"/>
  <c r="K136" i="15"/>
  <c r="B137" i="15"/>
  <c r="C137" i="15"/>
  <c r="D137" i="15"/>
  <c r="E137" i="15"/>
  <c r="F137" i="15"/>
  <c r="G137" i="15"/>
  <c r="H137" i="15"/>
  <c r="I137" i="15"/>
  <c r="J137" i="15"/>
  <c r="K137" i="15"/>
  <c r="B138" i="15"/>
  <c r="C138" i="15"/>
  <c r="D138" i="15"/>
  <c r="E138" i="15"/>
  <c r="F138" i="15"/>
  <c r="G138" i="15"/>
  <c r="H138" i="15"/>
  <c r="I138" i="15"/>
  <c r="J138" i="15"/>
  <c r="K138" i="15"/>
  <c r="B139" i="15"/>
  <c r="C139" i="15"/>
  <c r="D139" i="15"/>
  <c r="E139" i="15"/>
  <c r="F139" i="15"/>
  <c r="G139" i="15"/>
  <c r="H139" i="15"/>
  <c r="I139" i="15"/>
  <c r="J139" i="15"/>
  <c r="K139" i="15"/>
  <c r="B140" i="15"/>
  <c r="C140" i="15"/>
  <c r="D140" i="15"/>
  <c r="E140" i="15"/>
  <c r="F140" i="15"/>
  <c r="G140" i="15"/>
  <c r="H140" i="15"/>
  <c r="I140" i="15"/>
  <c r="J140" i="15"/>
  <c r="K140" i="15"/>
  <c r="B141" i="15"/>
  <c r="C141" i="15"/>
  <c r="D141" i="15"/>
  <c r="E141" i="15"/>
  <c r="F141" i="15"/>
  <c r="G141" i="15"/>
  <c r="H141" i="15"/>
  <c r="I141" i="15"/>
  <c r="J141" i="15"/>
  <c r="K141" i="15"/>
  <c r="B142" i="15"/>
  <c r="C142" i="15"/>
  <c r="D142" i="15"/>
  <c r="E142" i="15"/>
  <c r="F142" i="15"/>
  <c r="G142" i="15"/>
  <c r="H142" i="15"/>
  <c r="I142" i="15"/>
  <c r="J142" i="15"/>
  <c r="K142" i="15"/>
  <c r="B143" i="15"/>
  <c r="C143" i="15"/>
  <c r="D143" i="15"/>
  <c r="E143" i="15"/>
  <c r="F143" i="15"/>
  <c r="G143" i="15"/>
  <c r="H143" i="15"/>
  <c r="I143" i="15"/>
  <c r="J143" i="15"/>
  <c r="K143" i="15"/>
  <c r="B144" i="15"/>
  <c r="C144" i="15"/>
  <c r="D144" i="15"/>
  <c r="E144" i="15"/>
  <c r="F144" i="15"/>
  <c r="G144" i="15"/>
  <c r="H144" i="15"/>
  <c r="I144" i="15"/>
  <c r="J144" i="15"/>
  <c r="K144" i="15"/>
  <c r="B145" i="15"/>
  <c r="C145" i="15"/>
  <c r="D145" i="15"/>
  <c r="E145" i="15"/>
  <c r="F145" i="15"/>
  <c r="G145" i="15"/>
  <c r="H145" i="15"/>
  <c r="I145" i="15"/>
  <c r="J145" i="15"/>
  <c r="K145" i="15"/>
  <c r="B146" i="15"/>
  <c r="C146" i="15"/>
  <c r="D146" i="15"/>
  <c r="E146" i="15"/>
  <c r="F146" i="15"/>
  <c r="G146" i="15"/>
  <c r="H146" i="15"/>
  <c r="I146" i="15"/>
  <c r="J146" i="15"/>
  <c r="K146" i="15"/>
  <c r="B147" i="15"/>
  <c r="C147" i="15"/>
  <c r="D147" i="15"/>
  <c r="E147" i="15"/>
  <c r="F147" i="15"/>
  <c r="G147" i="15"/>
  <c r="H147" i="15"/>
  <c r="I147" i="15"/>
  <c r="J147" i="15"/>
  <c r="K147" i="15"/>
  <c r="B148" i="15"/>
  <c r="C148" i="15"/>
  <c r="D148" i="15"/>
  <c r="E148" i="15"/>
  <c r="F148" i="15"/>
  <c r="G148" i="15"/>
  <c r="H148" i="15"/>
  <c r="I148" i="15"/>
  <c r="J148" i="15"/>
  <c r="K148" i="15"/>
  <c r="B149" i="15"/>
  <c r="C149" i="15"/>
  <c r="D149" i="15"/>
  <c r="E149" i="15"/>
  <c r="F149" i="15"/>
  <c r="G149" i="15"/>
  <c r="H149" i="15"/>
  <c r="I149" i="15"/>
  <c r="J149" i="15"/>
  <c r="K149" i="15"/>
  <c r="B150" i="15"/>
  <c r="C150" i="15"/>
  <c r="D150" i="15"/>
  <c r="E150" i="15"/>
  <c r="F150" i="15"/>
  <c r="G150" i="15"/>
  <c r="H150" i="15"/>
  <c r="I150" i="15"/>
  <c r="J150" i="15"/>
  <c r="K150" i="15"/>
  <c r="B151" i="15"/>
  <c r="C151" i="15"/>
  <c r="D151" i="15"/>
  <c r="E151" i="15"/>
  <c r="F151" i="15"/>
  <c r="G151" i="15"/>
  <c r="H151" i="15"/>
  <c r="I151" i="15"/>
  <c r="J151" i="15"/>
  <c r="K151" i="15"/>
  <c r="B152" i="15"/>
  <c r="C152" i="15"/>
  <c r="D152" i="15"/>
  <c r="E152" i="15"/>
  <c r="F152" i="15"/>
  <c r="G152" i="15"/>
  <c r="H152" i="15"/>
  <c r="I152" i="15"/>
  <c r="J152" i="15"/>
  <c r="K152" i="15"/>
  <c r="B153" i="15"/>
  <c r="C153" i="15"/>
  <c r="D153" i="15"/>
  <c r="E153" i="15"/>
  <c r="F153" i="15"/>
  <c r="G153" i="15"/>
  <c r="H153" i="15"/>
  <c r="I153" i="15"/>
  <c r="J153" i="15"/>
  <c r="K153" i="15"/>
  <c r="B154" i="15"/>
  <c r="C154" i="15"/>
  <c r="D154" i="15"/>
  <c r="E154" i="15"/>
  <c r="F154" i="15"/>
  <c r="G154" i="15"/>
  <c r="H154" i="15"/>
  <c r="I154" i="15"/>
  <c r="J154" i="15"/>
  <c r="K154" i="15"/>
  <c r="B155" i="15"/>
  <c r="C155" i="15"/>
  <c r="D155" i="15"/>
  <c r="E155" i="15"/>
  <c r="F155" i="15"/>
  <c r="G155" i="15"/>
  <c r="H155" i="15"/>
  <c r="I155" i="15"/>
  <c r="J155" i="15"/>
  <c r="K155" i="15"/>
  <c r="B156" i="15"/>
  <c r="C156" i="15"/>
  <c r="D156" i="15"/>
  <c r="E156" i="15"/>
  <c r="F156" i="15"/>
  <c r="G156" i="15"/>
  <c r="H156" i="15"/>
  <c r="I156" i="15"/>
  <c r="J156" i="15"/>
  <c r="K156" i="15"/>
  <c r="B157" i="15"/>
  <c r="C157" i="15"/>
  <c r="D157" i="15"/>
  <c r="E157" i="15"/>
  <c r="F157" i="15"/>
  <c r="G157" i="15"/>
  <c r="H157" i="15"/>
  <c r="I157" i="15"/>
  <c r="J157" i="15"/>
  <c r="K157" i="15"/>
  <c r="B158" i="15"/>
  <c r="C158" i="15"/>
  <c r="D158" i="15"/>
  <c r="E158" i="15"/>
  <c r="F158" i="15"/>
  <c r="G158" i="15"/>
  <c r="H158" i="15"/>
  <c r="I158" i="15"/>
  <c r="J158" i="15"/>
  <c r="K158" i="15"/>
  <c r="B159" i="15"/>
  <c r="C159" i="15"/>
  <c r="D159" i="15"/>
  <c r="E159" i="15"/>
  <c r="F159" i="15"/>
  <c r="G159" i="15"/>
  <c r="H159" i="15"/>
  <c r="I159" i="15"/>
  <c r="J159" i="15"/>
  <c r="K159" i="15"/>
  <c r="B160" i="15"/>
  <c r="C160" i="15"/>
  <c r="D160" i="15"/>
  <c r="E160" i="15"/>
  <c r="F160" i="15"/>
  <c r="G160" i="15"/>
  <c r="H160" i="15"/>
  <c r="I160" i="15"/>
  <c r="J160" i="15"/>
  <c r="K160" i="15"/>
  <c r="B161" i="15"/>
  <c r="C161" i="15"/>
  <c r="D161" i="15"/>
  <c r="E161" i="15"/>
  <c r="F161" i="15"/>
  <c r="G161" i="15"/>
  <c r="H161" i="15"/>
  <c r="I161" i="15"/>
  <c r="J161" i="15"/>
  <c r="K161" i="15"/>
  <c r="B162" i="15"/>
  <c r="C162" i="15"/>
  <c r="D162" i="15"/>
  <c r="E162" i="15"/>
  <c r="F162" i="15"/>
  <c r="G162" i="15"/>
  <c r="H162" i="15"/>
  <c r="I162" i="15"/>
  <c r="J162" i="15"/>
  <c r="K162" i="15"/>
  <c r="B163" i="15"/>
  <c r="C163" i="15"/>
  <c r="D163" i="15"/>
  <c r="E163" i="15"/>
  <c r="F163" i="15"/>
  <c r="G163" i="15"/>
  <c r="H163" i="15"/>
  <c r="I163" i="15"/>
  <c r="J163" i="15"/>
  <c r="K163" i="15"/>
  <c r="B164" i="15"/>
  <c r="C164" i="15"/>
  <c r="D164" i="15"/>
  <c r="E164" i="15"/>
  <c r="F164" i="15"/>
  <c r="G164" i="15"/>
  <c r="H164" i="15"/>
  <c r="I164" i="15"/>
  <c r="J164" i="15"/>
  <c r="K164" i="15"/>
  <c r="B165" i="15"/>
  <c r="C165" i="15"/>
  <c r="D165" i="15"/>
  <c r="E165" i="15"/>
  <c r="F165" i="15"/>
  <c r="G165" i="15"/>
  <c r="H165" i="15"/>
  <c r="I165" i="15"/>
  <c r="J165" i="15"/>
  <c r="K165" i="15"/>
  <c r="B166" i="15"/>
  <c r="C166" i="15"/>
  <c r="D166" i="15"/>
  <c r="E166" i="15"/>
  <c r="F166" i="15"/>
  <c r="G166" i="15"/>
  <c r="H166" i="15"/>
  <c r="I166" i="15"/>
  <c r="J166" i="15"/>
  <c r="K166" i="15"/>
  <c r="B167" i="15"/>
  <c r="C167" i="15"/>
  <c r="D167" i="15"/>
  <c r="E167" i="15"/>
  <c r="F167" i="15"/>
  <c r="G167" i="15"/>
  <c r="H167" i="15"/>
  <c r="I167" i="15"/>
  <c r="J167" i="15"/>
  <c r="K167" i="15"/>
  <c r="B168" i="15"/>
  <c r="C168" i="15"/>
  <c r="D168" i="15"/>
  <c r="E168" i="15"/>
  <c r="F168" i="15"/>
  <c r="G168" i="15"/>
  <c r="H168" i="15"/>
  <c r="I168" i="15"/>
  <c r="J168" i="15"/>
  <c r="K168" i="15"/>
  <c r="B169" i="15"/>
  <c r="C169" i="15"/>
  <c r="D169" i="15"/>
  <c r="E169" i="15"/>
  <c r="F169" i="15"/>
  <c r="G169" i="15"/>
  <c r="H169" i="15"/>
  <c r="I169" i="15"/>
  <c r="J169" i="15"/>
  <c r="K169" i="15"/>
  <c r="B170" i="15"/>
  <c r="C170" i="15"/>
  <c r="D170" i="15"/>
  <c r="E170" i="15"/>
  <c r="F170" i="15"/>
  <c r="G170" i="15"/>
  <c r="H170" i="15"/>
  <c r="I170" i="15"/>
  <c r="J170" i="15"/>
  <c r="K170" i="15"/>
  <c r="B171" i="15"/>
  <c r="C171" i="15"/>
  <c r="D171" i="15"/>
  <c r="E171" i="15"/>
  <c r="F171" i="15"/>
  <c r="G171" i="15"/>
  <c r="H171" i="15"/>
  <c r="I171" i="15"/>
  <c r="J171" i="15"/>
  <c r="K171" i="15"/>
  <c r="B172" i="15"/>
  <c r="C172" i="15"/>
  <c r="D172" i="15"/>
  <c r="E172" i="15"/>
  <c r="F172" i="15"/>
  <c r="G172" i="15"/>
  <c r="H172" i="15"/>
  <c r="I172" i="15"/>
  <c r="J172" i="15"/>
  <c r="K172" i="15"/>
  <c r="B173" i="15"/>
  <c r="C173" i="15"/>
  <c r="D173" i="15"/>
  <c r="E173" i="15"/>
  <c r="F173" i="15"/>
  <c r="G173" i="15"/>
  <c r="H173" i="15"/>
  <c r="I173" i="15"/>
  <c r="J173" i="15"/>
  <c r="K173" i="15"/>
  <c r="B174" i="15"/>
  <c r="C174" i="15"/>
  <c r="D174" i="15"/>
  <c r="E174" i="15"/>
  <c r="F174" i="15"/>
  <c r="G174" i="15"/>
  <c r="H174" i="15"/>
  <c r="I174" i="15"/>
  <c r="J174" i="15"/>
  <c r="K174" i="15"/>
  <c r="B175" i="15"/>
  <c r="C175" i="15"/>
  <c r="D175" i="15"/>
  <c r="E175" i="15"/>
  <c r="F175" i="15"/>
  <c r="G175" i="15"/>
  <c r="H175" i="15"/>
  <c r="I175" i="15"/>
  <c r="J175" i="15"/>
  <c r="K175" i="15"/>
  <c r="B176" i="15"/>
  <c r="C176" i="15"/>
  <c r="D176" i="15"/>
  <c r="E176" i="15"/>
  <c r="F176" i="15"/>
  <c r="G176" i="15"/>
  <c r="H176" i="15"/>
  <c r="I176" i="15"/>
  <c r="J176" i="15"/>
  <c r="K176" i="15"/>
  <c r="B177" i="15"/>
  <c r="C177" i="15"/>
  <c r="D177" i="15"/>
  <c r="E177" i="15"/>
  <c r="F177" i="15"/>
  <c r="G177" i="15"/>
  <c r="H177" i="15"/>
  <c r="I177" i="15"/>
  <c r="J177" i="15"/>
  <c r="K177" i="15"/>
  <c r="B178" i="15"/>
  <c r="C178" i="15"/>
  <c r="D178" i="15"/>
  <c r="E178" i="15"/>
  <c r="F178" i="15"/>
  <c r="G178" i="15"/>
  <c r="H178" i="15"/>
  <c r="I178" i="15"/>
  <c r="J178" i="15"/>
  <c r="K178" i="15"/>
  <c r="B179" i="15"/>
  <c r="C179" i="15"/>
  <c r="D179" i="15"/>
  <c r="E179" i="15"/>
  <c r="F179" i="15"/>
  <c r="G179" i="15"/>
  <c r="H179" i="15"/>
  <c r="I179" i="15"/>
  <c r="J179" i="15"/>
  <c r="K179" i="15"/>
  <c r="B180" i="15"/>
  <c r="C180" i="15"/>
  <c r="D180" i="15"/>
  <c r="E180" i="15"/>
  <c r="F180" i="15"/>
  <c r="G180" i="15"/>
  <c r="H180" i="15"/>
  <c r="I180" i="15"/>
  <c r="J180" i="15"/>
  <c r="K180" i="15"/>
  <c r="B181" i="15"/>
  <c r="C181" i="15"/>
  <c r="D181" i="15"/>
  <c r="E181" i="15"/>
  <c r="F181" i="15"/>
  <c r="G181" i="15"/>
  <c r="H181" i="15"/>
  <c r="I181" i="15"/>
  <c r="J181" i="15"/>
  <c r="K181" i="15"/>
  <c r="B182" i="15"/>
  <c r="C182" i="15"/>
  <c r="D182" i="15"/>
  <c r="E182" i="15"/>
  <c r="F182" i="15"/>
  <c r="G182" i="15"/>
  <c r="H182" i="15"/>
  <c r="I182" i="15"/>
  <c r="J182" i="15"/>
  <c r="K182" i="15"/>
  <c r="B183" i="15"/>
  <c r="C183" i="15"/>
  <c r="D183" i="15"/>
  <c r="E183" i="15"/>
  <c r="F183" i="15"/>
  <c r="G183" i="15"/>
  <c r="H183" i="15"/>
  <c r="I183" i="15"/>
  <c r="J183" i="15"/>
  <c r="K183" i="15"/>
  <c r="B184" i="15"/>
  <c r="C184" i="15"/>
  <c r="D184" i="15"/>
  <c r="E184" i="15"/>
  <c r="F184" i="15"/>
  <c r="G184" i="15"/>
  <c r="H184" i="15"/>
  <c r="I184" i="15"/>
  <c r="J184" i="15"/>
  <c r="K184" i="15"/>
  <c r="B185" i="15"/>
  <c r="C185" i="15"/>
  <c r="D185" i="15"/>
  <c r="E185" i="15"/>
  <c r="F185" i="15"/>
  <c r="G185" i="15"/>
  <c r="H185" i="15"/>
  <c r="I185" i="15"/>
  <c r="J185" i="15"/>
  <c r="K185" i="15"/>
  <c r="B186" i="15"/>
  <c r="C186" i="15"/>
  <c r="D186" i="15"/>
  <c r="E186" i="15"/>
  <c r="F186" i="15"/>
  <c r="G186" i="15"/>
  <c r="H186" i="15"/>
  <c r="I186" i="15"/>
  <c r="J186" i="15"/>
  <c r="K186" i="15"/>
  <c r="B187" i="15"/>
  <c r="C187" i="15"/>
  <c r="D187" i="15"/>
  <c r="E187" i="15"/>
  <c r="F187" i="15"/>
  <c r="G187" i="15"/>
  <c r="H187" i="15"/>
  <c r="I187" i="15"/>
  <c r="J187" i="15"/>
  <c r="K187" i="15"/>
  <c r="B188" i="15"/>
  <c r="C188" i="15"/>
  <c r="D188" i="15"/>
  <c r="E188" i="15"/>
  <c r="F188" i="15"/>
  <c r="G188" i="15"/>
  <c r="H188" i="15"/>
  <c r="I188" i="15"/>
  <c r="J188" i="15"/>
  <c r="K188" i="15"/>
  <c r="B189" i="15"/>
  <c r="C189" i="15"/>
  <c r="D189" i="15"/>
  <c r="E189" i="15"/>
  <c r="F189" i="15"/>
  <c r="G189" i="15"/>
  <c r="H189" i="15"/>
  <c r="I189" i="15"/>
  <c r="J189" i="15"/>
  <c r="K189" i="15"/>
  <c r="B190" i="15"/>
  <c r="C190" i="15"/>
  <c r="D190" i="15"/>
  <c r="E190" i="15"/>
  <c r="F190" i="15"/>
  <c r="G190" i="15"/>
  <c r="H190" i="15"/>
  <c r="I190" i="15"/>
  <c r="J190" i="15"/>
  <c r="K190" i="15"/>
  <c r="B191" i="15"/>
  <c r="C191" i="15"/>
  <c r="D191" i="15"/>
  <c r="E191" i="15"/>
  <c r="F191" i="15"/>
  <c r="G191" i="15"/>
  <c r="H191" i="15"/>
  <c r="I191" i="15"/>
  <c r="J191" i="15"/>
  <c r="K191" i="15"/>
  <c r="B192" i="15"/>
  <c r="C192" i="15"/>
  <c r="D192" i="15"/>
  <c r="E192" i="15"/>
  <c r="F192" i="15"/>
  <c r="G192" i="15"/>
  <c r="H192" i="15"/>
  <c r="I192" i="15"/>
  <c r="J192" i="15"/>
  <c r="K192" i="15"/>
  <c r="B193" i="15"/>
  <c r="C193" i="15"/>
  <c r="D193" i="15"/>
  <c r="E193" i="15"/>
  <c r="F193" i="15"/>
  <c r="G193" i="15"/>
  <c r="H193" i="15"/>
  <c r="I193" i="15"/>
  <c r="J193" i="15"/>
  <c r="K193" i="15"/>
  <c r="B194" i="15"/>
  <c r="C194" i="15"/>
  <c r="D194" i="15"/>
  <c r="E194" i="15"/>
  <c r="F194" i="15"/>
  <c r="G194" i="15"/>
  <c r="H194" i="15"/>
  <c r="I194" i="15"/>
  <c r="J194" i="15"/>
  <c r="K194" i="15"/>
  <c r="B195" i="15"/>
  <c r="C195" i="15"/>
  <c r="D195" i="15"/>
  <c r="E195" i="15"/>
  <c r="F195" i="15"/>
  <c r="G195" i="15"/>
  <c r="H195" i="15"/>
  <c r="I195" i="15"/>
  <c r="J195" i="15"/>
  <c r="K195" i="15"/>
  <c r="B196" i="15"/>
  <c r="C196" i="15"/>
  <c r="D196" i="15"/>
  <c r="E196" i="15"/>
  <c r="F196" i="15"/>
  <c r="G196" i="15"/>
  <c r="H196" i="15"/>
  <c r="I196" i="15"/>
  <c r="J196" i="15"/>
  <c r="K196" i="15"/>
  <c r="B197" i="15"/>
  <c r="C197" i="15"/>
  <c r="D197" i="15"/>
  <c r="E197" i="15"/>
  <c r="F197" i="15"/>
  <c r="G197" i="15"/>
  <c r="H197" i="15"/>
  <c r="I197" i="15"/>
  <c r="J197" i="15"/>
  <c r="K197" i="15"/>
  <c r="B198" i="15"/>
  <c r="C198" i="15"/>
  <c r="D198" i="15"/>
  <c r="E198" i="15"/>
  <c r="F198" i="15"/>
  <c r="G198" i="15"/>
  <c r="H198" i="15"/>
  <c r="I198" i="15"/>
  <c r="J198" i="15"/>
  <c r="K198" i="15"/>
  <c r="B199" i="15"/>
  <c r="C199" i="15"/>
  <c r="D199" i="15"/>
  <c r="E199" i="15"/>
  <c r="F199" i="15"/>
  <c r="G199" i="15"/>
  <c r="H199" i="15"/>
  <c r="I199" i="15"/>
  <c r="J199" i="15"/>
  <c r="K199" i="15"/>
  <c r="B200" i="15"/>
  <c r="C200" i="15"/>
  <c r="D200" i="15"/>
  <c r="E200" i="15"/>
  <c r="F200" i="15"/>
  <c r="G200" i="15"/>
  <c r="H200" i="15"/>
  <c r="I200" i="15"/>
  <c r="J200" i="15"/>
  <c r="K200" i="15"/>
  <c r="B201" i="15"/>
  <c r="C201" i="15"/>
  <c r="D201" i="15"/>
  <c r="E201" i="15"/>
  <c r="F201" i="15"/>
  <c r="G201" i="15"/>
  <c r="H201" i="15"/>
  <c r="I201" i="15"/>
  <c r="J201" i="15"/>
  <c r="K201" i="15"/>
  <c r="B202" i="15"/>
  <c r="C202" i="15"/>
  <c r="D202" i="15"/>
  <c r="E202" i="15"/>
  <c r="F202" i="15"/>
  <c r="G202" i="15"/>
  <c r="H202" i="15"/>
  <c r="I202" i="15"/>
  <c r="J202" i="15"/>
  <c r="K202" i="15"/>
  <c r="B203" i="15"/>
  <c r="C203" i="15"/>
  <c r="D203" i="15"/>
  <c r="E203" i="15"/>
  <c r="F203" i="15"/>
  <c r="G203" i="15"/>
  <c r="H203" i="15"/>
  <c r="I203" i="15"/>
  <c r="J203" i="15"/>
  <c r="K203" i="15"/>
  <c r="B204" i="15"/>
  <c r="C204" i="15"/>
  <c r="D204" i="15"/>
  <c r="E204" i="15"/>
  <c r="F204" i="15"/>
  <c r="G204" i="15"/>
  <c r="H204" i="15"/>
  <c r="I204" i="15"/>
  <c r="J204" i="15"/>
  <c r="K204" i="15"/>
  <c r="B205" i="15"/>
  <c r="C205" i="15"/>
  <c r="D205" i="15"/>
  <c r="E205" i="15"/>
  <c r="F205" i="15"/>
  <c r="G205" i="15"/>
  <c r="H205" i="15"/>
  <c r="I205" i="15"/>
  <c r="J205" i="15"/>
  <c r="K205" i="15"/>
  <c r="B206" i="15"/>
  <c r="C206" i="15"/>
  <c r="D206" i="15"/>
  <c r="E206" i="15"/>
  <c r="F206" i="15"/>
  <c r="G206" i="15"/>
  <c r="H206" i="15"/>
  <c r="I206" i="15"/>
  <c r="J206" i="15"/>
  <c r="K206" i="15"/>
  <c r="B207" i="15"/>
  <c r="C207" i="15"/>
  <c r="D207" i="15"/>
  <c r="E207" i="15"/>
  <c r="F207" i="15"/>
  <c r="G207" i="15"/>
  <c r="H207" i="15"/>
  <c r="I207" i="15"/>
  <c r="J207" i="15"/>
  <c r="K207" i="15"/>
  <c r="B208" i="15"/>
  <c r="C208" i="15"/>
  <c r="D208" i="15"/>
  <c r="E208" i="15"/>
  <c r="F208" i="15"/>
  <c r="G208" i="15"/>
  <c r="H208" i="15"/>
  <c r="I208" i="15"/>
  <c r="J208" i="15"/>
  <c r="K208" i="15"/>
  <c r="B209" i="15"/>
  <c r="C209" i="15"/>
  <c r="D209" i="15"/>
  <c r="E209" i="15"/>
  <c r="F209" i="15"/>
  <c r="G209" i="15"/>
  <c r="H209" i="15"/>
  <c r="I209" i="15"/>
  <c r="J209" i="15"/>
  <c r="K209" i="15"/>
  <c r="B210" i="15"/>
  <c r="C210" i="15"/>
  <c r="D210" i="15"/>
  <c r="E210" i="15"/>
  <c r="F210" i="15"/>
  <c r="G210" i="15"/>
  <c r="H210" i="15"/>
  <c r="I210" i="15"/>
  <c r="J210" i="15"/>
  <c r="K210" i="15"/>
  <c r="B211" i="15"/>
  <c r="C211" i="15"/>
  <c r="D211" i="15"/>
  <c r="E211" i="15"/>
  <c r="F211" i="15"/>
  <c r="G211" i="15"/>
  <c r="H211" i="15"/>
  <c r="I211" i="15"/>
  <c r="J211" i="15"/>
  <c r="K211" i="15"/>
  <c r="B212" i="15"/>
  <c r="C212" i="15"/>
  <c r="D212" i="15"/>
  <c r="E212" i="15"/>
  <c r="F212" i="15"/>
  <c r="G212" i="15"/>
  <c r="H212" i="15"/>
  <c r="I212" i="15"/>
  <c r="J212" i="15"/>
  <c r="K212" i="15"/>
  <c r="B213" i="15"/>
  <c r="C213" i="15"/>
  <c r="D213" i="15"/>
  <c r="E213" i="15"/>
  <c r="F213" i="15"/>
  <c r="G213" i="15"/>
  <c r="H213" i="15"/>
  <c r="I213" i="15"/>
  <c r="J213" i="15"/>
  <c r="K213" i="15"/>
  <c r="B214" i="15"/>
  <c r="C214" i="15"/>
  <c r="D214" i="15"/>
  <c r="E214" i="15"/>
  <c r="F214" i="15"/>
  <c r="G214" i="15"/>
  <c r="H214" i="15"/>
  <c r="I214" i="15"/>
  <c r="J214" i="15"/>
  <c r="K214" i="15"/>
  <c r="B215" i="15"/>
  <c r="C215" i="15"/>
  <c r="D215" i="15"/>
  <c r="E215" i="15"/>
  <c r="F215" i="15"/>
  <c r="G215" i="15"/>
  <c r="H215" i="15"/>
  <c r="I215" i="15"/>
  <c r="J215" i="15"/>
  <c r="K215" i="15"/>
  <c r="B216" i="15"/>
  <c r="C216" i="15"/>
  <c r="D216" i="15"/>
  <c r="E216" i="15"/>
  <c r="F216" i="15"/>
  <c r="G216" i="15"/>
  <c r="H216" i="15"/>
  <c r="I216" i="15"/>
  <c r="J216" i="15"/>
  <c r="K216" i="15"/>
  <c r="B217" i="15"/>
  <c r="C217" i="15"/>
  <c r="D217" i="15"/>
  <c r="E217" i="15"/>
  <c r="F217" i="15"/>
  <c r="G217" i="15"/>
  <c r="H217" i="15"/>
  <c r="I217" i="15"/>
  <c r="J217" i="15"/>
  <c r="K217" i="15"/>
  <c r="B218" i="15"/>
  <c r="C218" i="15"/>
  <c r="D218" i="15"/>
  <c r="E218" i="15"/>
  <c r="F218" i="15"/>
  <c r="G218" i="15"/>
  <c r="H218" i="15"/>
  <c r="I218" i="15"/>
  <c r="J218" i="15"/>
  <c r="K218" i="15"/>
  <c r="B219" i="15"/>
  <c r="C219" i="15"/>
  <c r="D219" i="15"/>
  <c r="E219" i="15"/>
  <c r="F219" i="15"/>
  <c r="G219" i="15"/>
  <c r="H219" i="15"/>
  <c r="I219" i="15"/>
  <c r="J219" i="15"/>
  <c r="K219" i="15"/>
  <c r="B220" i="15"/>
  <c r="C220" i="15"/>
  <c r="D220" i="15"/>
  <c r="E220" i="15"/>
  <c r="F220" i="15"/>
  <c r="G220" i="15"/>
  <c r="H220" i="15"/>
  <c r="I220" i="15"/>
  <c r="J220" i="15"/>
  <c r="K220" i="15"/>
  <c r="B221" i="15"/>
  <c r="C221" i="15"/>
  <c r="D221" i="15"/>
  <c r="E221" i="15"/>
  <c r="F221" i="15"/>
  <c r="G221" i="15"/>
  <c r="H221" i="15"/>
  <c r="I221" i="15"/>
  <c r="J221" i="15"/>
  <c r="K221" i="15"/>
  <c r="B222" i="15"/>
  <c r="C222" i="15"/>
  <c r="D222" i="15"/>
  <c r="E222" i="15"/>
  <c r="F222" i="15"/>
  <c r="G222" i="15"/>
  <c r="H222" i="15"/>
  <c r="I222" i="15"/>
  <c r="J222" i="15"/>
  <c r="K222" i="15"/>
  <c r="B223" i="15"/>
  <c r="C223" i="15"/>
  <c r="D223" i="15"/>
  <c r="E223" i="15"/>
  <c r="F223" i="15"/>
  <c r="G223" i="15"/>
  <c r="H223" i="15"/>
  <c r="I223" i="15"/>
  <c r="J223" i="15"/>
  <c r="K223" i="15"/>
  <c r="B224" i="15"/>
  <c r="C224" i="15"/>
  <c r="D224" i="15"/>
  <c r="E224" i="15"/>
  <c r="F224" i="15"/>
  <c r="G224" i="15"/>
  <c r="H224" i="15"/>
  <c r="I224" i="15"/>
  <c r="J224" i="15"/>
  <c r="K224" i="15"/>
  <c r="B225" i="15"/>
  <c r="C225" i="15"/>
  <c r="D225" i="15"/>
  <c r="E225" i="15"/>
  <c r="F225" i="15"/>
  <c r="G225" i="15"/>
  <c r="H225" i="15"/>
  <c r="I225" i="15"/>
  <c r="J225" i="15"/>
  <c r="K225" i="15"/>
  <c r="B226" i="15"/>
  <c r="C226" i="15"/>
  <c r="D226" i="15"/>
  <c r="E226" i="15"/>
  <c r="F226" i="15"/>
  <c r="G226" i="15"/>
  <c r="H226" i="15"/>
  <c r="I226" i="15"/>
  <c r="J226" i="15"/>
  <c r="K226" i="15"/>
  <c r="B227" i="15"/>
  <c r="C227" i="15"/>
  <c r="D227" i="15"/>
  <c r="E227" i="15"/>
  <c r="F227" i="15"/>
  <c r="G227" i="15"/>
  <c r="H227" i="15"/>
  <c r="I227" i="15"/>
  <c r="J227" i="15"/>
  <c r="K227" i="15"/>
  <c r="B228" i="15"/>
  <c r="C228" i="15"/>
  <c r="D228" i="15"/>
  <c r="E228" i="15"/>
  <c r="F228" i="15"/>
  <c r="G228" i="15"/>
  <c r="H228" i="15"/>
  <c r="I228" i="15"/>
  <c r="J228" i="15"/>
  <c r="K228" i="15"/>
  <c r="B229" i="15"/>
  <c r="C229" i="15"/>
  <c r="D229" i="15"/>
  <c r="E229" i="15"/>
  <c r="F229" i="15"/>
  <c r="G229" i="15"/>
  <c r="H229" i="15"/>
  <c r="I229" i="15"/>
  <c r="J229" i="15"/>
  <c r="K229" i="15"/>
  <c r="B230" i="15"/>
  <c r="C230" i="15"/>
  <c r="D230" i="15"/>
  <c r="E230" i="15"/>
  <c r="F230" i="15"/>
  <c r="G230" i="15"/>
  <c r="H230" i="15"/>
  <c r="I230" i="15"/>
  <c r="J230" i="15"/>
  <c r="K230" i="15"/>
  <c r="B231" i="15"/>
  <c r="C231" i="15"/>
  <c r="D231" i="15"/>
  <c r="E231" i="15"/>
  <c r="F231" i="15"/>
  <c r="G231" i="15"/>
  <c r="H231" i="15"/>
  <c r="I231" i="15"/>
  <c r="J231" i="15"/>
  <c r="K231" i="15"/>
  <c r="B232" i="15"/>
  <c r="C232" i="15"/>
  <c r="D232" i="15"/>
  <c r="E232" i="15"/>
  <c r="F232" i="15"/>
  <c r="G232" i="15"/>
  <c r="H232" i="15"/>
  <c r="I232" i="15"/>
  <c r="J232" i="15"/>
  <c r="K232" i="15"/>
  <c r="B233" i="15"/>
  <c r="C233" i="15"/>
  <c r="D233" i="15"/>
  <c r="E233" i="15"/>
  <c r="F233" i="15"/>
  <c r="G233" i="15"/>
  <c r="H233" i="15"/>
  <c r="I233" i="15"/>
  <c r="J233" i="15"/>
  <c r="K233" i="15"/>
  <c r="B234" i="15"/>
  <c r="C234" i="15"/>
  <c r="D234" i="15"/>
  <c r="E234" i="15"/>
  <c r="F234" i="15"/>
  <c r="G234" i="15"/>
  <c r="H234" i="15"/>
  <c r="I234" i="15"/>
  <c r="J234" i="15"/>
  <c r="K234" i="15"/>
  <c r="B235" i="15"/>
  <c r="C235" i="15"/>
  <c r="D235" i="15"/>
  <c r="E235" i="15"/>
  <c r="F235" i="15"/>
  <c r="G235" i="15"/>
  <c r="H235" i="15"/>
  <c r="I235" i="15"/>
  <c r="J235" i="15"/>
  <c r="K235" i="15"/>
  <c r="B236" i="15"/>
  <c r="C236" i="15"/>
  <c r="D236" i="15"/>
  <c r="E236" i="15"/>
  <c r="F236" i="15"/>
  <c r="G236" i="15"/>
  <c r="H236" i="15"/>
  <c r="I236" i="15"/>
  <c r="J236" i="15"/>
  <c r="K236" i="15"/>
  <c r="B237" i="15"/>
  <c r="C237" i="15"/>
  <c r="D237" i="15"/>
  <c r="E237" i="15"/>
  <c r="F237" i="15"/>
  <c r="G237" i="15"/>
  <c r="H237" i="15"/>
  <c r="I237" i="15"/>
  <c r="J237" i="15"/>
  <c r="K237" i="15"/>
  <c r="B238" i="15"/>
  <c r="C238" i="15"/>
  <c r="D238" i="15"/>
  <c r="E238" i="15"/>
  <c r="F238" i="15"/>
  <c r="G238" i="15"/>
  <c r="H238" i="15"/>
  <c r="I238" i="15"/>
  <c r="J238" i="15"/>
  <c r="K238" i="15"/>
  <c r="B239" i="15"/>
  <c r="C239" i="15"/>
  <c r="D239" i="15"/>
  <c r="E239" i="15"/>
  <c r="F239" i="15"/>
  <c r="G239" i="15"/>
  <c r="H239" i="15"/>
  <c r="I239" i="15"/>
  <c r="J239" i="15"/>
  <c r="K239" i="15"/>
  <c r="B240" i="15"/>
  <c r="C240" i="15"/>
  <c r="D240" i="15"/>
  <c r="E240" i="15"/>
  <c r="F240" i="15"/>
  <c r="G240" i="15"/>
  <c r="H240" i="15"/>
  <c r="I240" i="15"/>
  <c r="J240" i="15"/>
  <c r="K240" i="15"/>
  <c r="B241" i="15"/>
  <c r="C241" i="15"/>
  <c r="D241" i="15"/>
  <c r="E241" i="15"/>
  <c r="F241" i="15"/>
  <c r="G241" i="15"/>
  <c r="H241" i="15"/>
  <c r="I241" i="15"/>
  <c r="J241" i="15"/>
  <c r="K241" i="15"/>
  <c r="B242" i="15"/>
  <c r="C242" i="15"/>
  <c r="D242" i="15"/>
  <c r="E242" i="15"/>
  <c r="F242" i="15"/>
  <c r="G242" i="15"/>
  <c r="H242" i="15"/>
  <c r="I242" i="15"/>
  <c r="J242" i="15"/>
  <c r="K242" i="15"/>
  <c r="B243" i="15"/>
  <c r="C243" i="15"/>
  <c r="D243" i="15"/>
  <c r="E243" i="15"/>
  <c r="F243" i="15"/>
  <c r="G243" i="15"/>
  <c r="H243" i="15"/>
  <c r="I243" i="15"/>
  <c r="J243" i="15"/>
  <c r="K243" i="15"/>
  <c r="B244" i="15"/>
  <c r="C244" i="15"/>
  <c r="D244" i="15"/>
  <c r="E244" i="15"/>
  <c r="F244" i="15"/>
  <c r="G244" i="15"/>
  <c r="H244" i="15"/>
  <c r="I244" i="15"/>
  <c r="J244" i="15"/>
  <c r="K244" i="15"/>
  <c r="B245" i="15"/>
  <c r="C245" i="15"/>
  <c r="D245" i="15"/>
  <c r="E245" i="15"/>
  <c r="F245" i="15"/>
  <c r="G245" i="15"/>
  <c r="H245" i="15"/>
  <c r="I245" i="15"/>
  <c r="J245" i="15"/>
  <c r="K245" i="15"/>
  <c r="B246" i="15"/>
  <c r="C246" i="15"/>
  <c r="D246" i="15"/>
  <c r="E246" i="15"/>
  <c r="F246" i="15"/>
  <c r="G246" i="15"/>
  <c r="H246" i="15"/>
  <c r="I246" i="15"/>
  <c r="J246" i="15"/>
  <c r="K246" i="15"/>
  <c r="B247" i="15"/>
  <c r="C247" i="15"/>
  <c r="D247" i="15"/>
  <c r="E247" i="15"/>
  <c r="F247" i="15"/>
  <c r="G247" i="15"/>
  <c r="H247" i="15"/>
  <c r="I247" i="15"/>
  <c r="J247" i="15"/>
  <c r="K247" i="15"/>
  <c r="B248" i="15"/>
  <c r="C248" i="15"/>
  <c r="D248" i="15"/>
  <c r="E248" i="15"/>
  <c r="F248" i="15"/>
  <c r="G248" i="15"/>
  <c r="H248" i="15"/>
  <c r="I248" i="15"/>
  <c r="J248" i="15"/>
  <c r="K248" i="15"/>
  <c r="B249" i="15"/>
  <c r="C249" i="15"/>
  <c r="D249" i="15"/>
  <c r="E249" i="15"/>
  <c r="F249" i="15"/>
  <c r="G249" i="15"/>
  <c r="H249" i="15"/>
  <c r="I249" i="15"/>
  <c r="J249" i="15"/>
  <c r="K249" i="15"/>
  <c r="B250" i="15"/>
  <c r="C250" i="15"/>
  <c r="D250" i="15"/>
  <c r="E250" i="15"/>
  <c r="F250" i="15"/>
  <c r="G250" i="15"/>
  <c r="H250" i="15"/>
  <c r="I250" i="15"/>
  <c r="J250" i="15"/>
  <c r="K250" i="15"/>
  <c r="B251" i="15"/>
  <c r="C251" i="15"/>
  <c r="D251" i="15"/>
  <c r="E251" i="15"/>
  <c r="F251" i="15"/>
  <c r="G251" i="15"/>
  <c r="H251" i="15"/>
  <c r="I251" i="15"/>
  <c r="J251" i="15"/>
  <c r="K251" i="15"/>
  <c r="B252" i="15"/>
  <c r="C252" i="15"/>
  <c r="D252" i="15"/>
  <c r="E252" i="15"/>
  <c r="F252" i="15"/>
  <c r="G252" i="15"/>
  <c r="H252" i="15"/>
  <c r="I252" i="15"/>
  <c r="J252" i="15"/>
  <c r="K252" i="15"/>
  <c r="B253" i="15"/>
  <c r="C253" i="15"/>
  <c r="D253" i="15"/>
  <c r="E253" i="15"/>
  <c r="F253" i="15"/>
  <c r="G253" i="15"/>
  <c r="H253" i="15"/>
  <c r="I253" i="15"/>
  <c r="J253" i="15"/>
  <c r="K253" i="15"/>
  <c r="B254" i="15"/>
  <c r="C254" i="15"/>
  <c r="D254" i="15"/>
  <c r="E254" i="15"/>
  <c r="F254" i="15"/>
  <c r="G254" i="15"/>
  <c r="H254" i="15"/>
  <c r="I254" i="15"/>
  <c r="J254" i="15"/>
  <c r="K254" i="15"/>
  <c r="B255" i="15"/>
  <c r="C255" i="15"/>
  <c r="D255" i="15"/>
  <c r="E255" i="15"/>
  <c r="F255" i="15"/>
  <c r="G255" i="15"/>
  <c r="H255" i="15"/>
  <c r="I255" i="15"/>
  <c r="J255" i="15"/>
  <c r="K255" i="15"/>
  <c r="B256" i="15"/>
  <c r="C256" i="15"/>
  <c r="D256" i="15"/>
  <c r="E256" i="15"/>
  <c r="F256" i="15"/>
  <c r="G256" i="15"/>
  <c r="H256" i="15"/>
  <c r="I256" i="15"/>
  <c r="J256" i="15"/>
  <c r="K256" i="15"/>
  <c r="B257" i="15"/>
  <c r="C257" i="15"/>
  <c r="D257" i="15"/>
  <c r="E257" i="15"/>
  <c r="F257" i="15"/>
  <c r="G257" i="15"/>
  <c r="H257" i="15"/>
  <c r="I257" i="15"/>
  <c r="J257" i="15"/>
  <c r="K257" i="15"/>
  <c r="B258" i="15"/>
  <c r="C258" i="15"/>
  <c r="D258" i="15"/>
  <c r="E258" i="15"/>
  <c r="F258" i="15"/>
  <c r="G258" i="15"/>
  <c r="H258" i="15"/>
  <c r="I258" i="15"/>
  <c r="J258" i="15"/>
  <c r="K258" i="15"/>
  <c r="B259" i="15"/>
  <c r="C259" i="15"/>
  <c r="D259" i="15"/>
  <c r="E259" i="15"/>
  <c r="F259" i="15"/>
  <c r="G259" i="15"/>
  <c r="H259" i="15"/>
  <c r="I259" i="15"/>
  <c r="J259" i="15"/>
  <c r="K259" i="15"/>
  <c r="B260" i="15"/>
  <c r="C260" i="15"/>
  <c r="D260" i="15"/>
  <c r="E260" i="15"/>
  <c r="F260" i="15"/>
  <c r="G260" i="15"/>
  <c r="H260" i="15"/>
  <c r="I260" i="15"/>
  <c r="J260" i="15"/>
  <c r="K260" i="15"/>
  <c r="B261" i="15"/>
  <c r="C261" i="15"/>
  <c r="D261" i="15"/>
  <c r="E261" i="15"/>
  <c r="F261" i="15"/>
  <c r="G261" i="15"/>
  <c r="H261" i="15"/>
  <c r="I261" i="15"/>
  <c r="J261" i="15"/>
  <c r="K261" i="15"/>
  <c r="B262" i="15"/>
  <c r="C262" i="15"/>
  <c r="D262" i="15"/>
  <c r="E262" i="15"/>
  <c r="F262" i="15"/>
  <c r="G262" i="15"/>
  <c r="H262" i="15"/>
  <c r="I262" i="15"/>
  <c r="J262" i="15"/>
  <c r="K262" i="15"/>
  <c r="B263" i="15"/>
  <c r="C263" i="15"/>
  <c r="D263" i="15"/>
  <c r="E263" i="15"/>
  <c r="F263" i="15"/>
  <c r="G263" i="15"/>
  <c r="H263" i="15"/>
  <c r="I263" i="15"/>
  <c r="J263" i="15"/>
  <c r="K263" i="15"/>
  <c r="B264" i="15"/>
  <c r="C264" i="15"/>
  <c r="D264" i="15"/>
  <c r="E264" i="15"/>
  <c r="F264" i="15"/>
  <c r="G264" i="15"/>
  <c r="H264" i="15"/>
  <c r="I264" i="15"/>
  <c r="J264" i="15"/>
  <c r="K264" i="15"/>
  <c r="B265" i="15"/>
  <c r="C265" i="15"/>
  <c r="D265" i="15"/>
  <c r="E265" i="15"/>
  <c r="F265" i="15"/>
  <c r="G265" i="15"/>
  <c r="H265" i="15"/>
  <c r="I265" i="15"/>
  <c r="J265" i="15"/>
  <c r="K265" i="15"/>
  <c r="B266" i="15"/>
  <c r="C266" i="15"/>
  <c r="D266" i="15"/>
  <c r="E266" i="15"/>
  <c r="F266" i="15"/>
  <c r="G266" i="15"/>
  <c r="H266" i="15"/>
  <c r="I266" i="15"/>
  <c r="J266" i="15"/>
  <c r="K266" i="15"/>
  <c r="B267" i="15"/>
  <c r="C267" i="15"/>
  <c r="D267" i="15"/>
  <c r="E267" i="15"/>
  <c r="F267" i="15"/>
  <c r="G267" i="15"/>
  <c r="H267" i="15"/>
  <c r="I267" i="15"/>
  <c r="J267" i="15"/>
  <c r="K267" i="15"/>
  <c r="B268" i="15"/>
  <c r="C268" i="15"/>
  <c r="D268" i="15"/>
  <c r="E268" i="15"/>
  <c r="F268" i="15"/>
  <c r="G268" i="15"/>
  <c r="H268" i="15"/>
  <c r="I268" i="15"/>
  <c r="J268" i="15"/>
  <c r="K268" i="15"/>
  <c r="B269" i="15"/>
  <c r="C269" i="15"/>
  <c r="D269" i="15"/>
  <c r="E269" i="15"/>
  <c r="F269" i="15"/>
  <c r="G269" i="15"/>
  <c r="H269" i="15"/>
  <c r="I269" i="15"/>
  <c r="J269" i="15"/>
  <c r="K269" i="15"/>
  <c r="B270" i="15"/>
  <c r="C270" i="15"/>
  <c r="D270" i="15"/>
  <c r="E270" i="15"/>
  <c r="F270" i="15"/>
  <c r="G270" i="15"/>
  <c r="H270" i="15"/>
  <c r="I270" i="15"/>
  <c r="J270" i="15"/>
  <c r="K270" i="15"/>
  <c r="B271" i="15"/>
  <c r="C271" i="15"/>
  <c r="D271" i="15"/>
  <c r="E271" i="15"/>
  <c r="F271" i="15"/>
  <c r="G271" i="15"/>
  <c r="H271" i="15"/>
  <c r="I271" i="15"/>
  <c r="J271" i="15"/>
  <c r="K271" i="15"/>
  <c r="B272" i="15"/>
  <c r="C272" i="15"/>
  <c r="D272" i="15"/>
  <c r="E272" i="15"/>
  <c r="F272" i="15"/>
  <c r="G272" i="15"/>
  <c r="H272" i="15"/>
  <c r="I272" i="15"/>
  <c r="J272" i="15"/>
  <c r="K272" i="15"/>
  <c r="B273" i="15"/>
  <c r="C273" i="15"/>
  <c r="D273" i="15"/>
  <c r="E273" i="15"/>
  <c r="F273" i="15"/>
  <c r="G273" i="15"/>
  <c r="H273" i="15"/>
  <c r="I273" i="15"/>
  <c r="J273" i="15"/>
  <c r="K273" i="15"/>
  <c r="B274" i="15"/>
  <c r="C274" i="15"/>
  <c r="D274" i="15"/>
  <c r="E274" i="15"/>
  <c r="F274" i="15"/>
  <c r="G274" i="15"/>
  <c r="H274" i="15"/>
  <c r="I274" i="15"/>
  <c r="J274" i="15"/>
  <c r="K274" i="15"/>
  <c r="B275" i="15"/>
  <c r="C275" i="15"/>
  <c r="D275" i="15"/>
  <c r="E275" i="15"/>
  <c r="F275" i="15"/>
  <c r="G275" i="15"/>
  <c r="H275" i="15"/>
  <c r="I275" i="15"/>
  <c r="J275" i="15"/>
  <c r="K275" i="15"/>
  <c r="B276" i="15"/>
  <c r="C276" i="15"/>
  <c r="D276" i="15"/>
  <c r="E276" i="15"/>
  <c r="F276" i="15"/>
  <c r="G276" i="15"/>
  <c r="H276" i="15"/>
  <c r="I276" i="15"/>
  <c r="J276" i="15"/>
  <c r="K276" i="15"/>
  <c r="B277" i="15"/>
  <c r="C277" i="15"/>
  <c r="D277" i="15"/>
  <c r="E277" i="15"/>
  <c r="F277" i="15"/>
  <c r="G277" i="15"/>
  <c r="H277" i="15"/>
  <c r="I277" i="15"/>
  <c r="J277" i="15"/>
  <c r="K277" i="15"/>
  <c r="B278" i="15"/>
  <c r="C278" i="15"/>
  <c r="D278" i="15"/>
  <c r="E278" i="15"/>
  <c r="F278" i="15"/>
  <c r="G278" i="15"/>
  <c r="H278" i="15"/>
  <c r="I278" i="15"/>
  <c r="J278" i="15"/>
  <c r="K278" i="15"/>
  <c r="B279" i="15"/>
  <c r="C279" i="15"/>
  <c r="D279" i="15"/>
  <c r="E279" i="15"/>
  <c r="F279" i="15"/>
  <c r="G279" i="15"/>
  <c r="H279" i="15"/>
  <c r="I279" i="15"/>
  <c r="J279" i="15"/>
  <c r="K279" i="15"/>
  <c r="B280" i="15"/>
  <c r="C280" i="15"/>
  <c r="D280" i="15"/>
  <c r="E280" i="15"/>
  <c r="F280" i="15"/>
  <c r="G280" i="15"/>
  <c r="H280" i="15"/>
  <c r="I280" i="15"/>
  <c r="J280" i="15"/>
  <c r="K280" i="15"/>
  <c r="B281" i="15"/>
  <c r="C281" i="15"/>
  <c r="D281" i="15"/>
  <c r="E281" i="15"/>
  <c r="F281" i="15"/>
  <c r="G281" i="15"/>
  <c r="H281" i="15"/>
  <c r="I281" i="15"/>
  <c r="J281" i="15"/>
  <c r="K281" i="15"/>
  <c r="B282" i="15"/>
  <c r="C282" i="15"/>
  <c r="D282" i="15"/>
  <c r="E282" i="15"/>
  <c r="F282" i="15"/>
  <c r="G282" i="15"/>
  <c r="H282" i="15"/>
  <c r="I282" i="15"/>
  <c r="J282" i="15"/>
  <c r="K282" i="15"/>
  <c r="B283" i="15"/>
  <c r="C283" i="15"/>
  <c r="D283" i="15"/>
  <c r="E283" i="15"/>
  <c r="F283" i="15"/>
  <c r="G283" i="15"/>
  <c r="H283" i="15"/>
  <c r="I283" i="15"/>
  <c r="J283" i="15"/>
  <c r="K283" i="15"/>
  <c r="B284" i="15"/>
  <c r="C284" i="15"/>
  <c r="D284" i="15"/>
  <c r="E284" i="15"/>
  <c r="F284" i="15"/>
  <c r="G284" i="15"/>
  <c r="H284" i="15"/>
  <c r="I284" i="15"/>
  <c r="J284" i="15"/>
  <c r="K284" i="15"/>
  <c r="B285" i="15"/>
  <c r="C285" i="15"/>
  <c r="D285" i="15"/>
  <c r="E285" i="15"/>
  <c r="F285" i="15"/>
  <c r="G285" i="15"/>
  <c r="H285" i="15"/>
  <c r="I285" i="15"/>
  <c r="J285" i="15"/>
  <c r="K285" i="15"/>
  <c r="B286" i="15"/>
  <c r="C286" i="15"/>
  <c r="D286" i="15"/>
  <c r="E286" i="15"/>
  <c r="F286" i="15"/>
  <c r="G286" i="15"/>
  <c r="H286" i="15"/>
  <c r="I286" i="15"/>
  <c r="J286" i="15"/>
  <c r="K286" i="15"/>
  <c r="B287" i="15"/>
  <c r="C287" i="15"/>
  <c r="D287" i="15"/>
  <c r="E287" i="15"/>
  <c r="F287" i="15"/>
  <c r="G287" i="15"/>
  <c r="H287" i="15"/>
  <c r="I287" i="15"/>
  <c r="J287" i="15"/>
  <c r="K287" i="15"/>
  <c r="B288" i="15"/>
  <c r="C288" i="15"/>
  <c r="D288" i="15"/>
  <c r="E288" i="15"/>
  <c r="F288" i="15"/>
  <c r="G288" i="15"/>
  <c r="H288" i="15"/>
  <c r="I288" i="15"/>
  <c r="J288" i="15"/>
  <c r="K288" i="15"/>
  <c r="B289" i="15"/>
  <c r="C289" i="15"/>
  <c r="D289" i="15"/>
  <c r="E289" i="15"/>
  <c r="F289" i="15"/>
  <c r="G289" i="15"/>
  <c r="H289" i="15"/>
  <c r="I289" i="15"/>
  <c r="J289" i="15"/>
  <c r="K289" i="15"/>
  <c r="B290" i="15"/>
  <c r="C290" i="15"/>
  <c r="D290" i="15"/>
  <c r="E290" i="15"/>
  <c r="F290" i="15"/>
  <c r="G290" i="15"/>
  <c r="H290" i="15"/>
  <c r="I290" i="15"/>
  <c r="J290" i="15"/>
  <c r="K290" i="15"/>
  <c r="B291" i="15"/>
  <c r="C291" i="15"/>
  <c r="D291" i="15"/>
  <c r="E291" i="15"/>
  <c r="F291" i="15"/>
  <c r="G291" i="15"/>
  <c r="H291" i="15"/>
  <c r="I291" i="15"/>
  <c r="J291" i="15"/>
  <c r="K291" i="15"/>
  <c r="B292" i="15"/>
  <c r="C292" i="15"/>
  <c r="D292" i="15"/>
  <c r="E292" i="15"/>
  <c r="F292" i="15"/>
  <c r="G292" i="15"/>
  <c r="H292" i="15"/>
  <c r="I292" i="15"/>
  <c r="J292" i="15"/>
  <c r="K292" i="15"/>
  <c r="B293" i="15"/>
  <c r="C293" i="15"/>
  <c r="D293" i="15"/>
  <c r="E293" i="15"/>
  <c r="F293" i="15"/>
  <c r="G293" i="15"/>
  <c r="H293" i="15"/>
  <c r="I293" i="15"/>
  <c r="J293" i="15"/>
  <c r="K293" i="15"/>
  <c r="B294" i="15"/>
  <c r="C294" i="15"/>
  <c r="D294" i="15"/>
  <c r="E294" i="15"/>
  <c r="F294" i="15"/>
  <c r="G294" i="15"/>
  <c r="H294" i="15"/>
  <c r="I294" i="15"/>
  <c r="J294" i="15"/>
  <c r="K294" i="15"/>
  <c r="B295" i="15"/>
  <c r="C295" i="15"/>
  <c r="D295" i="15"/>
  <c r="E295" i="15"/>
  <c r="F295" i="15"/>
  <c r="G295" i="15"/>
  <c r="H295" i="15"/>
  <c r="I295" i="15"/>
  <c r="J295" i="15"/>
  <c r="K295" i="15"/>
  <c r="B296" i="15"/>
  <c r="C296" i="15"/>
  <c r="D296" i="15"/>
  <c r="E296" i="15"/>
  <c r="F296" i="15"/>
  <c r="G296" i="15"/>
  <c r="H296" i="15"/>
  <c r="I296" i="15"/>
  <c r="J296" i="15"/>
  <c r="K296" i="15"/>
  <c r="B297" i="15"/>
  <c r="C297" i="15"/>
  <c r="D297" i="15"/>
  <c r="E297" i="15"/>
  <c r="F297" i="15"/>
  <c r="G297" i="15"/>
  <c r="H297" i="15"/>
  <c r="I297" i="15"/>
  <c r="J297" i="15"/>
  <c r="K297" i="15"/>
  <c r="B298" i="15"/>
  <c r="C298" i="15"/>
  <c r="D298" i="15"/>
  <c r="E298" i="15"/>
  <c r="F298" i="15"/>
  <c r="G298" i="15"/>
  <c r="H298" i="15"/>
  <c r="I298" i="15"/>
  <c r="J298" i="15"/>
  <c r="K298" i="15"/>
  <c r="B299" i="15"/>
  <c r="C299" i="15"/>
  <c r="D299" i="15"/>
  <c r="E299" i="15"/>
  <c r="F299" i="15"/>
  <c r="G299" i="15"/>
  <c r="H299" i="15"/>
  <c r="I299" i="15"/>
  <c r="J299" i="15"/>
  <c r="K299" i="15"/>
  <c r="B300" i="15"/>
  <c r="C300" i="15"/>
  <c r="D300" i="15"/>
  <c r="E300" i="15"/>
  <c r="F300" i="15"/>
  <c r="G300" i="15"/>
  <c r="H300" i="15"/>
  <c r="I300" i="15"/>
  <c r="J300" i="15"/>
  <c r="K300" i="15"/>
  <c r="B301" i="15"/>
  <c r="C301" i="15"/>
  <c r="D301" i="15"/>
  <c r="E301" i="15"/>
  <c r="F301" i="15"/>
  <c r="G301" i="15"/>
  <c r="H301" i="15"/>
  <c r="I301" i="15"/>
  <c r="J301" i="15"/>
  <c r="K301" i="15"/>
  <c r="B302" i="15"/>
  <c r="C302" i="15"/>
  <c r="D302" i="15"/>
  <c r="E302" i="15"/>
  <c r="F302" i="15"/>
  <c r="G302" i="15"/>
  <c r="H302" i="15"/>
  <c r="I302" i="15"/>
  <c r="J302" i="15"/>
  <c r="K302" i="15"/>
  <c r="B303" i="15"/>
  <c r="C303" i="15"/>
  <c r="D303" i="15"/>
  <c r="E303" i="15"/>
  <c r="F303" i="15"/>
  <c r="G303" i="15"/>
  <c r="H303" i="15"/>
  <c r="I303" i="15"/>
  <c r="J303" i="15"/>
  <c r="K303" i="15"/>
  <c r="B304" i="15"/>
  <c r="C304" i="15"/>
  <c r="D304" i="15"/>
  <c r="E304" i="15"/>
  <c r="F304" i="15"/>
  <c r="G304" i="15"/>
  <c r="H304" i="15"/>
  <c r="I304" i="15"/>
  <c r="J304" i="15"/>
  <c r="K304" i="15"/>
  <c r="B305" i="15"/>
  <c r="C305" i="15"/>
  <c r="D305" i="15"/>
  <c r="E305" i="15"/>
  <c r="F305" i="15"/>
  <c r="G305" i="15"/>
  <c r="H305" i="15"/>
  <c r="I305" i="15"/>
  <c r="J305" i="15"/>
  <c r="K305" i="15"/>
  <c r="B306" i="15"/>
  <c r="C306" i="15"/>
  <c r="D306" i="15"/>
  <c r="E306" i="15"/>
  <c r="F306" i="15"/>
  <c r="G306" i="15"/>
  <c r="H306" i="15"/>
  <c r="I306" i="15"/>
  <c r="J306" i="15"/>
  <c r="K306" i="15"/>
  <c r="B307" i="15"/>
  <c r="C307" i="15"/>
  <c r="D307" i="15"/>
  <c r="E307" i="15"/>
  <c r="F307" i="15"/>
  <c r="G307" i="15"/>
  <c r="H307" i="15"/>
  <c r="I307" i="15"/>
  <c r="J307" i="15"/>
  <c r="K307" i="15"/>
  <c r="B308" i="15"/>
  <c r="C308" i="15"/>
  <c r="D308" i="15"/>
  <c r="E308" i="15"/>
  <c r="F308" i="15"/>
  <c r="G308" i="15"/>
  <c r="H308" i="15"/>
  <c r="I308" i="15"/>
  <c r="J308" i="15"/>
  <c r="K308" i="15"/>
  <c r="B309" i="15"/>
  <c r="C309" i="15"/>
  <c r="D309" i="15"/>
  <c r="E309" i="15"/>
  <c r="F309" i="15"/>
  <c r="G309" i="15"/>
  <c r="H309" i="15"/>
  <c r="I309" i="15"/>
  <c r="J309" i="15"/>
  <c r="K309" i="15"/>
  <c r="B310" i="15"/>
  <c r="C310" i="15"/>
  <c r="D310" i="15"/>
  <c r="E310" i="15"/>
  <c r="F310" i="15"/>
  <c r="G310" i="15"/>
  <c r="H310" i="15"/>
  <c r="I310" i="15"/>
  <c r="J310" i="15"/>
  <c r="K310" i="15"/>
  <c r="K11" i="15"/>
  <c r="F11" i="15"/>
  <c r="G11" i="15"/>
  <c r="H11" i="15"/>
  <c r="I11" i="15"/>
  <c r="J11" i="15"/>
  <c r="E37" i="6" l="1"/>
  <c r="D37" i="6"/>
  <c r="C11" i="15" l="1"/>
  <c r="D11" i="15"/>
  <c r="E11" i="15"/>
  <c r="B11" i="15"/>
  <c r="L48" i="13" l="1"/>
  <c r="M48" i="13" s="1"/>
  <c r="N48" i="13" s="1"/>
  <c r="E36" i="6" l="1"/>
  <c r="D36" i="6"/>
  <c r="E35" i="6"/>
  <c r="D35" i="6"/>
  <c r="E39" i="6" l="1"/>
  <c r="E38" i="6"/>
  <c r="D39" i="6"/>
  <c r="D38" i="6"/>
  <c r="O7" i="13" l="1"/>
  <c r="L7" i="13" l="1"/>
  <c r="M7" i="13" s="1"/>
  <c r="L8" i="13"/>
  <c r="M8" i="13" s="1"/>
  <c r="N8" i="13" s="1"/>
  <c r="L9" i="13"/>
  <c r="M9" i="13" s="1"/>
  <c r="N9" i="13" s="1"/>
  <c r="L10" i="13"/>
  <c r="M10" i="13" s="1"/>
  <c r="N10" i="13" s="1"/>
  <c r="L11" i="13"/>
  <c r="M11" i="13" s="1"/>
  <c r="L12" i="13"/>
  <c r="M12" i="13" s="1"/>
  <c r="N12" i="13" s="1"/>
  <c r="L13" i="13"/>
  <c r="L14" i="13"/>
  <c r="M14" i="13" s="1"/>
  <c r="N14" i="13" s="1"/>
  <c r="L15" i="13"/>
  <c r="M15" i="13" s="1"/>
  <c r="L16" i="13"/>
  <c r="M16" i="13" s="1"/>
  <c r="N16" i="13" s="1"/>
  <c r="L17" i="13"/>
  <c r="M17" i="13" s="1"/>
  <c r="L18" i="13"/>
  <c r="M18" i="13" s="1"/>
  <c r="N18" i="13" s="1"/>
  <c r="L19" i="13"/>
  <c r="M19" i="13" s="1"/>
  <c r="L20" i="13"/>
  <c r="M20" i="13" s="1"/>
  <c r="N20" i="13" s="1"/>
  <c r="L21" i="13"/>
  <c r="M21" i="13" s="1"/>
  <c r="L24" i="13"/>
  <c r="M24" i="13" s="1"/>
  <c r="N24" i="13" s="1"/>
  <c r="L25" i="13"/>
  <c r="M25" i="13" s="1"/>
  <c r="L26" i="13"/>
  <c r="M26" i="13" s="1"/>
  <c r="L29" i="13"/>
  <c r="M29" i="13" s="1"/>
  <c r="O29" i="13"/>
  <c r="L30" i="13"/>
  <c r="M30" i="13" s="1"/>
  <c r="L31" i="13"/>
  <c r="M31" i="13" s="1"/>
  <c r="L32" i="13"/>
  <c r="M32" i="13" s="1"/>
  <c r="L33" i="13"/>
  <c r="M33" i="13" s="1"/>
  <c r="L34" i="13"/>
  <c r="M34" i="13" s="1"/>
  <c r="L35" i="13"/>
  <c r="M35" i="13" s="1"/>
  <c r="L36" i="13"/>
  <c r="M36" i="13" s="1"/>
  <c r="N36" i="13" s="1"/>
  <c r="L37" i="13"/>
  <c r="M37" i="13" s="1"/>
  <c r="L38" i="13"/>
  <c r="M38" i="13" s="1"/>
  <c r="L39" i="13"/>
  <c r="M39" i="13" s="1"/>
  <c r="L40" i="13"/>
  <c r="M40" i="13" s="1"/>
  <c r="N40" i="13"/>
  <c r="L41" i="13"/>
  <c r="M41" i="13" s="1"/>
  <c r="L42" i="13"/>
  <c r="M42" i="13" s="1"/>
  <c r="L43" i="13"/>
  <c r="M43" i="13" s="1"/>
  <c r="L44" i="13"/>
  <c r="M44" i="13" s="1"/>
  <c r="N44" i="13" s="1"/>
  <c r="L45" i="13"/>
  <c r="M45" i="13" s="1"/>
  <c r="L46" i="13"/>
  <c r="M46" i="13" s="1"/>
  <c r="L47" i="13"/>
  <c r="M47" i="13" s="1"/>
  <c r="N120" i="13"/>
  <c r="D6" i="12"/>
  <c r="N26" i="13" l="1"/>
  <c r="M13" i="13"/>
  <c r="N13" i="13" s="1"/>
  <c r="N32" i="13"/>
  <c r="N46" i="13"/>
  <c r="N42" i="13"/>
  <c r="N38" i="13"/>
  <c r="N34" i="13"/>
  <c r="N30" i="13"/>
  <c r="N47" i="13"/>
  <c r="N43" i="13"/>
  <c r="N41" i="13"/>
  <c r="N39" i="13"/>
  <c r="N37" i="13"/>
  <c r="N35" i="13"/>
  <c r="N33" i="13"/>
  <c r="N31" i="13"/>
  <c r="N29" i="13"/>
  <c r="N25" i="13"/>
  <c r="N21" i="13"/>
  <c r="N19" i="13"/>
  <c r="N17" i="13"/>
  <c r="N15" i="13"/>
  <c r="N11" i="13"/>
  <c r="N7" i="13"/>
  <c r="N45" i="13"/>
  <c r="E42" i="6"/>
  <c r="E30" i="6"/>
  <c r="E41" i="6" s="1"/>
  <c r="B13" i="12"/>
  <c r="I57" i="10"/>
  <c r="I60" i="10"/>
  <c r="H61" i="10"/>
  <c r="I61" i="10" s="1"/>
  <c r="H62" i="10"/>
  <c r="I62" i="10" s="1"/>
  <c r="H63" i="10"/>
  <c r="I63" i="10" s="1"/>
  <c r="H64" i="10"/>
  <c r="I64" i="10" s="1"/>
  <c r="G65" i="10"/>
  <c r="E29" i="11"/>
  <c r="E28" i="11"/>
  <c r="E9" i="11"/>
  <c r="E10" i="11"/>
  <c r="E11" i="11"/>
  <c r="E12" i="11"/>
  <c r="E13" i="11"/>
  <c r="E14" i="11"/>
  <c r="E15" i="11"/>
  <c r="E16" i="11"/>
  <c r="E17" i="11"/>
  <c r="E18" i="11"/>
  <c r="H65" i="10" s="1"/>
  <c r="I65" i="10" s="1"/>
  <c r="E19" i="11"/>
  <c r="E20" i="11"/>
  <c r="E21" i="11"/>
  <c r="E22" i="11"/>
  <c r="E23" i="11"/>
  <c r="E24" i="11"/>
  <c r="D60" i="10"/>
  <c r="C60" i="10"/>
  <c r="D58" i="10"/>
  <c r="C58" i="10"/>
  <c r="D66" i="10"/>
  <c r="D59" i="10" s="1"/>
  <c r="C66" i="10"/>
  <c r="C59" i="10" s="1"/>
  <c r="D61" i="10"/>
  <c r="C61" i="10"/>
  <c r="D57" i="10"/>
  <c r="C57" i="10"/>
  <c r="D347" i="7" l="1"/>
  <c r="D343" i="7"/>
  <c r="D339" i="7"/>
  <c r="D335" i="7"/>
  <c r="D331" i="7"/>
  <c r="D327" i="7"/>
  <c r="D323" i="7"/>
  <c r="D319" i="7"/>
  <c r="D315" i="7"/>
  <c r="D311" i="7"/>
  <c r="D307" i="7"/>
  <c r="D303" i="7"/>
  <c r="D299" i="7"/>
  <c r="D295" i="7"/>
  <c r="D291" i="7"/>
  <c r="D287" i="7"/>
  <c r="D283" i="7"/>
  <c r="D279" i="7"/>
  <c r="D275" i="7"/>
  <c r="D271" i="7"/>
  <c r="D267" i="7"/>
  <c r="D263" i="7"/>
  <c r="D259" i="7"/>
  <c r="D239" i="7"/>
  <c r="D219" i="7"/>
  <c r="D203" i="7"/>
  <c r="D246" i="7"/>
  <c r="D218" i="7"/>
  <c r="D206" i="7"/>
  <c r="D198" i="7"/>
  <c r="D251" i="7"/>
  <c r="D223" i="7"/>
  <c r="D199" i="7"/>
  <c r="D350" i="7"/>
  <c r="D346" i="7"/>
  <c r="D342" i="7"/>
  <c r="D338" i="7"/>
  <c r="D334" i="7"/>
  <c r="D330" i="7"/>
  <c r="D326" i="7"/>
  <c r="D322" i="7"/>
  <c r="D318" i="7"/>
  <c r="D314" i="7"/>
  <c r="D310" i="7"/>
  <c r="D306" i="7"/>
  <c r="D302" i="7"/>
  <c r="D298" i="7"/>
  <c r="D294" i="7"/>
  <c r="D290" i="7"/>
  <c r="D286" i="7"/>
  <c r="D282" i="7"/>
  <c r="D278" i="7"/>
  <c r="D274" i="7"/>
  <c r="D270" i="7"/>
  <c r="D266" i="7"/>
  <c r="D262" i="7"/>
  <c r="D258" i="7"/>
  <c r="D254" i="7"/>
  <c r="D250" i="7"/>
  <c r="D242" i="7"/>
  <c r="D238" i="7"/>
  <c r="D234" i="7"/>
  <c r="D230" i="7"/>
  <c r="D226" i="7"/>
  <c r="D222" i="7"/>
  <c r="D214" i="7"/>
  <c r="D210" i="7"/>
  <c r="D202" i="7"/>
  <c r="D247" i="7"/>
  <c r="D215" i="7"/>
  <c r="D305" i="7"/>
  <c r="D249" i="7"/>
  <c r="D241" i="7"/>
  <c r="D233" i="7"/>
  <c r="D225" i="7"/>
  <c r="D217" i="7"/>
  <c r="D209" i="7"/>
  <c r="D205" i="7"/>
  <c r="D344" i="7"/>
  <c r="D332" i="7"/>
  <c r="D324" i="7"/>
  <c r="D312" i="7"/>
  <c r="D300" i="7"/>
  <c r="D292" i="7"/>
  <c r="D280" i="7"/>
  <c r="D268" i="7"/>
  <c r="D256" i="7"/>
  <c r="D244" i="7"/>
  <c r="D236" i="7"/>
  <c r="D224" i="7"/>
  <c r="D216" i="7"/>
  <c r="D204" i="7"/>
  <c r="D255" i="7"/>
  <c r="D231" i="7"/>
  <c r="D207" i="7"/>
  <c r="D349" i="7"/>
  <c r="D345" i="7"/>
  <c r="D341" i="7"/>
  <c r="D337" i="7"/>
  <c r="D333" i="7"/>
  <c r="D329" i="7"/>
  <c r="D325" i="7"/>
  <c r="D321" i="7"/>
  <c r="D317" i="7"/>
  <c r="D313" i="7"/>
  <c r="D309" i="7"/>
  <c r="D301" i="7"/>
  <c r="D297" i="7"/>
  <c r="D293" i="7"/>
  <c r="D289" i="7"/>
  <c r="D285" i="7"/>
  <c r="D281" i="7"/>
  <c r="D277" i="7"/>
  <c r="D273" i="7"/>
  <c r="D269" i="7"/>
  <c r="D265" i="7"/>
  <c r="D261" i="7"/>
  <c r="D257" i="7"/>
  <c r="D253" i="7"/>
  <c r="D245" i="7"/>
  <c r="D237" i="7"/>
  <c r="D229" i="7"/>
  <c r="D221" i="7"/>
  <c r="D213" i="7"/>
  <c r="D201" i="7"/>
  <c r="D197" i="7"/>
  <c r="D348" i="7"/>
  <c r="D340" i="7"/>
  <c r="D336" i="7"/>
  <c r="D328" i="7"/>
  <c r="D320" i="7"/>
  <c r="D316" i="7"/>
  <c r="D308" i="7"/>
  <c r="D304" i="7"/>
  <c r="D296" i="7"/>
  <c r="D288" i="7"/>
  <c r="D284" i="7"/>
  <c r="D276" i="7"/>
  <c r="D272" i="7"/>
  <c r="D264" i="7"/>
  <c r="D260" i="7"/>
  <c r="D252" i="7"/>
  <c r="D248" i="7"/>
  <c r="D240" i="7"/>
  <c r="D232" i="7"/>
  <c r="D228" i="7"/>
  <c r="D220" i="7"/>
  <c r="D212" i="7"/>
  <c r="D208" i="7"/>
  <c r="D200" i="7"/>
  <c r="D243" i="7"/>
  <c r="D227" i="7"/>
  <c r="D211" i="7"/>
  <c r="D235" i="7"/>
  <c r="P8" i="13"/>
  <c r="Q8" i="13" s="1"/>
  <c r="P10" i="13"/>
  <c r="Q10" i="13" s="1"/>
  <c r="P11" i="13"/>
  <c r="Q11" i="13" s="1"/>
  <c r="P9" i="13"/>
  <c r="Q9" i="13" s="1"/>
  <c r="P40" i="13"/>
  <c r="Q40" i="13" s="1"/>
  <c r="F2" i="9"/>
  <c r="G2" i="9"/>
  <c r="P20" i="13"/>
  <c r="Q20" i="13" s="1"/>
  <c r="P25" i="13"/>
  <c r="Q25" i="13" s="1"/>
  <c r="P43" i="13"/>
  <c r="Q43" i="13" s="1"/>
  <c r="P34" i="13"/>
  <c r="Q34" i="13" s="1"/>
  <c r="P18" i="13"/>
  <c r="Q18" i="13" s="1"/>
  <c r="P15" i="13"/>
  <c r="Q15" i="13" s="1"/>
  <c r="P24" i="13"/>
  <c r="Q24" i="13" s="1"/>
  <c r="P23" i="13"/>
  <c r="Q23" i="13" s="1"/>
  <c r="C9" i="10"/>
  <c r="P42" i="13"/>
  <c r="Q42" i="13" s="1"/>
  <c r="D9" i="10"/>
  <c r="P30" i="13"/>
  <c r="Q30" i="13" s="1"/>
  <c r="P39" i="13"/>
  <c r="Q39" i="13" s="1"/>
  <c r="P45" i="13"/>
  <c r="Q45" i="13" s="1"/>
  <c r="P38" i="13"/>
  <c r="Q38" i="13" s="1"/>
  <c r="P31" i="13"/>
  <c r="Q31" i="13" s="1"/>
  <c r="P14" i="13"/>
  <c r="Q14" i="13" s="1"/>
  <c r="P33" i="13"/>
  <c r="Q33" i="13" s="1"/>
  <c r="P13" i="13"/>
  <c r="Q13" i="13" s="1"/>
  <c r="P48" i="13"/>
  <c r="Q48" i="13" s="1"/>
  <c r="P44" i="13"/>
  <c r="Q44" i="13" s="1"/>
  <c r="P37" i="13"/>
  <c r="Q37" i="13" s="1"/>
  <c r="P32" i="13"/>
  <c r="Q32" i="13" s="1"/>
  <c r="P22" i="13"/>
  <c r="Q22" i="13" s="1"/>
  <c r="P21" i="13"/>
  <c r="Q21" i="13" s="1"/>
  <c r="P19" i="13"/>
  <c r="Q19" i="13" s="1"/>
  <c r="P12" i="13"/>
  <c r="Q12" i="13" s="1"/>
  <c r="P29" i="13"/>
  <c r="P26" i="13"/>
  <c r="Q26" i="13" s="1"/>
  <c r="P46" i="13"/>
  <c r="Q46" i="13" s="1"/>
  <c r="C47" i="6"/>
  <c r="P16" i="13" l="1"/>
  <c r="Q16" i="13" s="1"/>
  <c r="P17" i="13"/>
  <c r="Q17" i="13" s="1"/>
  <c r="P41" i="13"/>
  <c r="Q41" i="13" s="1"/>
  <c r="P35" i="13"/>
  <c r="Q35" i="13" s="1"/>
  <c r="P36" i="13"/>
  <c r="Q36" i="13" s="1"/>
  <c r="P47" i="13"/>
  <c r="Q47" i="13" s="1"/>
  <c r="G41" i="9"/>
  <c r="F39" i="9"/>
  <c r="G122" i="9"/>
  <c r="G18" i="9"/>
  <c r="F123" i="9"/>
  <c r="F251" i="9"/>
  <c r="F92" i="9"/>
  <c r="F42" i="9"/>
  <c r="G76" i="9"/>
  <c r="F226" i="9"/>
  <c r="G74" i="9"/>
  <c r="F125" i="9"/>
  <c r="G294" i="9"/>
  <c r="G38" i="9"/>
  <c r="G209" i="9"/>
  <c r="G17" i="9"/>
  <c r="G228" i="9"/>
  <c r="G181" i="9"/>
  <c r="G85" i="9"/>
  <c r="G296" i="9"/>
  <c r="G200" i="9"/>
  <c r="G188" i="9"/>
  <c r="G215" i="9"/>
  <c r="G252" i="9"/>
  <c r="G293" i="9"/>
  <c r="F105" i="9"/>
  <c r="F246" i="9"/>
  <c r="F59" i="9"/>
  <c r="F187" i="9"/>
  <c r="F168" i="9"/>
  <c r="F170" i="9"/>
  <c r="F74" i="9"/>
  <c r="G241" i="9"/>
  <c r="F290" i="9"/>
  <c r="F194" i="9"/>
  <c r="F189" i="9"/>
  <c r="F93" i="9"/>
  <c r="G166" i="9"/>
  <c r="G281" i="9"/>
  <c r="G145" i="9"/>
  <c r="G292" i="9"/>
  <c r="G213" i="9"/>
  <c r="G117" i="9"/>
  <c r="G53" i="9"/>
  <c r="F29" i="9"/>
  <c r="G264" i="9"/>
  <c r="G136" i="9"/>
  <c r="G124" i="9"/>
  <c r="G36" i="9"/>
  <c r="G4" i="9"/>
  <c r="F12" i="9"/>
  <c r="G247" i="9"/>
  <c r="G183" i="9"/>
  <c r="G119" i="9"/>
  <c r="G87" i="9"/>
  <c r="G55" i="9"/>
  <c r="G23" i="9"/>
  <c r="G48" i="9"/>
  <c r="F24" i="9"/>
  <c r="G291" i="9"/>
  <c r="G227" i="9"/>
  <c r="G163" i="9"/>
  <c r="G131" i="9"/>
  <c r="G67" i="9"/>
  <c r="G35" i="9"/>
  <c r="G3" i="9"/>
  <c r="F54" i="9"/>
  <c r="F118" i="9"/>
  <c r="G206" i="9"/>
  <c r="F135" i="9"/>
  <c r="F199" i="9"/>
  <c r="G98" i="9"/>
  <c r="F112" i="9"/>
  <c r="F285" i="9"/>
  <c r="F116" i="9"/>
  <c r="F104" i="9"/>
  <c r="F228" i="9"/>
  <c r="F292" i="9"/>
  <c r="F142" i="9"/>
  <c r="F235" i="9"/>
  <c r="F129" i="9"/>
  <c r="G245" i="9"/>
  <c r="F100" i="9"/>
  <c r="G66" i="9"/>
  <c r="F212" i="9"/>
  <c r="F209" i="9"/>
  <c r="F279" i="9"/>
  <c r="G270" i="9"/>
  <c r="F110" i="9"/>
  <c r="G265" i="9"/>
  <c r="G164" i="9"/>
  <c r="G54" i="9"/>
  <c r="F192" i="9"/>
  <c r="F222" i="9"/>
  <c r="F241" i="9"/>
  <c r="F164" i="9"/>
  <c r="F191" i="9"/>
  <c r="F283" i="9"/>
  <c r="F158" i="9"/>
  <c r="G25" i="9"/>
  <c r="F183" i="9"/>
  <c r="G284" i="9"/>
  <c r="G201" i="9"/>
  <c r="F10" i="9"/>
  <c r="F121" i="9"/>
  <c r="F185" i="9"/>
  <c r="F262" i="9"/>
  <c r="G238" i="9"/>
  <c r="F79" i="9"/>
  <c r="F207" i="9"/>
  <c r="F271" i="9"/>
  <c r="F200" i="9"/>
  <c r="F162" i="9"/>
  <c r="F130" i="9"/>
  <c r="F98" i="9"/>
  <c r="F66" i="9"/>
  <c r="F15" i="9"/>
  <c r="G186" i="9"/>
  <c r="G160" i="9"/>
  <c r="F250" i="9"/>
  <c r="F186" i="9"/>
  <c r="F181" i="9"/>
  <c r="F149" i="9"/>
  <c r="F85" i="9"/>
  <c r="F53" i="9"/>
  <c r="G134" i="9"/>
  <c r="F6" i="9"/>
  <c r="G193" i="9"/>
  <c r="G65" i="9"/>
  <c r="F41" i="9"/>
  <c r="G212" i="9"/>
  <c r="G205" i="9"/>
  <c r="G141" i="9"/>
  <c r="G77" i="9"/>
  <c r="G13" i="9"/>
  <c r="G288" i="9"/>
  <c r="G256" i="9"/>
  <c r="G180" i="9"/>
  <c r="G176" i="9"/>
  <c r="G60" i="9"/>
  <c r="G28" i="9"/>
  <c r="F4" i="9"/>
  <c r="G271" i="9"/>
  <c r="G207" i="9"/>
  <c r="G143" i="9"/>
  <c r="G47" i="9"/>
  <c r="G15" i="9"/>
  <c r="G40" i="9"/>
  <c r="G8" i="9"/>
  <c r="G283" i="9"/>
  <c r="G219" i="9"/>
  <c r="G187" i="9"/>
  <c r="G123" i="9"/>
  <c r="G91" i="9"/>
  <c r="G59" i="9"/>
  <c r="G27" i="9"/>
  <c r="G202" i="9"/>
  <c r="F134" i="9"/>
  <c r="G254" i="9"/>
  <c r="F147" i="9"/>
  <c r="F275" i="9"/>
  <c r="G242" i="9"/>
  <c r="F237" i="9"/>
  <c r="F148" i="9"/>
  <c r="G210" i="9"/>
  <c r="G290" i="9"/>
  <c r="G234" i="9"/>
  <c r="F151" i="9"/>
  <c r="F78" i="9"/>
  <c r="F19" i="9"/>
  <c r="F65" i="9"/>
  <c r="F33" i="9"/>
  <c r="F261" i="9"/>
  <c r="F254" i="9"/>
  <c r="F108" i="9"/>
  <c r="F120" i="9"/>
  <c r="F255" i="9"/>
  <c r="F139" i="9"/>
  <c r="F46" i="9"/>
  <c r="F145" i="9"/>
  <c r="G185" i="9"/>
  <c r="G285" i="9"/>
  <c r="F64" i="9"/>
  <c r="F3" i="9"/>
  <c r="F252" i="9"/>
  <c r="G258" i="9"/>
  <c r="F159" i="9"/>
  <c r="F43" i="9"/>
  <c r="F94" i="9"/>
  <c r="G236" i="9"/>
  <c r="F232" i="9"/>
  <c r="G184" i="9"/>
  <c r="F17" i="9"/>
  <c r="G105" i="9"/>
  <c r="G233" i="9"/>
  <c r="F26" i="9"/>
  <c r="G214" i="9"/>
  <c r="F73" i="9"/>
  <c r="F137" i="9"/>
  <c r="F201" i="9"/>
  <c r="F214" i="9"/>
  <c r="F278" i="9"/>
  <c r="G30" i="9"/>
  <c r="G286" i="9"/>
  <c r="F91" i="9"/>
  <c r="F155" i="9"/>
  <c r="F219" i="9"/>
  <c r="G146" i="9"/>
  <c r="F204" i="9"/>
  <c r="F154" i="9"/>
  <c r="F122" i="9"/>
  <c r="F90" i="9"/>
  <c r="F58" i="9"/>
  <c r="G282" i="9"/>
  <c r="G273" i="9"/>
  <c r="F295" i="9"/>
  <c r="F274" i="9"/>
  <c r="F242" i="9"/>
  <c r="F210" i="9"/>
  <c r="G138" i="9"/>
  <c r="G10" i="9"/>
  <c r="F173" i="9"/>
  <c r="F141" i="9"/>
  <c r="F109" i="9"/>
  <c r="F77" i="9"/>
  <c r="F45" i="9"/>
  <c r="G230" i="9"/>
  <c r="F30" i="9"/>
  <c r="G297" i="9"/>
  <c r="G249" i="9"/>
  <c r="G177" i="9"/>
  <c r="G113" i="9"/>
  <c r="G49" i="9"/>
  <c r="F25" i="9"/>
  <c r="G260" i="9"/>
  <c r="G196" i="9"/>
  <c r="G229" i="9"/>
  <c r="G197" i="9"/>
  <c r="G165" i="9"/>
  <c r="G133" i="9"/>
  <c r="G101" i="9"/>
  <c r="G69" i="9"/>
  <c r="G37" i="9"/>
  <c r="G5" i="9"/>
  <c r="F13" i="9"/>
  <c r="G280" i="9"/>
  <c r="G248" i="9"/>
  <c r="G216" i="9"/>
  <c r="G168" i="9"/>
  <c r="G104" i="9"/>
  <c r="G156" i="9"/>
  <c r="G92" i="9"/>
  <c r="G52" i="9"/>
  <c r="G20" i="9"/>
  <c r="F28" i="9"/>
  <c r="G295" i="9"/>
  <c r="G263" i="9"/>
  <c r="G231" i="9"/>
  <c r="G199" i="9"/>
  <c r="G167" i="9"/>
  <c r="G135" i="9"/>
  <c r="G103" i="9"/>
  <c r="G71" i="9"/>
  <c r="G39" i="9"/>
  <c r="G7" i="9"/>
  <c r="G64" i="9"/>
  <c r="G32" i="9"/>
  <c r="F40" i="9"/>
  <c r="F8" i="9"/>
  <c r="G275" i="9"/>
  <c r="G243" i="9"/>
  <c r="G211" i="9"/>
  <c r="G179" i="9"/>
  <c r="G147" i="9"/>
  <c r="G115" i="9"/>
  <c r="G83" i="9"/>
  <c r="G51" i="9"/>
  <c r="G19" i="9"/>
  <c r="G192" i="9"/>
  <c r="G266" i="9"/>
  <c r="F150" i="9"/>
  <c r="G78" i="9"/>
  <c r="F35" i="9"/>
  <c r="F103" i="9"/>
  <c r="F167" i="9"/>
  <c r="F231" i="9"/>
  <c r="F287" i="9"/>
  <c r="F48" i="9"/>
  <c r="F253" i="9"/>
  <c r="F23" i="9"/>
  <c r="F180" i="9"/>
  <c r="F38" i="9"/>
  <c r="F273" i="9"/>
  <c r="F60" i="9"/>
  <c r="F260" i="9"/>
  <c r="G94" i="9"/>
  <c r="F281" i="9"/>
  <c r="F267" i="9"/>
  <c r="G222" i="9"/>
  <c r="G130" i="9"/>
  <c r="F277" i="9"/>
  <c r="G182" i="9"/>
  <c r="G120" i="9"/>
  <c r="F152" i="9"/>
  <c r="F291" i="9"/>
  <c r="F63" i="9"/>
  <c r="F190" i="9"/>
  <c r="G172" i="9"/>
  <c r="G226" i="9"/>
  <c r="F296" i="9"/>
  <c r="F160" i="9"/>
  <c r="F223" i="9"/>
  <c r="F107" i="9"/>
  <c r="G46" i="9"/>
  <c r="G154" i="9"/>
  <c r="F113" i="9"/>
  <c r="G118" i="9"/>
  <c r="G57" i="9"/>
  <c r="F97" i="9"/>
  <c r="G121" i="9"/>
  <c r="G274" i="9"/>
  <c r="F227" i="9"/>
  <c r="G62" i="9"/>
  <c r="F62" i="9"/>
  <c r="F88" i="9"/>
  <c r="F293" i="9"/>
  <c r="F131" i="9"/>
  <c r="G142" i="9"/>
  <c r="F238" i="9"/>
  <c r="G298" i="9"/>
  <c r="G128" i="9"/>
  <c r="G34" i="9"/>
  <c r="G169" i="9"/>
  <c r="F169" i="9"/>
  <c r="Q29" i="13"/>
  <c r="F272" i="9"/>
  <c r="F138" i="9"/>
  <c r="G218" i="9"/>
  <c r="F157" i="9"/>
  <c r="F61" i="9"/>
  <c r="F14" i="9"/>
  <c r="G81" i="9"/>
  <c r="G132" i="9"/>
  <c r="G149" i="9"/>
  <c r="G21" i="9"/>
  <c r="G232" i="9"/>
  <c r="G68" i="9"/>
  <c r="G279" i="9"/>
  <c r="G151" i="9"/>
  <c r="G16" i="9"/>
  <c r="G259" i="9"/>
  <c r="G195" i="9"/>
  <c r="G99" i="9"/>
  <c r="G257" i="9"/>
  <c r="F182" i="9"/>
  <c r="F71" i="9"/>
  <c r="F263" i="9"/>
  <c r="F224" i="9"/>
  <c r="G162" i="9"/>
  <c r="F96" i="9"/>
  <c r="F156" i="9"/>
  <c r="F76" i="9"/>
  <c r="F140" i="9"/>
  <c r="F171" i="9"/>
  <c r="G269" i="9"/>
  <c r="F68" i="9"/>
  <c r="F163" i="9"/>
  <c r="F49" i="9"/>
  <c r="F220" i="9"/>
  <c r="F119" i="9"/>
  <c r="G300" i="9"/>
  <c r="F128" i="9"/>
  <c r="F75" i="9"/>
  <c r="G90" i="9"/>
  <c r="G100" i="9"/>
  <c r="G73" i="9"/>
  <c r="G150" i="9"/>
  <c r="F57" i="9"/>
  <c r="G82" i="9"/>
  <c r="F143" i="9"/>
  <c r="F288" i="9"/>
  <c r="F282" i="9"/>
  <c r="F218" i="9"/>
  <c r="G42" i="9"/>
  <c r="F117" i="9"/>
  <c r="G262" i="9"/>
  <c r="G6" i="9"/>
  <c r="G261" i="9"/>
  <c r="G129" i="9"/>
  <c r="G276" i="9"/>
  <c r="G88" i="9"/>
  <c r="G173" i="9"/>
  <c r="G109" i="9"/>
  <c r="G45" i="9"/>
  <c r="F21" i="9"/>
  <c r="G224" i="9"/>
  <c r="G116" i="9"/>
  <c r="G112" i="9"/>
  <c r="F36" i="9"/>
  <c r="G239" i="9"/>
  <c r="G175" i="9"/>
  <c r="G111" i="9"/>
  <c r="G72" i="9"/>
  <c r="F16" i="9"/>
  <c r="G251" i="9"/>
  <c r="G155" i="9"/>
  <c r="F70" i="9"/>
  <c r="G114" i="9"/>
  <c r="F83" i="9"/>
  <c r="F211" i="9"/>
  <c r="F144" i="9"/>
  <c r="G194" i="9"/>
  <c r="F257" i="9"/>
  <c r="F244" i="9"/>
  <c r="F280" i="9"/>
  <c r="F213" i="9"/>
  <c r="F265" i="9"/>
  <c r="F87" i="9"/>
  <c r="G89" i="9"/>
  <c r="F245" i="9"/>
  <c r="G174" i="9"/>
  <c r="G246" i="9"/>
  <c r="F161" i="9"/>
  <c r="F44" i="9"/>
  <c r="F126" i="9"/>
  <c r="F184" i="9"/>
  <c r="G178" i="9"/>
  <c r="F270" i="9"/>
  <c r="F236" i="9"/>
  <c r="G220" i="9"/>
  <c r="G9" i="9"/>
  <c r="G277" i="9"/>
  <c r="G22" i="9"/>
  <c r="G278" i="9"/>
  <c r="F89" i="9"/>
  <c r="F153" i="9"/>
  <c r="G58" i="9"/>
  <c r="F230" i="9"/>
  <c r="F294" i="9"/>
  <c r="G110" i="9"/>
  <c r="F47" i="9"/>
  <c r="F111" i="9"/>
  <c r="F175" i="9"/>
  <c r="F239" i="9"/>
  <c r="F256" i="9"/>
  <c r="F136" i="9"/>
  <c r="F233" i="9"/>
  <c r="F178" i="9"/>
  <c r="F146" i="9"/>
  <c r="F114" i="9"/>
  <c r="F82" i="9"/>
  <c r="F50" i="9"/>
  <c r="G250" i="9"/>
  <c r="G253" i="9"/>
  <c r="G96" i="9"/>
  <c r="F266" i="9"/>
  <c r="F234" i="9"/>
  <c r="F197" i="9"/>
  <c r="F165" i="9"/>
  <c r="F133" i="9"/>
  <c r="F101" i="9"/>
  <c r="F69" i="9"/>
  <c r="F27" i="9"/>
  <c r="G198" i="9"/>
  <c r="G70" i="9"/>
  <c r="F22" i="9"/>
  <c r="G289" i="9"/>
  <c r="G225" i="9"/>
  <c r="G161" i="9"/>
  <c r="G97" i="9"/>
  <c r="G33" i="9"/>
  <c r="F9" i="9"/>
  <c r="G244" i="9"/>
  <c r="G152" i="9"/>
  <c r="G189" i="9"/>
  <c r="G157" i="9"/>
  <c r="G125" i="9"/>
  <c r="G93" i="9"/>
  <c r="G61" i="9"/>
  <c r="G29" i="9"/>
  <c r="F37" i="9"/>
  <c r="F5" i="9"/>
  <c r="G272" i="9"/>
  <c r="G240" i="9"/>
  <c r="G208" i="9"/>
  <c r="G148" i="9"/>
  <c r="G84" i="9"/>
  <c r="G144" i="9"/>
  <c r="G80" i="9"/>
  <c r="G44" i="9"/>
  <c r="G12" i="9"/>
  <c r="F20" i="9"/>
  <c r="G287" i="9"/>
  <c r="G255" i="9"/>
  <c r="G223" i="9"/>
  <c r="G191" i="9"/>
  <c r="G159" i="9"/>
  <c r="G127" i="9"/>
  <c r="G95" i="9"/>
  <c r="G63" i="9"/>
  <c r="G31" i="9"/>
  <c r="F52" i="9"/>
  <c r="G56" i="9"/>
  <c r="G24" i="9"/>
  <c r="F32" i="9"/>
  <c r="G299" i="9"/>
  <c r="G267" i="9"/>
  <c r="G235" i="9"/>
  <c r="G203" i="9"/>
  <c r="G171" i="9"/>
  <c r="G139" i="9"/>
  <c r="G107" i="9"/>
  <c r="G75" i="9"/>
  <c r="G43" i="9"/>
  <c r="G11" i="9"/>
  <c r="G237" i="9"/>
  <c r="F31" i="9"/>
  <c r="F102" i="9"/>
  <c r="F166" i="9"/>
  <c r="G126" i="9"/>
  <c r="F51" i="9"/>
  <c r="F115" i="9"/>
  <c r="F179" i="9"/>
  <c r="F243" i="9"/>
  <c r="F299" i="9"/>
  <c r="F80" i="9"/>
  <c r="F205" i="9"/>
  <c r="F269" i="9"/>
  <c r="F84" i="9"/>
  <c r="F208" i="9"/>
  <c r="F72" i="9"/>
  <c r="F289" i="9"/>
  <c r="F172" i="9"/>
  <c r="F276" i="9"/>
  <c r="F95" i="9"/>
  <c r="F300" i="9"/>
  <c r="F132" i="9"/>
  <c r="F127" i="9"/>
  <c r="F56" i="9"/>
  <c r="F193" i="9"/>
  <c r="F18" i="9"/>
  <c r="F284" i="9"/>
  <c r="P7" i="13"/>
  <c r="Q7" i="13" s="1"/>
  <c r="F259" i="9"/>
  <c r="G190" i="9"/>
  <c r="G170" i="9"/>
  <c r="F268" i="9"/>
  <c r="F249" i="9"/>
  <c r="F196" i="9"/>
  <c r="F7" i="9"/>
  <c r="F195" i="9"/>
  <c r="F55" i="9"/>
  <c r="F174" i="9"/>
  <c r="G26" i="9"/>
  <c r="F81" i="9"/>
  <c r="F34" i="9"/>
  <c r="G268" i="9"/>
  <c r="F11" i="9"/>
  <c r="G204" i="9"/>
  <c r="F216" i="9"/>
  <c r="F203" i="9"/>
  <c r="F286" i="9"/>
  <c r="G217" i="9"/>
  <c r="F297" i="9"/>
  <c r="F248" i="9"/>
  <c r="F229" i="9"/>
  <c r="F215" i="9"/>
  <c r="F99" i="9"/>
  <c r="G14" i="9"/>
  <c r="F206" i="9"/>
  <c r="G153" i="9"/>
  <c r="G108" i="9"/>
  <c r="F225" i="9"/>
  <c r="F67" i="9"/>
  <c r="F176" i="9"/>
  <c r="F202" i="9"/>
  <c r="E47" i="6"/>
  <c r="D47" i="6"/>
  <c r="F106" i="9"/>
  <c r="F221" i="9"/>
  <c r="G50" i="9"/>
  <c r="F264" i="9"/>
  <c r="F86" i="9"/>
  <c r="G137" i="9"/>
  <c r="F247" i="9"/>
  <c r="F177" i="9"/>
  <c r="F188" i="9"/>
  <c r="F217" i="9"/>
  <c r="G140" i="9"/>
  <c r="F298" i="9"/>
  <c r="G106" i="9"/>
  <c r="G221" i="9"/>
  <c r="G158" i="9"/>
  <c r="F240" i="9"/>
  <c r="G102" i="9"/>
  <c r="G86" i="9"/>
  <c r="F258" i="9"/>
  <c r="F198" i="9"/>
  <c r="F124" i="9"/>
  <c r="G79" i="9"/>
  <c r="D15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Sigurd Magnusson</author>
  </authors>
  <commentList>
    <comment ref="D4" authorId="0" shapeId="0" xr:uid="{196DA02A-021F-4A68-80C0-3629BC4F5EBC}">
      <text>
        <r>
          <rPr>
            <b/>
            <sz val="9"/>
            <color indexed="81"/>
            <rFont val="Tahoma"/>
            <family val="2"/>
          </rPr>
          <t>Electric
PHEV
Petrol Hybrid
Petrol
Diesel</t>
        </r>
      </text>
    </comment>
    <comment ref="H7" authorId="0" shapeId="0" xr:uid="{00000000-0006-0000-0500-000001000000}">
      <text>
        <r>
          <rPr>
            <b/>
            <sz val="10"/>
            <color rgb="FF000000"/>
            <rFont val="Tahoma"/>
            <family val="2"/>
          </rPr>
          <t>Prices have not been filled in as they subject to constant change, however can be edited here if you wish to review the results (see column Q).</t>
        </r>
      </text>
    </comment>
    <comment ref="N7" authorId="0" shapeId="0" xr:uid="{00000000-0006-0000-0500-000002000000}">
      <text>
        <r>
          <rPr>
            <b/>
            <sz val="10"/>
            <color rgb="FF000000"/>
            <rFont val="Tahoma"/>
            <family val="2"/>
          </rPr>
          <t xml:space="preserve">Notes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If 3P-WLTP values available, it will be used in this column irrespective of what other test results are available. 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Next preference is to use 4P-WLTP value if available. Conversion is fuel type specific. 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If Fuel type is electric, a defualt value of zero is assigned.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Sigurd Magnusson</author>
  </authors>
  <commentList>
    <comment ref="F6" authorId="0" shapeId="0" xr:uid="{00000000-0006-0000-0800-000001000000}">
      <text>
        <r>
          <rPr>
            <b/>
            <sz val="10"/>
            <color rgb="FF000000"/>
            <rFont val="Tahoma"/>
            <family val="2"/>
          </rPr>
          <t>Sigurd Magnusson: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todo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plot graph 0 gram to ~300g to provide understanding</t>
        </r>
      </text>
    </comment>
  </commentList>
</comments>
</file>

<file path=xl/sharedStrings.xml><?xml version="1.0" encoding="utf-8"?>
<sst xmlns="http://schemas.openxmlformats.org/spreadsheetml/2006/main" count="457" uniqueCount="234">
  <si>
    <t>Make</t>
  </si>
  <si>
    <t>Model</t>
  </si>
  <si>
    <t>Fuel</t>
  </si>
  <si>
    <t>Used or New</t>
  </si>
  <si>
    <t>DIESEL</t>
  </si>
  <si>
    <t>NEW</t>
  </si>
  <si>
    <t>PETROL HYBRID</t>
  </si>
  <si>
    <t>PETROL</t>
  </si>
  <si>
    <t>USED</t>
  </si>
  <si>
    <t>ELECTRIC</t>
  </si>
  <si>
    <t>NEDC</t>
  </si>
  <si>
    <t>Conversion algorithms (ICCT report)</t>
  </si>
  <si>
    <t>From Cycle</t>
  </si>
  <si>
    <t>To Cycle</t>
  </si>
  <si>
    <t>a</t>
  </si>
  <si>
    <t>b</t>
  </si>
  <si>
    <t>Standard</t>
  </si>
  <si>
    <r>
      <t>(gCO</t>
    </r>
    <r>
      <rPr>
        <vertAlign val="subscript"/>
        <sz val="8"/>
        <color rgb="FFFFFFFF"/>
        <rFont val="Arial"/>
        <family val="2"/>
      </rPr>
      <t>2</t>
    </r>
    <r>
      <rPr>
        <sz val="8"/>
        <color rgb="FFFFFFFF"/>
        <rFont val="Arial"/>
        <family val="2"/>
      </rPr>
      <t>/km)</t>
    </r>
  </si>
  <si>
    <t>Error of</t>
  </si>
  <si>
    <t>Prediction</t>
  </si>
  <si>
    <t>4P‑WLTP</t>
  </si>
  <si>
    <t>3P‑WLTP</t>
  </si>
  <si>
    <t>Petrol</t>
  </si>
  <si>
    <t>JC08</t>
  </si>
  <si>
    <t>CAFE</t>
  </si>
  <si>
    <t>Diesel</t>
  </si>
  <si>
    <t>Relations are of the form: 3P‑WLTP = a(From Cycle) + b</t>
  </si>
  <si>
    <r>
      <t>Both 3P‑WLTP and From Cycle are in units of gCO</t>
    </r>
    <r>
      <rPr>
        <vertAlign val="subscript"/>
        <sz val="7"/>
        <color rgb="FF000000"/>
        <rFont val="Arial"/>
        <family val="2"/>
      </rPr>
      <t>2</t>
    </r>
    <r>
      <rPr>
        <sz val="7"/>
        <color rgb="FF000000"/>
        <rFont val="Arial"/>
        <family val="2"/>
      </rPr>
      <t>/km.</t>
    </r>
  </si>
  <si>
    <t xml:space="preserve">4P‑WLTP to 3P‑WLTP relation should not be used unless data for an algebraic </t>
  </si>
  <si>
    <t>calculation is not available.</t>
  </si>
  <si>
    <t>4P-WLTP</t>
  </si>
  <si>
    <t>3P-WLTP</t>
  </si>
  <si>
    <t>Price (inc GST and ORC)</t>
  </si>
  <si>
    <t>Price w discount/fee</t>
  </si>
  <si>
    <t>Emissions (g CO2/km 3P-WLTP test)</t>
  </si>
  <si>
    <t>Discount/Fee (new)</t>
  </si>
  <si>
    <t>Discount/Fee (used)</t>
  </si>
  <si>
    <t>2022 parameters</t>
  </si>
  <si>
    <t>&gt;0 - &lt;=4</t>
  </si>
  <si>
    <t>&gt;4 - &lt;=49</t>
  </si>
  <si>
    <t>&gt;49 - &lt;=69</t>
  </si>
  <si>
    <t>&gt;69 - &lt;=90</t>
  </si>
  <si>
    <t>&gt;90 - &lt;=105</t>
  </si>
  <si>
    <t>&gt;105 - &lt;=120</t>
  </si>
  <si>
    <t>&gt;120 - &lt;=130</t>
  </si>
  <si>
    <t>&gt;130 - &lt;=140</t>
  </si>
  <si>
    <t>&gt;140 - &lt;=150</t>
  </si>
  <si>
    <t>&gt;150 - &lt;=160</t>
  </si>
  <si>
    <t>&gt;160 - &lt;=170</t>
  </si>
  <si>
    <t>&gt;170 - &lt;=180</t>
  </si>
  <si>
    <t>&gt;180 - &lt;=190</t>
  </si>
  <si>
    <t>&gt;190 - &lt;=200</t>
  </si>
  <si>
    <t>&gt;200 - &lt;=225</t>
  </si>
  <si>
    <t>&gt;225 - &lt;=250</t>
  </si>
  <si>
    <t>&gt;250</t>
  </si>
  <si>
    <t>Benchmark</t>
  </si>
  <si>
    <t>CO2 g/km</t>
  </si>
  <si>
    <t>Capped fees</t>
  </si>
  <si>
    <t>Imports</t>
  </si>
  <si>
    <t>New</t>
  </si>
  <si>
    <t>Used</t>
  </si>
  <si>
    <t>Rebate $ per gram</t>
  </si>
  <si>
    <t>Fees $ per gram</t>
  </si>
  <si>
    <t>Rebate $ per g</t>
  </si>
  <si>
    <t>Fees $ per g</t>
  </si>
  <si>
    <t>Rebate EV</t>
  </si>
  <si>
    <t>Rebate PHEV</t>
  </si>
  <si>
    <t>PHEV rebate</t>
  </si>
  <si>
    <t>EV rebate</t>
  </si>
  <si>
    <t>Capped fee</t>
  </si>
  <si>
    <t>WLTP</t>
  </si>
  <si>
    <t>&gt; 0 - &lt;= 5</t>
  </si>
  <si>
    <t>&gt; 5 - &lt;= 55</t>
  </si>
  <si>
    <t>&gt; 55 - &lt;= 80</t>
  </si>
  <si>
    <t>&gt; 80 - &lt;= 100</t>
  </si>
  <si>
    <t>&gt; 100 - &lt;= 120</t>
  </si>
  <si>
    <t>&gt; 120 - &lt;= 135</t>
  </si>
  <si>
    <t>&gt; 135 - &lt;= 145</t>
  </si>
  <si>
    <t>&gt; 145 - &lt;= 155</t>
  </si>
  <si>
    <t>&gt; 155 - &lt;= 170</t>
  </si>
  <si>
    <t>&gt; 170 - &lt;= 180</t>
  </si>
  <si>
    <t>&gt; 180 - &lt;= 190</t>
  </si>
  <si>
    <t>&gt; 190 - &lt;= 200</t>
  </si>
  <si>
    <t>&gt; 200 - &lt;= 215</t>
  </si>
  <si>
    <t>&gt; 215 - &lt;= 225</t>
  </si>
  <si>
    <t>&gt; 225 - &lt;= 250</t>
  </si>
  <si>
    <t>&gt; 250 - &lt;= 280</t>
  </si>
  <si>
    <t>&gt; 280</t>
  </si>
  <si>
    <t>NEDC band</t>
  </si>
  <si>
    <t>3P-WLTP (P)</t>
  </si>
  <si>
    <t>3P-WLTP (D)</t>
  </si>
  <si>
    <t>Diesel/Petrol</t>
  </si>
  <si>
    <t>Average</t>
  </si>
  <si>
    <t>% diesel</t>
  </si>
  <si>
    <t>Feebate cut-offs for schedule</t>
  </si>
  <si>
    <t>GST exclusive parameters for 2022</t>
  </si>
  <si>
    <t>NEDC- WLTP conversion used in the feebate schedule bands - data from A&amp;M team</t>
  </si>
  <si>
    <t>GST excl</t>
  </si>
  <si>
    <t>GST incl</t>
  </si>
  <si>
    <t>Rebate cut off</t>
  </si>
  <si>
    <t>Fee cut off</t>
  </si>
  <si>
    <t>EV cut-off</t>
  </si>
  <si>
    <t>PHEV cut-off</t>
  </si>
  <si>
    <t>HEV cut-off</t>
  </si>
  <si>
    <t>Fee benchmark</t>
  </si>
  <si>
    <t>Discount/Fee incl GST</t>
  </si>
  <si>
    <t/>
  </si>
  <si>
    <t>Emissions (g CO2/km NEDC test)</t>
  </si>
  <si>
    <t>Emissions 
(g CO2/km, 
3P-WLTP test)</t>
  </si>
  <si>
    <t>Discount/Fee (new imports, GST inclusive)</t>
  </si>
  <si>
    <t>Discount/Fee (used imports, GST inclusive)</t>
  </si>
  <si>
    <t xml:space="preserve">NEDC versus WLTP emissions bands </t>
  </si>
  <si>
    <t>Clean Car Discount schedule: NEDC to WLTP conversion (published bands)</t>
  </si>
  <si>
    <t>WLTP band</t>
  </si>
  <si>
    <t>Select fuel type</t>
  </si>
  <si>
    <t>Select test cycle to convert from</t>
  </si>
  <si>
    <t>Selected fuel type =</t>
  </si>
  <si>
    <t>Selected test cycle</t>
  </si>
  <si>
    <t>3P-WLTP value =</t>
  </si>
  <si>
    <t>2D</t>
  </si>
  <si>
    <t>2P</t>
  </si>
  <si>
    <t>3D</t>
  </si>
  <si>
    <t>3P</t>
  </si>
  <si>
    <t>selected value</t>
  </si>
  <si>
    <t>Fuel and cycle ref</t>
  </si>
  <si>
    <t>Lookup reference</t>
  </si>
  <si>
    <t>Test cycle</t>
  </si>
  <si>
    <t>Ref</t>
  </si>
  <si>
    <t>For automated WLTP convertor</t>
  </si>
  <si>
    <t>ICCT TABLE</t>
  </si>
  <si>
    <t>Conversion algorithms (ICCT report) - parameter lookup</t>
  </si>
  <si>
    <t>Fuel type</t>
  </si>
  <si>
    <t>PHEV</t>
  </si>
  <si>
    <t>Step 1</t>
  </si>
  <si>
    <t xml:space="preserve">Obtaining 3P-WLTP vehicle emissions value </t>
  </si>
  <si>
    <t>No</t>
  </si>
  <si>
    <t>Step 2</t>
  </si>
  <si>
    <t>Calculating the amount of discount or fee</t>
  </si>
  <si>
    <r>
      <t xml:space="preserve">Vehicle Emissions
</t>
    </r>
    <r>
      <rPr>
        <sz val="11"/>
        <color theme="0"/>
        <rFont val="Calibri"/>
        <family val="2"/>
        <scheme val="minor"/>
      </rPr>
      <t>(CO</t>
    </r>
    <r>
      <rPr>
        <vertAlign val="subscript"/>
        <sz val="11"/>
        <color theme="0"/>
        <rFont val="Calibri"/>
        <family val="2"/>
        <scheme val="minor"/>
      </rPr>
      <t>2</t>
    </r>
    <r>
      <rPr>
        <sz val="11"/>
        <color theme="0"/>
        <rFont val="Calibri"/>
        <family val="2"/>
        <scheme val="minor"/>
      </rPr>
      <t xml:space="preserve"> g/km)</t>
    </r>
  </si>
  <si>
    <t>FOR CHART</t>
  </si>
  <si>
    <t xml:space="preserve">Vehicle examples </t>
  </si>
  <si>
    <t>Vehicle examples Chart</t>
  </si>
  <si>
    <t>Content</t>
  </si>
  <si>
    <t>CCD schedule</t>
  </si>
  <si>
    <t>CCD schedule chart</t>
  </si>
  <si>
    <r>
      <t>This step helps to convert 4P-WLTP or NEDC test cycle CO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emissions value into 3P-WLTP value.</t>
    </r>
  </si>
  <si>
    <r>
      <t>This step helps to calculate the amount of discount or fee based on 3P-WLTP test cycle CO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emissions value.</t>
    </r>
  </si>
  <si>
    <r>
      <t>This sheet contains the level of rebate and fee for each CO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emissions value (based on 3P-WLTP) for new and used imports.</t>
    </r>
  </si>
  <si>
    <r>
      <t>This chart shows the CCD schedule for used and new imports against CO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emissions value.</t>
    </r>
  </si>
  <si>
    <t>Vehicle examples</t>
  </si>
  <si>
    <t>Vehicle examples chart</t>
  </si>
  <si>
    <t>This chart shows the vehicle examples on the CCD schedules graphically.</t>
  </si>
  <si>
    <t>NECD WLTP conversions</t>
  </si>
  <si>
    <t xml:space="preserve">This contains information on the 3P-WLTP conversion from 4P-WLTP and NEDC test cycles. </t>
  </si>
  <si>
    <t>Step 1  WLTP convertor</t>
  </si>
  <si>
    <t>Step 2 CCD calculator</t>
  </si>
  <si>
    <r>
      <t>Do you know the 3P-WLTP CO</t>
    </r>
    <r>
      <rPr>
        <vertAlign val="subscript"/>
        <sz val="20"/>
        <color theme="1"/>
        <rFont val="Calibri"/>
        <family val="2"/>
        <scheme val="minor"/>
      </rPr>
      <t>2</t>
    </r>
    <r>
      <rPr>
        <sz val="20"/>
        <color theme="1"/>
        <rFont val="Calibri"/>
        <family val="2"/>
        <scheme val="minor"/>
      </rPr>
      <t xml:space="preserve"> emissions values?</t>
    </r>
  </si>
  <si>
    <r>
      <t>Enter the 3P-WLTP value (CO</t>
    </r>
    <r>
      <rPr>
        <vertAlign val="sub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 xml:space="preserve"> g/km) below to find out your rebate/fee (GST inclusive) </t>
    </r>
  </si>
  <si>
    <r>
      <t>This step helps to calculate the amount of discount or fee based on 3P-WLTP test cycle CO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emissions value (eg from Step 1).</t>
    </r>
  </si>
  <si>
    <t>Diesel NEDC to 3P-WLTP</t>
  </si>
  <si>
    <t>Diesel JC08 to 3P-WLTP</t>
  </si>
  <si>
    <t>Diesel EPA to 3P-WLTP</t>
  </si>
  <si>
    <t>Diesel 4P-WLTP* to 3P-WLTP</t>
  </si>
  <si>
    <t>Petrol NEDC to 3P-WLTP</t>
  </si>
  <si>
    <t>Petrol JC08 to 3P-WLTP</t>
  </si>
  <si>
    <t>Petrol EPA to 3P-WLTP</t>
  </si>
  <si>
    <t>Petrol 4P-WLTP* to 3P-WLTP</t>
  </si>
  <si>
    <t>1P</t>
  </si>
  <si>
    <t>4P</t>
  </si>
  <si>
    <t>1D</t>
  </si>
  <si>
    <t>4D</t>
  </si>
  <si>
    <t>CAFÉ</t>
  </si>
  <si>
    <t>2022 Clean Car Discount schedule in 3P-WLTP scale (at 1 gram increments)</t>
  </si>
  <si>
    <t>For vehicle examples tab</t>
  </si>
  <si>
    <t>3P-WLTP Conversion lookup table (at 1 gram increments only)</t>
  </si>
  <si>
    <t>Lookup Ref</t>
  </si>
  <si>
    <t>results shown in 1 decimal place</t>
  </si>
  <si>
    <t>Notes:</t>
  </si>
  <si>
    <t>For other test cycles (4P-WLTP, CAFÉ, JC08, J10-15 and NEDC), please start from Step 1.</t>
  </si>
  <si>
    <t>2020 sales (new and used imports)</t>
  </si>
  <si>
    <t>J10‑15</t>
  </si>
  <si>
    <r>
      <t>This step helps to convert 4P-WLTP, NEDC, and other test cycle CO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emissions value into 3P-WLTP value.</t>
    </r>
  </si>
  <si>
    <t>i3 PHEV</t>
  </si>
  <si>
    <t>Bmw</t>
  </si>
  <si>
    <t>5P</t>
  </si>
  <si>
    <t>J10-15</t>
  </si>
  <si>
    <t>5D</t>
  </si>
  <si>
    <t>Petrol J10-15 to 3P-WLTP</t>
  </si>
  <si>
    <t>Diesel J10-15 to 3P-WLTP</t>
  </si>
  <si>
    <t xml:space="preserve">Use the following emissions factors as used by ICCT when developing the conversion equations from fuel consumption to CO2 emissions:
 </t>
  </si>
  <si>
    <t xml:space="preserve">petrol 2400.5 g CO2/L;  </t>
  </si>
  <si>
    <t>all diesel: 2667.3 g CO2/L.</t>
  </si>
  <si>
    <t>Formula</t>
  </si>
  <si>
    <t>Value:</t>
  </si>
  <si>
    <t>Factor:</t>
  </si>
  <si>
    <t>Calculator:</t>
  </si>
  <si>
    <t>3P-WLTP Result:</t>
  </si>
  <si>
    <t>grams of CO2/km</t>
  </si>
  <si>
    <t>Accurate 4P to 3P conversion using individual phases: 3P-WLTP = 0.20614(P1) + 0.31680(P2) + 0.47706(P3)</t>
  </si>
  <si>
    <r>
      <t xml:space="preserve">Discounts only provided to vehicles with a </t>
    </r>
    <r>
      <rPr>
        <sz val="12"/>
        <color rgb="FFC00000"/>
        <rFont val="Calibri"/>
        <family val="2"/>
        <scheme val="minor"/>
      </rPr>
      <t xml:space="preserve">sales price below $80,000 (inclusive of GST and ORC) </t>
    </r>
    <r>
      <rPr>
        <sz val="12"/>
        <color theme="1"/>
        <rFont val="Calibri"/>
        <family val="2"/>
        <scheme val="minor"/>
      </rPr>
      <t>and with</t>
    </r>
    <r>
      <rPr>
        <sz val="12"/>
        <color rgb="FFC00000"/>
        <rFont val="Calibri"/>
        <family val="2"/>
        <scheme val="minor"/>
      </rPr>
      <t xml:space="preserve"> a 3 or higher star safety rating</t>
    </r>
    <r>
      <rPr>
        <sz val="12"/>
        <color theme="1"/>
        <rFont val="Calibri"/>
        <family val="2"/>
        <scheme val="minor"/>
      </rPr>
      <t>.</t>
    </r>
  </si>
  <si>
    <r>
      <t xml:space="preserve">Vehicles up to and including </t>
    </r>
    <r>
      <rPr>
        <sz val="12"/>
        <color rgb="FFC00000"/>
        <rFont val="Calibri"/>
        <family val="2"/>
        <scheme val="minor"/>
      </rPr>
      <t>146</t>
    </r>
    <r>
      <rPr>
        <sz val="12"/>
        <color theme="1"/>
        <rFont val="Calibri"/>
        <family val="2"/>
        <scheme val="minor"/>
      </rPr>
      <t xml:space="preserve"> grams (3P-WLTP) will receive a discount, capped to $5,750 (new) $2,300 (used) for low emssion (1-55g), and  $8,625 (new) amd $3,450 (used) for zero emission</t>
    </r>
  </si>
  <si>
    <r>
      <t xml:space="preserve">Vehicles </t>
    </r>
    <r>
      <rPr>
        <sz val="12"/>
        <color rgb="FFC00000"/>
        <rFont val="Calibri"/>
        <family val="2"/>
        <scheme val="minor"/>
      </rPr>
      <t>192</t>
    </r>
    <r>
      <rPr>
        <sz val="12"/>
        <color theme="1"/>
        <rFont val="Calibri"/>
        <family val="2"/>
        <scheme val="minor"/>
      </rPr>
      <t xml:space="preserve"> grams (3P-WLTP) or higher will receive a fee, capped to $5,175 (new vehicle) or $2,875 (used) </t>
    </r>
  </si>
  <si>
    <t>Alternatively, to precisely convert 4-phase WLTP to 3-phase WLTP, enter</t>
  </si>
  <si>
    <t>the specific phase values for phase 1, 2, and 3 into the grey boxes below:</t>
  </si>
  <si>
    <t>OR</t>
  </si>
  <si>
    <t>2022 Clean Car Discount calculator</t>
  </si>
  <si>
    <t>Phase 1 (Low speed)</t>
  </si>
  <si>
    <t>Phase 2 (Medium speed)</t>
  </si>
  <si>
    <t>Phase 3 (High speed):</t>
  </si>
  <si>
    <t>3P-WLTP = 0.20614(P1) + 0.31680(P2) + 0.47706(P3). The 'extra-high' speed fourth phase is not used.</t>
  </si>
  <si>
    <t xml:space="preserve">&lt;- an electric vehicle (EV) produces zero grams of emissions </t>
  </si>
  <si>
    <t>&lt;- a plugin hybrid electric vehicle (PHEV) produces a small amount of emissions</t>
  </si>
  <si>
    <t>&lt;- from this point onward, the size of rebate reduces. From this point forward vehicles are a mixture of plugin hybrids, and (progressively more) regular hybrids and fuel efficient vehicles.</t>
  </si>
  <si>
    <t>&lt;- vehicles at or less than this emissions level receive a rebate</t>
  </si>
  <si>
    <t>&lt;- vehicles at or above this emissions level receive a fee</t>
  </si>
  <si>
    <t>&lt;- used vehicles above this point attract no additional fee</t>
  </si>
  <si>
    <t>&lt;- new vehicles above this point attract no additional fee</t>
  </si>
  <si>
    <t>&lt;- a vehicle with higher emissions than this would still attract fees shown here</t>
  </si>
  <si>
    <t>Most vehicle models are available in submodels with different emission levels.</t>
  </si>
  <si>
    <t>Example</t>
  </si>
  <si>
    <t>One</t>
  </si>
  <si>
    <t xml:space="preserve">Example </t>
  </si>
  <si>
    <t>Two</t>
  </si>
  <si>
    <t>Three</t>
  </si>
  <si>
    <t>Four</t>
  </si>
  <si>
    <t>New vehicles:</t>
  </si>
  <si>
    <t>Used import vehicles:</t>
  </si>
  <si>
    <t>This graph is based upon data entered into the preceeding sheet.</t>
  </si>
  <si>
    <t>This sheet contains enables you to calculate multiple examples of new and used imports and their discounts or fees.</t>
  </si>
  <si>
    <r>
      <t xml:space="preserve">The fee per g is </t>
    </r>
    <r>
      <rPr>
        <sz val="12"/>
        <color rgb="FFFF0000"/>
        <rFont val="Calibri"/>
        <family val="2"/>
        <scheme val="minor"/>
      </rPr>
      <t>$43.13 (Used)</t>
    </r>
    <r>
      <rPr>
        <sz val="12"/>
        <color theme="1"/>
        <rFont val="Calibri"/>
        <family val="2"/>
        <scheme val="minor"/>
      </rPr>
      <t xml:space="preserve"> and $57.50 (new) and rebates per g is $20.6 (used) and $51.6 (new)</t>
    </r>
  </si>
  <si>
    <t xml:space="preserve">
You can enter values into this spreadsheet to have them plotted on the next sheet. </t>
  </si>
  <si>
    <t>File last updated on 2 March 2022</t>
  </si>
  <si>
    <t xml:space="preserve">Note: the relevant land transport legislation, Rule and Regulation(s) are the definitive guide to Clean Car Discount policy, including charges and rebates. </t>
  </si>
  <si>
    <t>Clean car discount calculation guide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</si>
</sst>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_(* #,##0_);_(* \(#,##0\);_(* &quot;-&quot;??_);_(@_)"/>
    <numFmt numFmtId="168" formatCode="_(&quot;$&quot;* #,##0_);_(&quot;$&quot;* \(#,##0\);_(&quot;$&quot;* &quot;-&quot;??_);_(@_)"/>
    <numFmt numFmtId="169" formatCode="_-&quot;$&quot;* #,##0.0_-;\-&quot;$&quot;* #,##0.0_-;_-&quot;$&quot;* &quot;-&quot;??_-;_-@_-"/>
    <numFmt numFmtId="170" formatCode="_(&quot;$&quot;* #,##0.0_);_(&quot;$&quot;* \(#,##0.0\);_(&quot;$&quot;* &quot;-&quot;??_);_(@_)"/>
    <numFmt numFmtId="171" formatCode="_(&quot;$&quot;\ #,##0.00_);_(&quot;$&quot;\ \(#,##0.00\);_(&quot;$&quot;* &quot;-&quot;??_);_(@_)"/>
  </numFmts>
  <fonts count="74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FFFFFF"/>
      <name val="Arial"/>
      <family val="2"/>
    </font>
    <font>
      <vertAlign val="subscript"/>
      <sz val="8"/>
      <color rgb="FFFFFFFF"/>
      <name val="Arial"/>
      <family val="2"/>
    </font>
    <font>
      <sz val="8"/>
      <color rgb="FF000000"/>
      <name val="Arial"/>
      <family val="2"/>
    </font>
    <font>
      <sz val="7"/>
      <color rgb="FF000000"/>
      <name val="Arial"/>
      <family val="2"/>
    </font>
    <font>
      <vertAlign val="subscript"/>
      <sz val="7"/>
      <color rgb="FF000000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26"/>
      <color theme="8" tint="-0.499984740745262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60"/>
      <color theme="0"/>
      <name val="Calibri"/>
      <family val="2"/>
      <scheme val="minor"/>
    </font>
    <font>
      <sz val="6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vertAlign val="subscript"/>
      <sz val="14"/>
      <color theme="1"/>
      <name val="Calibri"/>
      <family val="2"/>
      <scheme val="minor"/>
    </font>
    <font>
      <sz val="12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9"/>
      <color theme="0"/>
      <name val="Calibri"/>
      <family val="2"/>
      <scheme val="minor"/>
    </font>
    <font>
      <sz val="36"/>
      <color theme="0"/>
      <name val="Calibri"/>
      <family val="2"/>
      <scheme val="minor"/>
    </font>
    <font>
      <b/>
      <sz val="36"/>
      <color theme="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36"/>
      <color rgb="FF008080"/>
      <name val="Calibri"/>
      <family val="2"/>
      <scheme val="minor"/>
    </font>
    <font>
      <sz val="20"/>
      <color theme="1"/>
      <name val="Calibri"/>
      <family val="2"/>
      <scheme val="minor"/>
    </font>
    <font>
      <vertAlign val="subscript"/>
      <sz val="11"/>
      <color theme="0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28"/>
      <color theme="4" tint="-0.499984740745262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vertAlign val="subscript"/>
      <sz val="20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7"/>
      <color theme="1"/>
      <name val="Arial"/>
      <family val="2"/>
    </font>
    <font>
      <b/>
      <sz val="7"/>
      <color rgb="FF000000"/>
      <name val="Calibri"/>
      <family val="2"/>
      <scheme val="minor"/>
    </font>
    <font>
      <b/>
      <sz val="7"/>
      <color theme="1"/>
      <name val="Arial"/>
      <family val="2"/>
    </font>
    <font>
      <b/>
      <sz val="20"/>
      <name val="Calibri"/>
      <family val="2"/>
      <scheme val="minor"/>
    </font>
    <font>
      <sz val="20"/>
      <color rgb="FF000000"/>
      <name val="Calibri"/>
      <family val="2"/>
      <scheme val="minor"/>
    </font>
    <font>
      <sz val="26"/>
      <color theme="0"/>
      <name val="Calibri"/>
      <family val="2"/>
      <scheme val="minor"/>
    </font>
    <font>
      <sz val="30"/>
      <color rgb="FF008080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rgb="FFC0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7A94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rgb="FF000000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0" fillId="0" borderId="0" applyNumberFormat="0" applyFill="0" applyBorder="0" applyAlignment="0" applyProtection="0"/>
  </cellStyleXfs>
  <cellXfs count="195">
    <xf numFmtId="0" fontId="0" fillId="0" borderId="0" xfId="0"/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right" vertical="center" wrapText="1"/>
    </xf>
    <xf numFmtId="0" fontId="9" fillId="4" borderId="7" xfId="0" applyFont="1" applyFill="1" applyBorder="1" applyAlignment="1">
      <alignment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right" vertical="center" wrapText="1"/>
    </xf>
    <xf numFmtId="0" fontId="0" fillId="5" borderId="0" xfId="0" applyFill="1"/>
    <xf numFmtId="0" fontId="0" fillId="5" borderId="0" xfId="0" applyFill="1" applyAlignment="1">
      <alignment horizontal="center"/>
    </xf>
    <xf numFmtId="168" fontId="0" fillId="5" borderId="0" xfId="0" applyNumberFormat="1" applyFill="1"/>
    <xf numFmtId="0" fontId="0" fillId="5" borderId="0" xfId="0" applyFill="1" applyBorder="1"/>
    <xf numFmtId="0" fontId="3" fillId="5" borderId="0" xfId="0" applyFont="1" applyFill="1" applyAlignment="1">
      <alignment horizont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0" fillId="8" borderId="0" xfId="0" applyFill="1" applyAlignment="1">
      <alignment horizontal="center"/>
    </xf>
    <xf numFmtId="168" fontId="0" fillId="8" borderId="0" xfId="0" applyNumberFormat="1" applyFill="1"/>
    <xf numFmtId="0" fontId="15" fillId="5" borderId="0" xfId="0" applyFont="1" applyFill="1" applyProtection="1">
      <protection hidden="1"/>
    </xf>
    <xf numFmtId="0" fontId="1" fillId="5" borderId="0" xfId="0" applyFont="1" applyFill="1" applyProtection="1">
      <protection hidden="1"/>
    </xf>
    <xf numFmtId="0" fontId="20" fillId="6" borderId="0" xfId="0" applyFont="1" applyFill="1" applyProtection="1">
      <protection hidden="1"/>
    </xf>
    <xf numFmtId="0" fontId="20" fillId="6" borderId="0" xfId="0" applyFont="1" applyFill="1" applyAlignment="1" applyProtection="1">
      <alignment horizontal="center"/>
      <protection hidden="1"/>
    </xf>
    <xf numFmtId="0" fontId="1" fillId="5" borderId="9" xfId="0" applyFont="1" applyFill="1" applyBorder="1" applyProtection="1">
      <protection hidden="1"/>
    </xf>
    <xf numFmtId="166" fontId="1" fillId="5" borderId="9" xfId="0" applyNumberFormat="1" applyFont="1" applyFill="1" applyBorder="1" applyProtection="1">
      <protection hidden="1"/>
    </xf>
    <xf numFmtId="2" fontId="1" fillId="5" borderId="0" xfId="0" applyNumberFormat="1" applyFont="1" applyFill="1" applyProtection="1">
      <protection hidden="1"/>
    </xf>
    <xf numFmtId="0" fontId="35" fillId="5" borderId="0" xfId="0" applyFont="1" applyFill="1" applyProtection="1">
      <protection hidden="1"/>
    </xf>
    <xf numFmtId="168" fontId="1" fillId="5" borderId="9" xfId="2" applyNumberFormat="1" applyFont="1" applyFill="1" applyBorder="1" applyProtection="1">
      <protection hidden="1"/>
    </xf>
    <xf numFmtId="169" fontId="1" fillId="5" borderId="9" xfId="2" applyNumberFormat="1" applyFont="1" applyFill="1" applyBorder="1" applyProtection="1">
      <protection hidden="1"/>
    </xf>
    <xf numFmtId="168" fontId="1" fillId="5" borderId="0" xfId="2" applyNumberFormat="1" applyFont="1" applyFill="1" applyProtection="1">
      <protection hidden="1"/>
    </xf>
    <xf numFmtId="9" fontId="20" fillId="6" borderId="0" xfId="3" applyFont="1" applyFill="1" applyProtection="1">
      <protection hidden="1"/>
    </xf>
    <xf numFmtId="0" fontId="19" fillId="6" borderId="0" xfId="0" applyFont="1" applyFill="1" applyBorder="1" applyAlignment="1" applyProtection="1">
      <alignment vertical="center"/>
      <protection hidden="1"/>
    </xf>
    <xf numFmtId="0" fontId="14" fillId="5" borderId="9" xfId="0" applyFont="1" applyFill="1" applyBorder="1" applyAlignment="1" applyProtection="1">
      <alignment horizontal="right" vertical="center"/>
      <protection hidden="1"/>
    </xf>
    <xf numFmtId="0" fontId="36" fillId="5" borderId="9" xfId="0" applyFont="1" applyFill="1" applyBorder="1" applyProtection="1">
      <protection hidden="1"/>
    </xf>
    <xf numFmtId="0" fontId="36" fillId="6" borderId="10" xfId="0" applyFont="1" applyFill="1" applyBorder="1" applyProtection="1">
      <protection hidden="1"/>
    </xf>
    <xf numFmtId="0" fontId="1" fillId="5" borderId="0" xfId="0" applyFont="1" applyFill="1" applyBorder="1" applyProtection="1">
      <protection hidden="1"/>
    </xf>
    <xf numFmtId="0" fontId="23" fillId="5" borderId="0" xfId="0" applyFont="1" applyFill="1" applyProtection="1">
      <protection hidden="1"/>
    </xf>
    <xf numFmtId="0" fontId="0" fillId="5" borderId="0" xfId="0" applyFill="1" applyProtection="1">
      <protection hidden="1"/>
    </xf>
    <xf numFmtId="0" fontId="24" fillId="6" borderId="18" xfId="0" applyFont="1" applyFill="1" applyBorder="1" applyAlignment="1" applyProtection="1">
      <alignment horizontal="left" vertical="center"/>
      <protection hidden="1"/>
    </xf>
    <xf numFmtId="0" fontId="25" fillId="6" borderId="8" xfId="0" applyFont="1" applyFill="1" applyBorder="1" applyAlignment="1" applyProtection="1">
      <alignment horizontal="center" vertical="center"/>
      <protection hidden="1"/>
    </xf>
    <xf numFmtId="0" fontId="25" fillId="6" borderId="3" xfId="0" applyFont="1" applyFill="1" applyBorder="1" applyAlignment="1" applyProtection="1">
      <alignment horizontal="center" vertical="center"/>
      <protection hidden="1"/>
    </xf>
    <xf numFmtId="0" fontId="22" fillId="5" borderId="19" xfId="0" applyFont="1" applyFill="1" applyBorder="1" applyAlignment="1" applyProtection="1">
      <alignment vertical="center"/>
      <protection hidden="1"/>
    </xf>
    <xf numFmtId="0" fontId="26" fillId="5" borderId="0" xfId="0" applyFont="1" applyFill="1" applyBorder="1" applyAlignment="1" applyProtection="1">
      <alignment vertical="center"/>
      <protection hidden="1"/>
    </xf>
    <xf numFmtId="0" fontId="26" fillId="5" borderId="4" xfId="0" applyFont="1" applyFill="1" applyBorder="1" applyAlignment="1" applyProtection="1">
      <alignment vertical="center"/>
      <protection hidden="1"/>
    </xf>
    <xf numFmtId="168" fontId="16" fillId="5" borderId="21" xfId="0" applyNumberFormat="1" applyFont="1" applyFill="1" applyBorder="1" applyAlignment="1" applyProtection="1">
      <alignment horizontal="center" vertical="center"/>
      <protection hidden="1"/>
    </xf>
    <xf numFmtId="168" fontId="16" fillId="5" borderId="5" xfId="0" applyNumberFormat="1" applyFont="1" applyFill="1" applyBorder="1" applyAlignment="1" applyProtection="1">
      <alignment horizontal="center" vertical="center"/>
      <protection hidden="1"/>
    </xf>
    <xf numFmtId="0" fontId="0" fillId="5" borderId="0" xfId="0" applyFont="1" applyFill="1" applyProtection="1">
      <protection hidden="1"/>
    </xf>
    <xf numFmtId="0" fontId="4" fillId="5" borderId="0" xfId="0" applyFont="1" applyFill="1" applyAlignment="1" applyProtection="1">
      <protection hidden="1"/>
    </xf>
    <xf numFmtId="0" fontId="1" fillId="6" borderId="0" xfId="0" applyFont="1" applyFill="1" applyProtection="1">
      <protection hidden="1"/>
    </xf>
    <xf numFmtId="0" fontId="4" fillId="6" borderId="0" xfId="0" applyFont="1" applyFill="1" applyAlignment="1" applyProtection="1">
      <protection hidden="1"/>
    </xf>
    <xf numFmtId="0" fontId="32" fillId="5" borderId="0" xfId="0" applyFont="1" applyFill="1" applyProtection="1">
      <protection hidden="1"/>
    </xf>
    <xf numFmtId="0" fontId="21" fillId="5" borderId="0" xfId="0" applyFont="1" applyFill="1" applyAlignment="1" applyProtection="1">
      <alignment horizontal="left"/>
      <protection locked="0"/>
    </xf>
    <xf numFmtId="0" fontId="3" fillId="5" borderId="0" xfId="0" applyFont="1" applyFill="1" applyProtection="1">
      <protection locked="0"/>
    </xf>
    <xf numFmtId="167" fontId="2" fillId="5" borderId="0" xfId="1" applyNumberFormat="1" applyFont="1" applyFill="1" applyProtection="1">
      <protection locked="0"/>
    </xf>
    <xf numFmtId="0" fontId="0" fillId="5" borderId="0" xfId="0" applyFill="1" applyProtection="1">
      <protection locked="0"/>
    </xf>
    <xf numFmtId="0" fontId="0" fillId="5" borderId="0" xfId="0" applyFill="1" applyAlignment="1" applyProtection="1">
      <alignment horizontal="center" wrapText="1"/>
      <protection locked="0"/>
    </xf>
    <xf numFmtId="0" fontId="3" fillId="5" borderId="0" xfId="0" applyFont="1" applyFill="1" applyAlignment="1" applyProtection="1">
      <alignment wrapText="1"/>
      <protection locked="0"/>
    </xf>
    <xf numFmtId="167" fontId="2" fillId="5" borderId="0" xfId="1" applyNumberFormat="1" applyFont="1" applyFill="1" applyAlignment="1" applyProtection="1">
      <alignment wrapText="1"/>
      <protection locked="0"/>
    </xf>
    <xf numFmtId="0" fontId="18" fillId="6" borderId="9" xfId="0" applyFont="1" applyFill="1" applyBorder="1" applyAlignment="1" applyProtection="1">
      <alignment horizontal="center" wrapText="1"/>
      <protection locked="0"/>
    </xf>
    <xf numFmtId="0" fontId="0" fillId="5" borderId="0" xfId="0" applyFill="1" applyAlignment="1" applyProtection="1">
      <alignment horizontal="center"/>
      <protection locked="0"/>
    </xf>
    <xf numFmtId="0" fontId="37" fillId="6" borderId="0" xfId="0" applyFont="1" applyFill="1" applyAlignment="1" applyProtection="1">
      <alignment horizontal="left"/>
      <protection hidden="1"/>
    </xf>
    <xf numFmtId="0" fontId="37" fillId="6" borderId="0" xfId="0" applyFont="1" applyFill="1" applyAlignment="1" applyProtection="1">
      <alignment horizontal="center"/>
      <protection hidden="1"/>
    </xf>
    <xf numFmtId="0" fontId="37" fillId="7" borderId="0" xfId="0" applyFont="1" applyFill="1" applyAlignment="1" applyProtection="1">
      <alignment horizontal="center"/>
      <protection hidden="1"/>
    </xf>
    <xf numFmtId="166" fontId="29" fillId="5" borderId="9" xfId="0" applyNumberFormat="1" applyFont="1" applyFill="1" applyBorder="1" applyProtection="1">
      <protection hidden="1"/>
    </xf>
    <xf numFmtId="0" fontId="29" fillId="5" borderId="0" xfId="0" applyFont="1" applyFill="1" applyProtection="1">
      <protection hidden="1"/>
    </xf>
    <xf numFmtId="0" fontId="30" fillId="5" borderId="0" xfId="0" applyFont="1" applyFill="1" applyProtection="1">
      <protection hidden="1"/>
    </xf>
    <xf numFmtId="0" fontId="29" fillId="5" borderId="0" xfId="0" applyFont="1" applyFill="1" applyBorder="1" applyAlignment="1" applyProtection="1">
      <protection hidden="1"/>
    </xf>
    <xf numFmtId="0" fontId="29" fillId="5" borderId="0" xfId="0" applyFont="1" applyFill="1" applyAlignment="1" applyProtection="1">
      <protection hidden="1"/>
    </xf>
    <xf numFmtId="0" fontId="31" fillId="6" borderId="16" xfId="0" applyFont="1" applyFill="1" applyBorder="1" applyProtection="1">
      <protection hidden="1"/>
    </xf>
    <xf numFmtId="0" fontId="31" fillId="6" borderId="17" xfId="0" applyFont="1" applyFill="1" applyBorder="1" applyAlignment="1" applyProtection="1">
      <alignment horizontal="center"/>
      <protection hidden="1"/>
    </xf>
    <xf numFmtId="0" fontId="29" fillId="5" borderId="11" xfId="0" applyFont="1" applyFill="1" applyBorder="1" applyProtection="1">
      <protection hidden="1"/>
    </xf>
    <xf numFmtId="168" fontId="29" fillId="5" borderId="0" xfId="2" applyNumberFormat="1" applyFont="1" applyFill="1" applyBorder="1" applyAlignment="1" applyProtection="1">
      <alignment horizontal="center"/>
      <protection hidden="1"/>
    </xf>
    <xf numFmtId="168" fontId="29" fillId="5" borderId="12" xfId="2" applyNumberFormat="1" applyFont="1" applyFill="1" applyBorder="1" applyAlignment="1" applyProtection="1">
      <alignment horizontal="center"/>
      <protection hidden="1"/>
    </xf>
    <xf numFmtId="170" fontId="29" fillId="5" borderId="0" xfId="2" applyNumberFormat="1" applyFont="1" applyFill="1" applyBorder="1" applyAlignment="1" applyProtection="1">
      <alignment horizontal="center"/>
      <protection hidden="1"/>
    </xf>
    <xf numFmtId="170" fontId="29" fillId="5" borderId="12" xfId="2" applyNumberFormat="1" applyFont="1" applyFill="1" applyBorder="1" applyAlignment="1" applyProtection="1">
      <alignment horizontal="center"/>
      <protection hidden="1"/>
    </xf>
    <xf numFmtId="0" fontId="29" fillId="5" borderId="13" xfId="0" applyFont="1" applyFill="1" applyBorder="1" applyProtection="1">
      <protection hidden="1"/>
    </xf>
    <xf numFmtId="170" fontId="29" fillId="5" borderId="14" xfId="2" applyNumberFormat="1" applyFont="1" applyFill="1" applyBorder="1" applyAlignment="1" applyProtection="1">
      <alignment horizontal="center"/>
      <protection hidden="1"/>
    </xf>
    <xf numFmtId="0" fontId="29" fillId="5" borderId="0" xfId="0" applyFont="1" applyFill="1" applyBorder="1" applyAlignment="1" applyProtection="1">
      <alignment horizontal="center"/>
      <protection hidden="1"/>
    </xf>
    <xf numFmtId="0" fontId="29" fillId="5" borderId="12" xfId="0" applyFont="1" applyFill="1" applyBorder="1" applyAlignment="1" applyProtection="1">
      <alignment horizontal="center"/>
      <protection hidden="1"/>
    </xf>
    <xf numFmtId="0" fontId="39" fillId="6" borderId="18" xfId="0" applyFont="1" applyFill="1" applyBorder="1" applyAlignment="1" applyProtection="1">
      <alignment horizontal="left" vertical="center"/>
      <protection hidden="1"/>
    </xf>
    <xf numFmtId="0" fontId="9" fillId="4" borderId="22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17" fillId="6" borderId="0" xfId="0" applyFont="1" applyFill="1"/>
    <xf numFmtId="0" fontId="40" fillId="5" borderId="0" xfId="0" applyFont="1" applyFill="1"/>
    <xf numFmtId="0" fontId="10" fillId="5" borderId="0" xfId="0" applyFont="1" applyFill="1" applyAlignment="1">
      <alignment vertical="center"/>
    </xf>
    <xf numFmtId="0" fontId="10" fillId="5" borderId="0" xfId="0" applyFont="1" applyFill="1" applyAlignment="1">
      <alignment vertical="center" wrapText="1"/>
    </xf>
    <xf numFmtId="0" fontId="5" fillId="5" borderId="0" xfId="0" applyFont="1" applyFill="1"/>
    <xf numFmtId="0" fontId="6" fillId="5" borderId="0" xfId="0" applyFont="1" applyFill="1"/>
    <xf numFmtId="0" fontId="18" fillId="6" borderId="18" xfId="0" applyFont="1" applyFill="1" applyBorder="1"/>
    <xf numFmtId="0" fontId="18" fillId="6" borderId="8" xfId="0" applyFont="1" applyFill="1" applyBorder="1"/>
    <xf numFmtId="0" fontId="18" fillId="6" borderId="3" xfId="0" applyFont="1" applyFill="1" applyBorder="1"/>
    <xf numFmtId="0" fontId="18" fillId="6" borderId="19" xfId="0" applyFont="1" applyFill="1" applyBorder="1" applyAlignment="1">
      <alignment horizontal="center"/>
    </xf>
    <xf numFmtId="0" fontId="18" fillId="6" borderId="0" xfId="0" applyFont="1" applyFill="1" applyBorder="1" applyAlignment="1">
      <alignment horizontal="center"/>
    </xf>
    <xf numFmtId="0" fontId="18" fillId="6" borderId="4" xfId="0" applyFont="1" applyFill="1" applyBorder="1" applyAlignment="1">
      <alignment horizontal="center"/>
    </xf>
    <xf numFmtId="0" fontId="42" fillId="5" borderId="0" xfId="0" applyFont="1" applyFill="1"/>
    <xf numFmtId="0" fontId="43" fillId="5" borderId="0" xfId="0" applyFont="1" applyFill="1"/>
    <xf numFmtId="164" fontId="0" fillId="5" borderId="0" xfId="2" applyFont="1" applyFill="1"/>
    <xf numFmtId="0" fontId="0" fillId="5" borderId="0" xfId="0" applyFill="1" applyAlignment="1">
      <alignment horizontal="right"/>
    </xf>
    <xf numFmtId="0" fontId="16" fillId="5" borderId="0" xfId="0" applyFont="1" applyFill="1"/>
    <xf numFmtId="1" fontId="0" fillId="5" borderId="0" xfId="0" applyNumberFormat="1" applyFill="1"/>
    <xf numFmtId="166" fontId="0" fillId="5" borderId="0" xfId="0" applyNumberFormat="1" applyFill="1"/>
    <xf numFmtId="168" fontId="0" fillId="5" borderId="0" xfId="2" applyNumberFormat="1" applyFont="1" applyFill="1"/>
    <xf numFmtId="0" fontId="20" fillId="6" borderId="0" xfId="0" applyFont="1" applyFill="1" applyAlignment="1">
      <alignment vertical="center" wrapText="1"/>
    </xf>
    <xf numFmtId="0" fontId="20" fillId="6" borderId="0" xfId="0" applyFont="1" applyFill="1" applyAlignment="1">
      <alignment horizontal="center" vertical="center" wrapText="1"/>
    </xf>
    <xf numFmtId="164" fontId="20" fillId="6" borderId="0" xfId="2" applyFont="1" applyFill="1" applyAlignment="1">
      <alignment horizontal="center" vertical="center" wrapText="1"/>
    </xf>
    <xf numFmtId="0" fontId="45" fillId="5" borderId="0" xfId="0" applyFont="1" applyFill="1" applyAlignment="1">
      <alignment horizontal="center"/>
    </xf>
    <xf numFmtId="0" fontId="46" fillId="5" borderId="0" xfId="0" applyFont="1" applyFill="1"/>
    <xf numFmtId="0" fontId="47" fillId="5" borderId="0" xfId="0" applyFont="1" applyFill="1"/>
    <xf numFmtId="0" fontId="0" fillId="8" borderId="0" xfId="0" applyFill="1"/>
    <xf numFmtId="0" fontId="48" fillId="6" borderId="0" xfId="0" applyFont="1" applyFill="1" applyAlignment="1">
      <alignment horizontal="center"/>
    </xf>
    <xf numFmtId="0" fontId="50" fillId="5" borderId="0" xfId="4" applyFill="1"/>
    <xf numFmtId="0" fontId="17" fillId="6" borderId="0" xfId="0" applyFont="1" applyFill="1" applyAlignment="1">
      <alignment horizontal="center" wrapText="1"/>
    </xf>
    <xf numFmtId="0" fontId="17" fillId="6" borderId="0" xfId="0" applyFont="1" applyFill="1" applyAlignment="1">
      <alignment horizontal="center"/>
    </xf>
    <xf numFmtId="0" fontId="24" fillId="6" borderId="22" xfId="0" applyFont="1" applyFill="1" applyBorder="1" applyAlignment="1" applyProtection="1">
      <alignment horizontal="left" vertical="center"/>
      <protection hidden="1"/>
    </xf>
    <xf numFmtId="0" fontId="22" fillId="5" borderId="0" xfId="0" applyFont="1" applyFill="1"/>
    <xf numFmtId="0" fontId="22" fillId="0" borderId="0" xfId="0" applyFont="1"/>
    <xf numFmtId="0" fontId="52" fillId="5" borderId="0" xfId="0" applyFont="1" applyFill="1"/>
    <xf numFmtId="0" fontId="3" fillId="5" borderId="0" xfId="0" applyFont="1" applyFill="1" applyProtection="1">
      <protection hidden="1"/>
    </xf>
    <xf numFmtId="0" fontId="53" fillId="5" borderId="0" xfId="0" applyFont="1" applyFill="1" applyProtection="1">
      <protection hidden="1"/>
    </xf>
    <xf numFmtId="0" fontId="0" fillId="5" borderId="0" xfId="0" applyFill="1" applyAlignment="1">
      <alignment horizontal="left"/>
    </xf>
    <xf numFmtId="0" fontId="16" fillId="5" borderId="0" xfId="0" applyFont="1" applyFill="1" applyAlignment="1">
      <alignment horizontal="left"/>
    </xf>
    <xf numFmtId="1" fontId="38" fillId="6" borderId="0" xfId="0" applyNumberFormat="1" applyFont="1" applyFill="1" applyAlignment="1">
      <alignment horizontal="center"/>
    </xf>
    <xf numFmtId="1" fontId="17" fillId="6" borderId="0" xfId="0" applyNumberFormat="1" applyFont="1" applyFill="1"/>
    <xf numFmtId="1" fontId="48" fillId="6" borderId="0" xfId="0" applyNumberFormat="1" applyFont="1" applyFill="1" applyAlignment="1">
      <alignment horizontal="center"/>
    </xf>
    <xf numFmtId="0" fontId="23" fillId="9" borderId="0" xfId="0" applyFont="1" applyFill="1" applyAlignment="1" applyProtection="1">
      <alignment horizontal="center"/>
      <protection locked="0"/>
    </xf>
    <xf numFmtId="1" fontId="23" fillId="9" borderId="0" xfId="0" applyNumberFormat="1" applyFont="1" applyFill="1" applyAlignment="1" applyProtection="1">
      <alignment horizontal="center"/>
      <protection locked="0"/>
    </xf>
    <xf numFmtId="0" fontId="55" fillId="5" borderId="0" xfId="0" applyFont="1" applyFill="1"/>
    <xf numFmtId="0" fontId="54" fillId="5" borderId="0" xfId="0" applyFont="1" applyFill="1" applyBorder="1"/>
    <xf numFmtId="0" fontId="52" fillId="5" borderId="0" xfId="0" applyFont="1" applyFill="1" applyBorder="1"/>
    <xf numFmtId="0" fontId="56" fillId="5" borderId="0" xfId="0" applyFont="1" applyFill="1" applyBorder="1"/>
    <xf numFmtId="0" fontId="57" fillId="5" borderId="0" xfId="0" applyFont="1" applyFill="1" applyAlignment="1"/>
    <xf numFmtId="168" fontId="0" fillId="5" borderId="0" xfId="0" applyNumberFormat="1" applyFill="1" applyProtection="1">
      <protection locked="0"/>
    </xf>
    <xf numFmtId="0" fontId="47" fillId="5" borderId="0" xfId="0" applyFont="1" applyFill="1" applyAlignment="1">
      <alignment horizontal="right"/>
    </xf>
    <xf numFmtId="0" fontId="59" fillId="5" borderId="0" xfId="0" applyFont="1" applyFill="1" applyBorder="1" applyAlignment="1">
      <alignment horizontal="center"/>
    </xf>
    <xf numFmtId="0" fontId="59" fillId="5" borderId="0" xfId="0" applyFont="1" applyFill="1" applyBorder="1"/>
    <xf numFmtId="0" fontId="59" fillId="5" borderId="0" xfId="0" applyFont="1" applyFill="1" applyBorder="1" applyAlignment="1">
      <alignment horizontal="right"/>
    </xf>
    <xf numFmtId="0" fontId="54" fillId="11" borderId="0" xfId="0" applyFont="1" applyFill="1" applyBorder="1" applyAlignment="1">
      <alignment horizontal="center"/>
    </xf>
    <xf numFmtId="1" fontId="60" fillId="12" borderId="0" xfId="0" applyNumberFormat="1" applyFont="1" applyFill="1" applyBorder="1" applyAlignment="1">
      <alignment horizontal="center"/>
    </xf>
    <xf numFmtId="0" fontId="61" fillId="5" borderId="0" xfId="0" applyFont="1" applyFill="1"/>
    <xf numFmtId="0" fontId="17" fillId="5" borderId="0" xfId="0" applyFont="1" applyFill="1" applyBorder="1" applyAlignment="1">
      <alignment horizontal="center"/>
    </xf>
    <xf numFmtId="0" fontId="17" fillId="5" borderId="0" xfId="0" applyFont="1" applyFill="1" applyBorder="1"/>
    <xf numFmtId="0" fontId="59" fillId="5" borderId="0" xfId="0" applyFont="1" applyFill="1" applyBorder="1" applyAlignment="1">
      <alignment horizontal="left" indent="1"/>
    </xf>
    <xf numFmtId="0" fontId="0" fillId="5" borderId="0" xfId="0" applyFill="1" applyAlignment="1">
      <alignment horizontal="left" indent="1"/>
    </xf>
    <xf numFmtId="0" fontId="52" fillId="5" borderId="0" xfId="0" applyFont="1" applyFill="1" applyBorder="1" applyAlignment="1">
      <alignment horizontal="right" indent="1"/>
    </xf>
    <xf numFmtId="0" fontId="22" fillId="5" borderId="0" xfId="0" applyFont="1" applyFill="1" applyAlignment="1">
      <alignment horizontal="center"/>
    </xf>
    <xf numFmtId="0" fontId="0" fillId="5" borderId="0" xfId="0" applyFill="1" applyAlignment="1" applyProtection="1">
      <alignment horizontal="left"/>
      <protection locked="0"/>
    </xf>
    <xf numFmtId="1" fontId="0" fillId="5" borderId="0" xfId="0" applyNumberFormat="1" applyFill="1" applyProtection="1">
      <protection locked="0"/>
    </xf>
    <xf numFmtId="0" fontId="54" fillId="10" borderId="0" xfId="0" applyFont="1" applyFill="1" applyProtection="1">
      <protection locked="0"/>
    </xf>
    <xf numFmtId="0" fontId="0" fillId="8" borderId="0" xfId="0" applyFill="1" applyProtection="1">
      <protection locked="0"/>
    </xf>
    <xf numFmtId="164" fontId="62" fillId="5" borderId="0" xfId="2" applyFont="1" applyFill="1" applyProtection="1">
      <protection locked="0"/>
    </xf>
    <xf numFmtId="0" fontId="62" fillId="5" borderId="0" xfId="0" applyFont="1" applyFill="1"/>
    <xf numFmtId="0" fontId="63" fillId="5" borderId="0" xfId="0" applyFont="1" applyFill="1"/>
    <xf numFmtId="0" fontId="64" fillId="5" borderId="0" xfId="0" applyFont="1" applyFill="1" applyAlignment="1">
      <alignment horizontal="left" indent="2"/>
    </xf>
    <xf numFmtId="164" fontId="65" fillId="6" borderId="0" xfId="2" applyFont="1" applyFill="1" applyAlignment="1">
      <alignment horizontal="left" vertical="center" wrapText="1" indent="2"/>
    </xf>
    <xf numFmtId="0" fontId="66" fillId="5" borderId="0" xfId="0" applyFont="1" applyFill="1"/>
    <xf numFmtId="1" fontId="3" fillId="5" borderId="9" xfId="0" applyNumberFormat="1" applyFont="1" applyFill="1" applyBorder="1" applyAlignment="1" applyProtection="1">
      <alignment horizontal="center"/>
      <protection hidden="1"/>
    </xf>
    <xf numFmtId="0" fontId="29" fillId="5" borderId="0" xfId="0" applyFont="1" applyFill="1"/>
    <xf numFmtId="0" fontId="58" fillId="13" borderId="0" xfId="0" applyFont="1" applyFill="1" applyBorder="1" applyAlignment="1" applyProtection="1">
      <alignment horizontal="center"/>
      <protection locked="0"/>
    </xf>
    <xf numFmtId="0" fontId="67" fillId="0" borderId="0" xfId="0" applyFont="1"/>
    <xf numFmtId="0" fontId="67" fillId="0" borderId="0" xfId="0" applyFont="1" applyAlignment="1">
      <alignment wrapText="1"/>
    </xf>
    <xf numFmtId="0" fontId="68" fillId="0" borderId="0" xfId="0" applyFont="1"/>
    <xf numFmtId="0" fontId="69" fillId="5" borderId="0" xfId="0" applyFont="1" applyFill="1"/>
    <xf numFmtId="0" fontId="64" fillId="5" borderId="0" xfId="0" applyFont="1" applyFill="1" applyProtection="1">
      <protection locked="0"/>
    </xf>
    <xf numFmtId="0" fontId="64" fillId="5" borderId="0" xfId="0" applyFont="1" applyFill="1"/>
    <xf numFmtId="164" fontId="3" fillId="5" borderId="9" xfId="0" applyNumberFormat="1" applyFont="1" applyFill="1" applyBorder="1" applyProtection="1">
      <protection hidden="1"/>
    </xf>
    <xf numFmtId="164" fontId="0" fillId="5" borderId="0" xfId="2" applyNumberFormat="1" applyFont="1" applyFill="1"/>
    <xf numFmtId="164" fontId="62" fillId="5" borderId="0" xfId="0" applyNumberFormat="1" applyFont="1" applyFill="1"/>
    <xf numFmtId="171" fontId="26" fillId="5" borderId="0" xfId="0" applyNumberFormat="1" applyFont="1" applyFill="1" applyBorder="1" applyAlignment="1" applyProtection="1">
      <alignment horizontal="center" vertical="center"/>
      <protection hidden="1"/>
    </xf>
    <xf numFmtId="171" fontId="26" fillId="5" borderId="4" xfId="0" applyNumberFormat="1" applyFont="1" applyFill="1" applyBorder="1" applyAlignment="1" applyProtection="1">
      <alignment horizontal="center" vertical="center"/>
      <protection hidden="1"/>
    </xf>
    <xf numFmtId="170" fontId="73" fillId="5" borderId="15" xfId="2" applyNumberFormat="1" applyFont="1" applyFill="1" applyBorder="1" applyAlignment="1" applyProtection="1">
      <alignment horizontal="center"/>
      <protection hidden="1"/>
    </xf>
    <xf numFmtId="164" fontId="29" fillId="5" borderId="15" xfId="2" applyNumberFormat="1" applyFont="1" applyFill="1" applyBorder="1" applyAlignment="1" applyProtection="1">
      <alignment horizontal="center"/>
      <protection hidden="1"/>
    </xf>
    <xf numFmtId="164" fontId="29" fillId="5" borderId="14" xfId="2" applyNumberFormat="1" applyFont="1" applyFill="1" applyBorder="1" applyAlignment="1" applyProtection="1">
      <alignment horizontal="center"/>
      <protection hidden="1"/>
    </xf>
    <xf numFmtId="167" fontId="17" fillId="6" borderId="9" xfId="1" applyNumberFormat="1" applyFont="1" applyFill="1" applyBorder="1" applyAlignment="1" applyProtection="1">
      <alignment horizontal="center" wrapText="1"/>
      <protection locked="0"/>
    </xf>
    <xf numFmtId="167" fontId="2" fillId="5" borderId="9" xfId="1" applyNumberFormat="1" applyFont="1" applyFill="1" applyBorder="1" applyProtection="1">
      <protection locked="0"/>
    </xf>
    <xf numFmtId="0" fontId="27" fillId="6" borderId="19" xfId="0" applyFont="1" applyFill="1" applyBorder="1" applyAlignment="1" applyProtection="1">
      <alignment horizontal="center" vertical="center"/>
      <protection locked="0"/>
    </xf>
    <xf numFmtId="0" fontId="28" fillId="0" borderId="20" xfId="0" applyFont="1" applyBorder="1" applyAlignment="1" applyProtection="1">
      <alignment horizontal="center" vertical="center"/>
      <protection locked="0"/>
    </xf>
    <xf numFmtId="49" fontId="70" fillId="5" borderId="0" xfId="0" applyNumberFormat="1" applyFont="1" applyFill="1" applyAlignment="1">
      <alignment vertical="top" wrapText="1"/>
    </xf>
    <xf numFmtId="0" fontId="71" fillId="0" borderId="0" xfId="0" applyFont="1" applyAlignment="1">
      <alignment vertical="top" wrapText="1"/>
    </xf>
    <xf numFmtId="0" fontId="10" fillId="5" borderId="0" xfId="0" applyFont="1" applyFill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9" fillId="6" borderId="0" xfId="0" applyFont="1" applyFill="1" applyBorder="1" applyAlignment="1" applyProtection="1">
      <alignment vertical="center"/>
      <protection hidden="1"/>
    </xf>
    <xf numFmtId="0" fontId="70" fillId="5" borderId="0" xfId="0" applyFont="1" applyFill="1"/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12" Type="http://schemas.openxmlformats.org/officeDocument/2006/relationships/worksheet" Target="worksheets/sheet1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5" Type="http://schemas.openxmlformats.org/officeDocument/2006/relationships/chartsheet" Target="chartsheets/sheet1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8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800" b="1" baseline="0"/>
              <a:t>Feebate lines from April </a:t>
            </a:r>
            <a:r>
              <a:rPr lang="en-GB" sz="1800" b="1"/>
              <a:t>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New imports</c:v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'2022 CCD Schedule'!$B$5:$B$305</c:f>
              <c:numCache>
                <c:formatCode>0</c:formatCode>
                <c:ptCount val="3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</c:numCache>
            </c:numRef>
          </c:cat>
          <c:val>
            <c:numRef>
              <c:f>'2022 CCD Schedule'!$C$5:$C$305</c:f>
              <c:numCache>
                <c:formatCode>_("$"* #,##0.00_);_("$"* \(#,##0.00\);_("$"* "-"??_);_(@_)</c:formatCode>
                <c:ptCount val="301"/>
                <c:pt idx="0">
                  <c:v>-8625</c:v>
                </c:pt>
                <c:pt idx="1">
                  <c:v>-5750</c:v>
                </c:pt>
                <c:pt idx="2">
                  <c:v>-5750</c:v>
                </c:pt>
                <c:pt idx="3">
                  <c:v>-5750</c:v>
                </c:pt>
                <c:pt idx="4">
                  <c:v>-5750</c:v>
                </c:pt>
                <c:pt idx="5">
                  <c:v>-5750</c:v>
                </c:pt>
                <c:pt idx="6">
                  <c:v>-5750</c:v>
                </c:pt>
                <c:pt idx="7">
                  <c:v>-5750</c:v>
                </c:pt>
                <c:pt idx="8">
                  <c:v>-5750</c:v>
                </c:pt>
                <c:pt idx="9">
                  <c:v>-5750</c:v>
                </c:pt>
                <c:pt idx="10">
                  <c:v>-5750</c:v>
                </c:pt>
                <c:pt idx="11">
                  <c:v>-5750</c:v>
                </c:pt>
                <c:pt idx="12">
                  <c:v>-5750</c:v>
                </c:pt>
                <c:pt idx="13">
                  <c:v>-5750</c:v>
                </c:pt>
                <c:pt idx="14">
                  <c:v>-5750</c:v>
                </c:pt>
                <c:pt idx="15">
                  <c:v>-5750</c:v>
                </c:pt>
                <c:pt idx="16">
                  <c:v>-5750</c:v>
                </c:pt>
                <c:pt idx="17">
                  <c:v>-5750</c:v>
                </c:pt>
                <c:pt idx="18">
                  <c:v>-5750</c:v>
                </c:pt>
                <c:pt idx="19">
                  <c:v>-5750</c:v>
                </c:pt>
                <c:pt idx="20">
                  <c:v>-5750</c:v>
                </c:pt>
                <c:pt idx="21">
                  <c:v>-5750</c:v>
                </c:pt>
                <c:pt idx="22">
                  <c:v>-5750</c:v>
                </c:pt>
                <c:pt idx="23">
                  <c:v>-5750</c:v>
                </c:pt>
                <c:pt idx="24">
                  <c:v>-5750</c:v>
                </c:pt>
                <c:pt idx="25">
                  <c:v>-5750</c:v>
                </c:pt>
                <c:pt idx="26">
                  <c:v>-5750</c:v>
                </c:pt>
                <c:pt idx="27">
                  <c:v>-5750</c:v>
                </c:pt>
                <c:pt idx="28">
                  <c:v>-5750</c:v>
                </c:pt>
                <c:pt idx="29">
                  <c:v>-5750</c:v>
                </c:pt>
                <c:pt idx="30">
                  <c:v>-5750</c:v>
                </c:pt>
                <c:pt idx="31">
                  <c:v>-5750</c:v>
                </c:pt>
                <c:pt idx="32">
                  <c:v>-5750</c:v>
                </c:pt>
                <c:pt idx="33">
                  <c:v>-5750</c:v>
                </c:pt>
                <c:pt idx="34">
                  <c:v>-5750</c:v>
                </c:pt>
                <c:pt idx="35">
                  <c:v>-5750</c:v>
                </c:pt>
                <c:pt idx="36">
                  <c:v>-5750</c:v>
                </c:pt>
                <c:pt idx="37">
                  <c:v>-5750</c:v>
                </c:pt>
                <c:pt idx="38">
                  <c:v>-5750</c:v>
                </c:pt>
                <c:pt idx="39">
                  <c:v>-5750</c:v>
                </c:pt>
                <c:pt idx="40">
                  <c:v>-5750</c:v>
                </c:pt>
                <c:pt idx="41">
                  <c:v>-5750</c:v>
                </c:pt>
                <c:pt idx="42">
                  <c:v>-5750</c:v>
                </c:pt>
                <c:pt idx="43">
                  <c:v>-5750</c:v>
                </c:pt>
                <c:pt idx="44">
                  <c:v>-5750</c:v>
                </c:pt>
                <c:pt idx="45">
                  <c:v>-5750</c:v>
                </c:pt>
                <c:pt idx="46">
                  <c:v>-5750</c:v>
                </c:pt>
                <c:pt idx="47">
                  <c:v>-5750</c:v>
                </c:pt>
                <c:pt idx="48">
                  <c:v>-5750</c:v>
                </c:pt>
                <c:pt idx="49">
                  <c:v>-5750</c:v>
                </c:pt>
                <c:pt idx="50">
                  <c:v>-5750</c:v>
                </c:pt>
                <c:pt idx="51">
                  <c:v>-5750</c:v>
                </c:pt>
                <c:pt idx="52">
                  <c:v>-5750</c:v>
                </c:pt>
                <c:pt idx="53">
                  <c:v>-5750</c:v>
                </c:pt>
                <c:pt idx="54">
                  <c:v>-5750</c:v>
                </c:pt>
                <c:pt idx="55">
                  <c:v>-5750</c:v>
                </c:pt>
                <c:pt idx="56">
                  <c:v>-5750</c:v>
                </c:pt>
                <c:pt idx="57">
                  <c:v>-5686.55</c:v>
                </c:pt>
                <c:pt idx="58">
                  <c:v>-5635</c:v>
                </c:pt>
                <c:pt idx="59">
                  <c:v>-5583.45</c:v>
                </c:pt>
                <c:pt idx="60">
                  <c:v>-5531.9</c:v>
                </c:pt>
                <c:pt idx="61">
                  <c:v>-5480.34</c:v>
                </c:pt>
                <c:pt idx="62">
                  <c:v>-5428.79</c:v>
                </c:pt>
                <c:pt idx="63">
                  <c:v>-5377.24</c:v>
                </c:pt>
                <c:pt idx="64">
                  <c:v>-5325.69</c:v>
                </c:pt>
                <c:pt idx="65">
                  <c:v>-5274.14</c:v>
                </c:pt>
                <c:pt idx="66">
                  <c:v>-5222.59</c:v>
                </c:pt>
                <c:pt idx="67">
                  <c:v>-5171.03</c:v>
                </c:pt>
                <c:pt idx="68">
                  <c:v>-5119.4799999999996</c:v>
                </c:pt>
                <c:pt idx="69">
                  <c:v>-5067.93</c:v>
                </c:pt>
                <c:pt idx="70">
                  <c:v>-5016.38</c:v>
                </c:pt>
                <c:pt idx="71">
                  <c:v>-4964.83</c:v>
                </c:pt>
                <c:pt idx="72">
                  <c:v>-4913.28</c:v>
                </c:pt>
                <c:pt idx="73">
                  <c:v>-4861.72</c:v>
                </c:pt>
                <c:pt idx="74">
                  <c:v>-4810.17</c:v>
                </c:pt>
                <c:pt idx="75">
                  <c:v>-4758.62</c:v>
                </c:pt>
                <c:pt idx="76">
                  <c:v>-4707.07</c:v>
                </c:pt>
                <c:pt idx="77">
                  <c:v>-4655.5200000000004</c:v>
                </c:pt>
                <c:pt idx="78">
                  <c:v>-4603.97</c:v>
                </c:pt>
                <c:pt idx="79">
                  <c:v>-4552.41</c:v>
                </c:pt>
                <c:pt idx="80">
                  <c:v>-4500.8599999999997</c:v>
                </c:pt>
                <c:pt idx="81">
                  <c:v>-4449.3100000000004</c:v>
                </c:pt>
                <c:pt idx="82">
                  <c:v>-4397.76</c:v>
                </c:pt>
                <c:pt idx="83">
                  <c:v>-4346.21</c:v>
                </c:pt>
                <c:pt idx="84">
                  <c:v>-4294.66</c:v>
                </c:pt>
                <c:pt idx="85">
                  <c:v>-4243.1000000000004</c:v>
                </c:pt>
                <c:pt idx="86">
                  <c:v>-4191.55</c:v>
                </c:pt>
                <c:pt idx="87">
                  <c:v>-4140</c:v>
                </c:pt>
                <c:pt idx="88">
                  <c:v>-4088.45</c:v>
                </c:pt>
                <c:pt idx="89">
                  <c:v>-4036.9</c:v>
                </c:pt>
                <c:pt idx="90">
                  <c:v>-3985.34</c:v>
                </c:pt>
                <c:pt idx="91">
                  <c:v>-3933.79</c:v>
                </c:pt>
                <c:pt idx="92">
                  <c:v>-3882.24</c:v>
                </c:pt>
                <c:pt idx="93">
                  <c:v>-3830.69</c:v>
                </c:pt>
                <c:pt idx="94">
                  <c:v>-3779.14</c:v>
                </c:pt>
                <c:pt idx="95">
                  <c:v>-3727.59</c:v>
                </c:pt>
                <c:pt idx="96">
                  <c:v>-3676.03</c:v>
                </c:pt>
                <c:pt idx="97">
                  <c:v>-3624.48</c:v>
                </c:pt>
                <c:pt idx="98">
                  <c:v>-3572.93</c:v>
                </c:pt>
                <c:pt idx="99">
                  <c:v>-3521.38</c:v>
                </c:pt>
                <c:pt idx="100">
                  <c:v>-3469.83</c:v>
                </c:pt>
                <c:pt idx="101">
                  <c:v>-3418.28</c:v>
                </c:pt>
                <c:pt idx="102">
                  <c:v>-3366.72</c:v>
                </c:pt>
                <c:pt idx="103">
                  <c:v>-3315.17</c:v>
                </c:pt>
                <c:pt idx="104">
                  <c:v>-3263.62</c:v>
                </c:pt>
                <c:pt idx="105">
                  <c:v>-3212.07</c:v>
                </c:pt>
                <c:pt idx="106">
                  <c:v>-3160.52</c:v>
                </c:pt>
                <c:pt idx="107">
                  <c:v>-3108.97</c:v>
                </c:pt>
                <c:pt idx="108">
                  <c:v>-3057.41</c:v>
                </c:pt>
                <c:pt idx="109">
                  <c:v>-3005.86</c:v>
                </c:pt>
                <c:pt idx="110">
                  <c:v>-2954.31</c:v>
                </c:pt>
                <c:pt idx="111">
                  <c:v>-2902.76</c:v>
                </c:pt>
                <c:pt idx="112">
                  <c:v>-2851.21</c:v>
                </c:pt>
                <c:pt idx="113">
                  <c:v>-2799.66</c:v>
                </c:pt>
                <c:pt idx="114">
                  <c:v>-2748.1</c:v>
                </c:pt>
                <c:pt idx="115">
                  <c:v>-2696.55</c:v>
                </c:pt>
                <c:pt idx="116">
                  <c:v>-2645</c:v>
                </c:pt>
                <c:pt idx="117">
                  <c:v>-2593.4499999999998</c:v>
                </c:pt>
                <c:pt idx="118">
                  <c:v>-2541.9</c:v>
                </c:pt>
                <c:pt idx="119">
                  <c:v>-2490.34</c:v>
                </c:pt>
                <c:pt idx="120">
                  <c:v>-2438.79</c:v>
                </c:pt>
                <c:pt idx="121">
                  <c:v>-2387.2399999999998</c:v>
                </c:pt>
                <c:pt idx="122">
                  <c:v>-2335.69</c:v>
                </c:pt>
                <c:pt idx="123">
                  <c:v>-2284.14</c:v>
                </c:pt>
                <c:pt idx="124">
                  <c:v>-2232.59</c:v>
                </c:pt>
                <c:pt idx="125">
                  <c:v>-2181.0300000000002</c:v>
                </c:pt>
                <c:pt idx="126">
                  <c:v>-2129.48</c:v>
                </c:pt>
                <c:pt idx="127">
                  <c:v>-2077.9299999999998</c:v>
                </c:pt>
                <c:pt idx="128">
                  <c:v>-2026.38</c:v>
                </c:pt>
                <c:pt idx="129">
                  <c:v>-1974.83</c:v>
                </c:pt>
                <c:pt idx="130">
                  <c:v>-1923.28</c:v>
                </c:pt>
                <c:pt idx="131">
                  <c:v>-1871.72</c:v>
                </c:pt>
                <c:pt idx="132">
                  <c:v>-1820.17</c:v>
                </c:pt>
                <c:pt idx="133">
                  <c:v>-1768.62</c:v>
                </c:pt>
                <c:pt idx="134">
                  <c:v>-1717.07</c:v>
                </c:pt>
                <c:pt idx="135">
                  <c:v>-1665.52</c:v>
                </c:pt>
                <c:pt idx="136">
                  <c:v>-1613.97</c:v>
                </c:pt>
                <c:pt idx="137">
                  <c:v>-1562.41</c:v>
                </c:pt>
                <c:pt idx="138">
                  <c:v>-1510.86</c:v>
                </c:pt>
                <c:pt idx="139">
                  <c:v>-1459.31</c:v>
                </c:pt>
                <c:pt idx="140">
                  <c:v>-1407.76</c:v>
                </c:pt>
                <c:pt idx="141">
                  <c:v>-1356.21</c:v>
                </c:pt>
                <c:pt idx="142">
                  <c:v>-1304.6600000000001</c:v>
                </c:pt>
                <c:pt idx="143">
                  <c:v>-1253.0999999999999</c:v>
                </c:pt>
                <c:pt idx="144">
                  <c:v>-1201.55</c:v>
                </c:pt>
                <c:pt idx="145">
                  <c:v>-1150</c:v>
                </c:pt>
                <c:pt idx="146">
                  <c:v>-1098.45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345</c:v>
                </c:pt>
                <c:pt idx="193">
                  <c:v>402.5</c:v>
                </c:pt>
                <c:pt idx="194">
                  <c:v>460</c:v>
                </c:pt>
                <c:pt idx="195">
                  <c:v>517.5</c:v>
                </c:pt>
                <c:pt idx="196">
                  <c:v>575</c:v>
                </c:pt>
                <c:pt idx="197">
                  <c:v>632.5</c:v>
                </c:pt>
                <c:pt idx="198">
                  <c:v>690</c:v>
                </c:pt>
                <c:pt idx="199">
                  <c:v>747.5</c:v>
                </c:pt>
                <c:pt idx="200">
                  <c:v>805</c:v>
                </c:pt>
                <c:pt idx="201">
                  <c:v>862.5</c:v>
                </c:pt>
                <c:pt idx="202">
                  <c:v>920</c:v>
                </c:pt>
                <c:pt idx="203">
                  <c:v>977.5</c:v>
                </c:pt>
                <c:pt idx="204">
                  <c:v>1035</c:v>
                </c:pt>
                <c:pt idx="205">
                  <c:v>1092.5</c:v>
                </c:pt>
                <c:pt idx="206">
                  <c:v>1150</c:v>
                </c:pt>
                <c:pt idx="207">
                  <c:v>1207.5</c:v>
                </c:pt>
                <c:pt idx="208">
                  <c:v>1265</c:v>
                </c:pt>
                <c:pt idx="209">
                  <c:v>1322.5</c:v>
                </c:pt>
                <c:pt idx="210">
                  <c:v>1380</c:v>
                </c:pt>
                <c:pt idx="211">
                  <c:v>1437.5</c:v>
                </c:pt>
                <c:pt idx="212">
                  <c:v>1495</c:v>
                </c:pt>
                <c:pt idx="213">
                  <c:v>1552.5</c:v>
                </c:pt>
                <c:pt idx="214">
                  <c:v>1610</c:v>
                </c:pt>
                <c:pt idx="215">
                  <c:v>1667.5</c:v>
                </c:pt>
                <c:pt idx="216">
                  <c:v>1725</c:v>
                </c:pt>
                <c:pt idx="217">
                  <c:v>1782.5</c:v>
                </c:pt>
                <c:pt idx="218">
                  <c:v>1840</c:v>
                </c:pt>
                <c:pt idx="219">
                  <c:v>1897.5</c:v>
                </c:pt>
                <c:pt idx="220">
                  <c:v>1955</c:v>
                </c:pt>
                <c:pt idx="221">
                  <c:v>2012.5</c:v>
                </c:pt>
                <c:pt idx="222">
                  <c:v>2070</c:v>
                </c:pt>
                <c:pt idx="223">
                  <c:v>2127.5</c:v>
                </c:pt>
                <c:pt idx="224">
                  <c:v>2185</c:v>
                </c:pt>
                <c:pt idx="225">
                  <c:v>2242.5</c:v>
                </c:pt>
                <c:pt idx="226">
                  <c:v>2300</c:v>
                </c:pt>
                <c:pt idx="227">
                  <c:v>2357.5</c:v>
                </c:pt>
                <c:pt idx="228">
                  <c:v>2415</c:v>
                </c:pt>
                <c:pt idx="229">
                  <c:v>2472.5</c:v>
                </c:pt>
                <c:pt idx="230">
                  <c:v>2530</c:v>
                </c:pt>
                <c:pt idx="231">
                  <c:v>2587.5</c:v>
                </c:pt>
                <c:pt idx="232">
                  <c:v>2645</c:v>
                </c:pt>
                <c:pt idx="233">
                  <c:v>2702.5</c:v>
                </c:pt>
                <c:pt idx="234">
                  <c:v>2760</c:v>
                </c:pt>
                <c:pt idx="235">
                  <c:v>2817.5</c:v>
                </c:pt>
                <c:pt idx="236">
                  <c:v>2875</c:v>
                </c:pt>
                <c:pt idx="237">
                  <c:v>2932.5</c:v>
                </c:pt>
                <c:pt idx="238">
                  <c:v>2990</c:v>
                </c:pt>
                <c:pt idx="239">
                  <c:v>3047.5</c:v>
                </c:pt>
                <c:pt idx="240">
                  <c:v>3105</c:v>
                </c:pt>
                <c:pt idx="241">
                  <c:v>3162.5</c:v>
                </c:pt>
                <c:pt idx="242">
                  <c:v>3220</c:v>
                </c:pt>
                <c:pt idx="243">
                  <c:v>3277.5</c:v>
                </c:pt>
                <c:pt idx="244">
                  <c:v>3335</c:v>
                </c:pt>
                <c:pt idx="245">
                  <c:v>3392.5</c:v>
                </c:pt>
                <c:pt idx="246">
                  <c:v>3450</c:v>
                </c:pt>
                <c:pt idx="247">
                  <c:v>3507.5</c:v>
                </c:pt>
                <c:pt idx="248">
                  <c:v>3565</c:v>
                </c:pt>
                <c:pt idx="249">
                  <c:v>3622.5</c:v>
                </c:pt>
                <c:pt idx="250">
                  <c:v>3680</c:v>
                </c:pt>
                <c:pt idx="251">
                  <c:v>3737.5</c:v>
                </c:pt>
                <c:pt idx="252">
                  <c:v>3795</c:v>
                </c:pt>
                <c:pt idx="253">
                  <c:v>3852.5</c:v>
                </c:pt>
                <c:pt idx="254">
                  <c:v>3910</c:v>
                </c:pt>
                <c:pt idx="255">
                  <c:v>3967.5</c:v>
                </c:pt>
                <c:pt idx="256">
                  <c:v>4025</c:v>
                </c:pt>
                <c:pt idx="257">
                  <c:v>4082.5</c:v>
                </c:pt>
                <c:pt idx="258">
                  <c:v>4140</c:v>
                </c:pt>
                <c:pt idx="259">
                  <c:v>4197.5</c:v>
                </c:pt>
                <c:pt idx="260">
                  <c:v>4255</c:v>
                </c:pt>
                <c:pt idx="261">
                  <c:v>4312.5</c:v>
                </c:pt>
                <c:pt idx="262">
                  <c:v>4370</c:v>
                </c:pt>
                <c:pt idx="263">
                  <c:v>4427.5</c:v>
                </c:pt>
                <c:pt idx="264">
                  <c:v>4485</c:v>
                </c:pt>
                <c:pt idx="265">
                  <c:v>4542.5</c:v>
                </c:pt>
                <c:pt idx="266">
                  <c:v>4600</c:v>
                </c:pt>
                <c:pt idx="267">
                  <c:v>4657.5</c:v>
                </c:pt>
                <c:pt idx="268">
                  <c:v>4715</c:v>
                </c:pt>
                <c:pt idx="269">
                  <c:v>4772.5</c:v>
                </c:pt>
                <c:pt idx="270">
                  <c:v>4830</c:v>
                </c:pt>
                <c:pt idx="271">
                  <c:v>4887.5</c:v>
                </c:pt>
                <c:pt idx="272">
                  <c:v>4945</c:v>
                </c:pt>
                <c:pt idx="273">
                  <c:v>5002.5</c:v>
                </c:pt>
                <c:pt idx="274">
                  <c:v>5060</c:v>
                </c:pt>
                <c:pt idx="275">
                  <c:v>5117.5</c:v>
                </c:pt>
                <c:pt idx="276">
                  <c:v>5175</c:v>
                </c:pt>
                <c:pt idx="277">
                  <c:v>5175</c:v>
                </c:pt>
                <c:pt idx="278">
                  <c:v>5175</c:v>
                </c:pt>
                <c:pt idx="279">
                  <c:v>5175</c:v>
                </c:pt>
                <c:pt idx="280">
                  <c:v>5175</c:v>
                </c:pt>
                <c:pt idx="281">
                  <c:v>5175</c:v>
                </c:pt>
                <c:pt idx="282">
                  <c:v>5175</c:v>
                </c:pt>
                <c:pt idx="283">
                  <c:v>5175</c:v>
                </c:pt>
                <c:pt idx="284">
                  <c:v>5175</c:v>
                </c:pt>
                <c:pt idx="285">
                  <c:v>5175</c:v>
                </c:pt>
                <c:pt idx="286">
                  <c:v>5175</c:v>
                </c:pt>
                <c:pt idx="287">
                  <c:v>5175</c:v>
                </c:pt>
                <c:pt idx="288">
                  <c:v>5175</c:v>
                </c:pt>
                <c:pt idx="289">
                  <c:v>5175</c:v>
                </c:pt>
                <c:pt idx="290">
                  <c:v>5175</c:v>
                </c:pt>
                <c:pt idx="291">
                  <c:v>5175</c:v>
                </c:pt>
                <c:pt idx="292">
                  <c:v>5175</c:v>
                </c:pt>
                <c:pt idx="293">
                  <c:v>5175</c:v>
                </c:pt>
                <c:pt idx="294">
                  <c:v>5175</c:v>
                </c:pt>
                <c:pt idx="295">
                  <c:v>5175</c:v>
                </c:pt>
                <c:pt idx="296">
                  <c:v>5175</c:v>
                </c:pt>
                <c:pt idx="297">
                  <c:v>5175</c:v>
                </c:pt>
                <c:pt idx="298">
                  <c:v>5175</c:v>
                </c:pt>
                <c:pt idx="299">
                  <c:v>5175</c:v>
                </c:pt>
                <c:pt idx="300">
                  <c:v>5175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4E-4FD1-909F-CE2C14F8C13B}"/>
            </c:ext>
          </c:extLst>
        </c:ser>
        <c:ser>
          <c:idx val="1"/>
          <c:order val="1"/>
          <c:tx>
            <c:v>Used imports</c:v>
          </c:tx>
          <c:spPr>
            <a:ln w="28575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'2022 CCD Schedule'!$B$5:$B$305</c:f>
              <c:numCache>
                <c:formatCode>0</c:formatCode>
                <c:ptCount val="3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</c:numCache>
            </c:numRef>
          </c:cat>
          <c:val>
            <c:numRef>
              <c:f>'2022 CCD Schedule'!$D$5:$D$305</c:f>
              <c:numCache>
                <c:formatCode>_("$"* #,##0.00_);_("$"* \(#,##0.00\);_("$"* "-"??_);_(@_)</c:formatCode>
                <c:ptCount val="301"/>
                <c:pt idx="0">
                  <c:v>-3449.9999999999995</c:v>
                </c:pt>
                <c:pt idx="1">
                  <c:v>-2300</c:v>
                </c:pt>
                <c:pt idx="2">
                  <c:v>-2300</c:v>
                </c:pt>
                <c:pt idx="3">
                  <c:v>-2300</c:v>
                </c:pt>
                <c:pt idx="4">
                  <c:v>-2300</c:v>
                </c:pt>
                <c:pt idx="5">
                  <c:v>-2300</c:v>
                </c:pt>
                <c:pt idx="6">
                  <c:v>-2300</c:v>
                </c:pt>
                <c:pt idx="7">
                  <c:v>-2300</c:v>
                </c:pt>
                <c:pt idx="8">
                  <c:v>-2300</c:v>
                </c:pt>
                <c:pt idx="9">
                  <c:v>-2300</c:v>
                </c:pt>
                <c:pt idx="10">
                  <c:v>-2300</c:v>
                </c:pt>
                <c:pt idx="11">
                  <c:v>-2300</c:v>
                </c:pt>
                <c:pt idx="12">
                  <c:v>-2300</c:v>
                </c:pt>
                <c:pt idx="13">
                  <c:v>-2300</c:v>
                </c:pt>
                <c:pt idx="14">
                  <c:v>-2300</c:v>
                </c:pt>
                <c:pt idx="15">
                  <c:v>-2300</c:v>
                </c:pt>
                <c:pt idx="16">
                  <c:v>-2300</c:v>
                </c:pt>
                <c:pt idx="17">
                  <c:v>-2300</c:v>
                </c:pt>
                <c:pt idx="18">
                  <c:v>-2300</c:v>
                </c:pt>
                <c:pt idx="19">
                  <c:v>-2300</c:v>
                </c:pt>
                <c:pt idx="20">
                  <c:v>-2300</c:v>
                </c:pt>
                <c:pt idx="21">
                  <c:v>-2300</c:v>
                </c:pt>
                <c:pt idx="22">
                  <c:v>-2300</c:v>
                </c:pt>
                <c:pt idx="23">
                  <c:v>-2300</c:v>
                </c:pt>
                <c:pt idx="24">
                  <c:v>-2300</c:v>
                </c:pt>
                <c:pt idx="25">
                  <c:v>-2300</c:v>
                </c:pt>
                <c:pt idx="26">
                  <c:v>-2300</c:v>
                </c:pt>
                <c:pt idx="27">
                  <c:v>-2300</c:v>
                </c:pt>
                <c:pt idx="28">
                  <c:v>-2300</c:v>
                </c:pt>
                <c:pt idx="29">
                  <c:v>-2300</c:v>
                </c:pt>
                <c:pt idx="30">
                  <c:v>-2300</c:v>
                </c:pt>
                <c:pt idx="31">
                  <c:v>-2300</c:v>
                </c:pt>
                <c:pt idx="32">
                  <c:v>-2300</c:v>
                </c:pt>
                <c:pt idx="33">
                  <c:v>-2300</c:v>
                </c:pt>
                <c:pt idx="34">
                  <c:v>-2300</c:v>
                </c:pt>
                <c:pt idx="35">
                  <c:v>-2300</c:v>
                </c:pt>
                <c:pt idx="36">
                  <c:v>-2300</c:v>
                </c:pt>
                <c:pt idx="37">
                  <c:v>-2300</c:v>
                </c:pt>
                <c:pt idx="38">
                  <c:v>-2300</c:v>
                </c:pt>
                <c:pt idx="39">
                  <c:v>-2300</c:v>
                </c:pt>
                <c:pt idx="40">
                  <c:v>-2300</c:v>
                </c:pt>
                <c:pt idx="41">
                  <c:v>-2300</c:v>
                </c:pt>
                <c:pt idx="42">
                  <c:v>-2300</c:v>
                </c:pt>
                <c:pt idx="43">
                  <c:v>-2300</c:v>
                </c:pt>
                <c:pt idx="44">
                  <c:v>-2300</c:v>
                </c:pt>
                <c:pt idx="45">
                  <c:v>-2300</c:v>
                </c:pt>
                <c:pt idx="46">
                  <c:v>-2300</c:v>
                </c:pt>
                <c:pt idx="47">
                  <c:v>-2300</c:v>
                </c:pt>
                <c:pt idx="48">
                  <c:v>-2300</c:v>
                </c:pt>
                <c:pt idx="49">
                  <c:v>-2300</c:v>
                </c:pt>
                <c:pt idx="50">
                  <c:v>-2300</c:v>
                </c:pt>
                <c:pt idx="51">
                  <c:v>-2300</c:v>
                </c:pt>
                <c:pt idx="52">
                  <c:v>-2300</c:v>
                </c:pt>
                <c:pt idx="53">
                  <c:v>-2300</c:v>
                </c:pt>
                <c:pt idx="54">
                  <c:v>-2300</c:v>
                </c:pt>
                <c:pt idx="55">
                  <c:v>-2300</c:v>
                </c:pt>
                <c:pt idx="56">
                  <c:v>-2300</c:v>
                </c:pt>
                <c:pt idx="57">
                  <c:v>-2274.62</c:v>
                </c:pt>
                <c:pt idx="58">
                  <c:v>-2254</c:v>
                </c:pt>
                <c:pt idx="59">
                  <c:v>-2233.38</c:v>
                </c:pt>
                <c:pt idx="60">
                  <c:v>-2212.7600000000002</c:v>
                </c:pt>
                <c:pt idx="61">
                  <c:v>-2192.14</c:v>
                </c:pt>
                <c:pt idx="62">
                  <c:v>-2171.52</c:v>
                </c:pt>
                <c:pt idx="63">
                  <c:v>-2150.9</c:v>
                </c:pt>
                <c:pt idx="64">
                  <c:v>-2130.2800000000002</c:v>
                </c:pt>
                <c:pt idx="65">
                  <c:v>-2109.66</c:v>
                </c:pt>
                <c:pt idx="66">
                  <c:v>-2089.0300000000002</c:v>
                </c:pt>
                <c:pt idx="67">
                  <c:v>-2068.41</c:v>
                </c:pt>
                <c:pt idx="68">
                  <c:v>-2047.79</c:v>
                </c:pt>
                <c:pt idx="69">
                  <c:v>-2027.17</c:v>
                </c:pt>
                <c:pt idx="70">
                  <c:v>-2006.55</c:v>
                </c:pt>
                <c:pt idx="71">
                  <c:v>-1985.93</c:v>
                </c:pt>
                <c:pt idx="72">
                  <c:v>-1965.31</c:v>
                </c:pt>
                <c:pt idx="73">
                  <c:v>-1944.69</c:v>
                </c:pt>
                <c:pt idx="74">
                  <c:v>-1924.07</c:v>
                </c:pt>
                <c:pt idx="75">
                  <c:v>-1903.45</c:v>
                </c:pt>
                <c:pt idx="76">
                  <c:v>-1882.83</c:v>
                </c:pt>
                <c:pt idx="77">
                  <c:v>-1862.21</c:v>
                </c:pt>
                <c:pt idx="78">
                  <c:v>-1841.59</c:v>
                </c:pt>
                <c:pt idx="79">
                  <c:v>-1820.97</c:v>
                </c:pt>
                <c:pt idx="80">
                  <c:v>-1800.34</c:v>
                </c:pt>
                <c:pt idx="81">
                  <c:v>-1779.72</c:v>
                </c:pt>
                <c:pt idx="82">
                  <c:v>-1759.1</c:v>
                </c:pt>
                <c:pt idx="83">
                  <c:v>-1738.48</c:v>
                </c:pt>
                <c:pt idx="84">
                  <c:v>-1717.86</c:v>
                </c:pt>
                <c:pt idx="85">
                  <c:v>-1697.24</c:v>
                </c:pt>
                <c:pt idx="86">
                  <c:v>-1676.62</c:v>
                </c:pt>
                <c:pt idx="87">
                  <c:v>-1656</c:v>
                </c:pt>
                <c:pt idx="88">
                  <c:v>-1635.38</c:v>
                </c:pt>
                <c:pt idx="89">
                  <c:v>-1614.76</c:v>
                </c:pt>
                <c:pt idx="90">
                  <c:v>-1594.14</c:v>
                </c:pt>
                <c:pt idx="91">
                  <c:v>-1573.52</c:v>
                </c:pt>
                <c:pt idx="92">
                  <c:v>-1552.9</c:v>
                </c:pt>
                <c:pt idx="93">
                  <c:v>-1532.28</c:v>
                </c:pt>
                <c:pt idx="94">
                  <c:v>-1511.66</c:v>
                </c:pt>
                <c:pt idx="95">
                  <c:v>-1491.03</c:v>
                </c:pt>
                <c:pt idx="96">
                  <c:v>-1470.41</c:v>
                </c:pt>
                <c:pt idx="97">
                  <c:v>-1449.79</c:v>
                </c:pt>
                <c:pt idx="98">
                  <c:v>-1429.17</c:v>
                </c:pt>
                <c:pt idx="99">
                  <c:v>-1408.55</c:v>
                </c:pt>
                <c:pt idx="100">
                  <c:v>-1387.93</c:v>
                </c:pt>
                <c:pt idx="101">
                  <c:v>-1367.31</c:v>
                </c:pt>
                <c:pt idx="102">
                  <c:v>-1346.69</c:v>
                </c:pt>
                <c:pt idx="103">
                  <c:v>-1326.07</c:v>
                </c:pt>
                <c:pt idx="104">
                  <c:v>-1305.45</c:v>
                </c:pt>
                <c:pt idx="105">
                  <c:v>-1284.83</c:v>
                </c:pt>
                <c:pt idx="106">
                  <c:v>-1264.21</c:v>
                </c:pt>
                <c:pt idx="107">
                  <c:v>-1243.5899999999999</c:v>
                </c:pt>
                <c:pt idx="108">
                  <c:v>-1222.97</c:v>
                </c:pt>
                <c:pt idx="109">
                  <c:v>-1202.3399999999999</c:v>
                </c:pt>
                <c:pt idx="110">
                  <c:v>-1181.72</c:v>
                </c:pt>
                <c:pt idx="111">
                  <c:v>-1161.0999999999999</c:v>
                </c:pt>
                <c:pt idx="112">
                  <c:v>-1140.48</c:v>
                </c:pt>
                <c:pt idx="113">
                  <c:v>-1119.8599999999999</c:v>
                </c:pt>
                <c:pt idx="114">
                  <c:v>-1099.24</c:v>
                </c:pt>
                <c:pt idx="115">
                  <c:v>-1078.6199999999999</c:v>
                </c:pt>
                <c:pt idx="116">
                  <c:v>-1058</c:v>
                </c:pt>
                <c:pt idx="117">
                  <c:v>-1037.3800000000001</c:v>
                </c:pt>
                <c:pt idx="118">
                  <c:v>-1016.76</c:v>
                </c:pt>
                <c:pt idx="119">
                  <c:v>-996.14</c:v>
                </c:pt>
                <c:pt idx="120">
                  <c:v>-975.52</c:v>
                </c:pt>
                <c:pt idx="121">
                  <c:v>-954.9</c:v>
                </c:pt>
                <c:pt idx="122">
                  <c:v>-934.28</c:v>
                </c:pt>
                <c:pt idx="123">
                  <c:v>-913.66</c:v>
                </c:pt>
                <c:pt idx="124">
                  <c:v>-893.03</c:v>
                </c:pt>
                <c:pt idx="125">
                  <c:v>-872.41</c:v>
                </c:pt>
                <c:pt idx="126">
                  <c:v>-851.79</c:v>
                </c:pt>
                <c:pt idx="127">
                  <c:v>-831.17</c:v>
                </c:pt>
                <c:pt idx="128">
                  <c:v>-810.55</c:v>
                </c:pt>
                <c:pt idx="129">
                  <c:v>-789.93</c:v>
                </c:pt>
                <c:pt idx="130">
                  <c:v>-769.31</c:v>
                </c:pt>
                <c:pt idx="131">
                  <c:v>-748.69</c:v>
                </c:pt>
                <c:pt idx="132">
                  <c:v>-728.07</c:v>
                </c:pt>
                <c:pt idx="133">
                  <c:v>-707.45</c:v>
                </c:pt>
                <c:pt idx="134">
                  <c:v>-686.83</c:v>
                </c:pt>
                <c:pt idx="135">
                  <c:v>-666.21</c:v>
                </c:pt>
                <c:pt idx="136">
                  <c:v>-645.59</c:v>
                </c:pt>
                <c:pt idx="137">
                  <c:v>-624.97</c:v>
                </c:pt>
                <c:pt idx="138">
                  <c:v>-604.34</c:v>
                </c:pt>
                <c:pt idx="139">
                  <c:v>-583.72</c:v>
                </c:pt>
                <c:pt idx="140">
                  <c:v>-563.1</c:v>
                </c:pt>
                <c:pt idx="141">
                  <c:v>-542.48</c:v>
                </c:pt>
                <c:pt idx="142">
                  <c:v>-521.86</c:v>
                </c:pt>
                <c:pt idx="143">
                  <c:v>-501.24</c:v>
                </c:pt>
                <c:pt idx="144">
                  <c:v>-480.62</c:v>
                </c:pt>
                <c:pt idx="145">
                  <c:v>-460</c:v>
                </c:pt>
                <c:pt idx="146">
                  <c:v>-439.38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258.75</c:v>
                </c:pt>
                <c:pt idx="193">
                  <c:v>301.88</c:v>
                </c:pt>
                <c:pt idx="194">
                  <c:v>345</c:v>
                </c:pt>
                <c:pt idx="195">
                  <c:v>388.13</c:v>
                </c:pt>
                <c:pt idx="196">
                  <c:v>431.25</c:v>
                </c:pt>
                <c:pt idx="197">
                  <c:v>474.38</c:v>
                </c:pt>
                <c:pt idx="198">
                  <c:v>517.5</c:v>
                </c:pt>
                <c:pt idx="199">
                  <c:v>560.63</c:v>
                </c:pt>
                <c:pt idx="200">
                  <c:v>603.75</c:v>
                </c:pt>
                <c:pt idx="201">
                  <c:v>646.88</c:v>
                </c:pt>
                <c:pt idx="202">
                  <c:v>690</c:v>
                </c:pt>
                <c:pt idx="203">
                  <c:v>733.13</c:v>
                </c:pt>
                <c:pt idx="204">
                  <c:v>776.25</c:v>
                </c:pt>
                <c:pt idx="205">
                  <c:v>819.38</c:v>
                </c:pt>
                <c:pt idx="206">
                  <c:v>862.5</c:v>
                </c:pt>
                <c:pt idx="207">
                  <c:v>905.63</c:v>
                </c:pt>
                <c:pt idx="208">
                  <c:v>948.75</c:v>
                </c:pt>
                <c:pt idx="209">
                  <c:v>991.88</c:v>
                </c:pt>
                <c:pt idx="210">
                  <c:v>1035</c:v>
                </c:pt>
                <c:pt idx="211">
                  <c:v>1078.1300000000001</c:v>
                </c:pt>
                <c:pt idx="212">
                  <c:v>1121.25</c:v>
                </c:pt>
                <c:pt idx="213">
                  <c:v>1164.3800000000001</c:v>
                </c:pt>
                <c:pt idx="214">
                  <c:v>1207.5</c:v>
                </c:pt>
                <c:pt idx="215">
                  <c:v>1250.6300000000001</c:v>
                </c:pt>
                <c:pt idx="216">
                  <c:v>1293.75</c:v>
                </c:pt>
                <c:pt idx="217">
                  <c:v>1336.88</c:v>
                </c:pt>
                <c:pt idx="218">
                  <c:v>1380</c:v>
                </c:pt>
                <c:pt idx="219">
                  <c:v>1423.13</c:v>
                </c:pt>
                <c:pt idx="220">
                  <c:v>1466.25</c:v>
                </c:pt>
                <c:pt idx="221">
                  <c:v>1509.38</c:v>
                </c:pt>
                <c:pt idx="222">
                  <c:v>1552.5</c:v>
                </c:pt>
                <c:pt idx="223">
                  <c:v>1595.63</c:v>
                </c:pt>
                <c:pt idx="224">
                  <c:v>1638.75</c:v>
                </c:pt>
                <c:pt idx="225">
                  <c:v>1681.88</c:v>
                </c:pt>
                <c:pt idx="226">
                  <c:v>1725</c:v>
                </c:pt>
                <c:pt idx="227">
                  <c:v>1768.13</c:v>
                </c:pt>
                <c:pt idx="228">
                  <c:v>1811.25</c:v>
                </c:pt>
                <c:pt idx="229">
                  <c:v>1854.38</c:v>
                </c:pt>
                <c:pt idx="230">
                  <c:v>1897.5</c:v>
                </c:pt>
                <c:pt idx="231">
                  <c:v>1940.63</c:v>
                </c:pt>
                <c:pt idx="232">
                  <c:v>1983.75</c:v>
                </c:pt>
                <c:pt idx="233">
                  <c:v>2026.88</c:v>
                </c:pt>
                <c:pt idx="234">
                  <c:v>2070</c:v>
                </c:pt>
                <c:pt idx="235">
                  <c:v>2113.13</c:v>
                </c:pt>
                <c:pt idx="236">
                  <c:v>2156.25</c:v>
                </c:pt>
                <c:pt idx="237">
                  <c:v>2199.38</c:v>
                </c:pt>
                <c:pt idx="238">
                  <c:v>2242.5</c:v>
                </c:pt>
                <c:pt idx="239">
                  <c:v>2285.63</c:v>
                </c:pt>
                <c:pt idx="240">
                  <c:v>2328.75</c:v>
                </c:pt>
                <c:pt idx="241">
                  <c:v>2371.88</c:v>
                </c:pt>
                <c:pt idx="242">
                  <c:v>2415</c:v>
                </c:pt>
                <c:pt idx="243">
                  <c:v>2458.13</c:v>
                </c:pt>
                <c:pt idx="244">
                  <c:v>2501.25</c:v>
                </c:pt>
                <c:pt idx="245">
                  <c:v>2544.38</c:v>
                </c:pt>
                <c:pt idx="246">
                  <c:v>2587.5</c:v>
                </c:pt>
                <c:pt idx="247">
                  <c:v>2630.63</c:v>
                </c:pt>
                <c:pt idx="248">
                  <c:v>2673.75</c:v>
                </c:pt>
                <c:pt idx="249">
                  <c:v>2716.88</c:v>
                </c:pt>
                <c:pt idx="250">
                  <c:v>2760</c:v>
                </c:pt>
                <c:pt idx="251">
                  <c:v>2803.13</c:v>
                </c:pt>
                <c:pt idx="252">
                  <c:v>2846.25</c:v>
                </c:pt>
                <c:pt idx="253">
                  <c:v>2875</c:v>
                </c:pt>
                <c:pt idx="254">
                  <c:v>2875</c:v>
                </c:pt>
                <c:pt idx="255">
                  <c:v>2875</c:v>
                </c:pt>
                <c:pt idx="256">
                  <c:v>2875</c:v>
                </c:pt>
                <c:pt idx="257">
                  <c:v>2875</c:v>
                </c:pt>
                <c:pt idx="258">
                  <c:v>2875</c:v>
                </c:pt>
                <c:pt idx="259">
                  <c:v>2875</c:v>
                </c:pt>
                <c:pt idx="260">
                  <c:v>2875</c:v>
                </c:pt>
                <c:pt idx="261">
                  <c:v>2875</c:v>
                </c:pt>
                <c:pt idx="262">
                  <c:v>2875</c:v>
                </c:pt>
                <c:pt idx="263">
                  <c:v>2875</c:v>
                </c:pt>
                <c:pt idx="264">
                  <c:v>2875</c:v>
                </c:pt>
                <c:pt idx="265">
                  <c:v>2875</c:v>
                </c:pt>
                <c:pt idx="266">
                  <c:v>2875</c:v>
                </c:pt>
                <c:pt idx="267">
                  <c:v>2875</c:v>
                </c:pt>
                <c:pt idx="268">
                  <c:v>2875</c:v>
                </c:pt>
                <c:pt idx="269">
                  <c:v>2875</c:v>
                </c:pt>
                <c:pt idx="270">
                  <c:v>2875</c:v>
                </c:pt>
                <c:pt idx="271">
                  <c:v>2875</c:v>
                </c:pt>
                <c:pt idx="272">
                  <c:v>2875</c:v>
                </c:pt>
                <c:pt idx="273">
                  <c:v>2875</c:v>
                </c:pt>
                <c:pt idx="274">
                  <c:v>2875</c:v>
                </c:pt>
                <c:pt idx="275">
                  <c:v>2875</c:v>
                </c:pt>
                <c:pt idx="276">
                  <c:v>2875</c:v>
                </c:pt>
                <c:pt idx="277">
                  <c:v>2875</c:v>
                </c:pt>
                <c:pt idx="278">
                  <c:v>2875</c:v>
                </c:pt>
                <c:pt idx="279">
                  <c:v>2875</c:v>
                </c:pt>
                <c:pt idx="280">
                  <c:v>2875</c:v>
                </c:pt>
                <c:pt idx="281">
                  <c:v>2875</c:v>
                </c:pt>
                <c:pt idx="282">
                  <c:v>2875</c:v>
                </c:pt>
                <c:pt idx="283">
                  <c:v>2875</c:v>
                </c:pt>
                <c:pt idx="284">
                  <c:v>2875</c:v>
                </c:pt>
                <c:pt idx="285">
                  <c:v>2875</c:v>
                </c:pt>
                <c:pt idx="286">
                  <c:v>2875</c:v>
                </c:pt>
                <c:pt idx="287">
                  <c:v>2875</c:v>
                </c:pt>
                <c:pt idx="288">
                  <c:v>2875</c:v>
                </c:pt>
                <c:pt idx="289">
                  <c:v>2875</c:v>
                </c:pt>
                <c:pt idx="290">
                  <c:v>2875</c:v>
                </c:pt>
                <c:pt idx="291">
                  <c:v>2875</c:v>
                </c:pt>
                <c:pt idx="292">
                  <c:v>2875</c:v>
                </c:pt>
                <c:pt idx="293">
                  <c:v>2875</c:v>
                </c:pt>
                <c:pt idx="294">
                  <c:v>2875</c:v>
                </c:pt>
                <c:pt idx="295">
                  <c:v>2875</c:v>
                </c:pt>
                <c:pt idx="296">
                  <c:v>2875</c:v>
                </c:pt>
                <c:pt idx="297">
                  <c:v>2875</c:v>
                </c:pt>
                <c:pt idx="298">
                  <c:v>2875</c:v>
                </c:pt>
                <c:pt idx="299">
                  <c:v>2875</c:v>
                </c:pt>
                <c:pt idx="300">
                  <c:v>2875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4E-4FD1-909F-CE2C14F8C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7922639"/>
        <c:axId val="1656790623"/>
      </c:lineChart>
      <c:catAx>
        <c:axId val="16579226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Carbon emissions in 3PWLTP scale (g/km)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cross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6790623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656790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Rebates (-ve)</a:t>
                </a:r>
                <a:r>
                  <a:rPr lang="en-US" b="1" baseline="0"/>
                  <a:t> </a:t>
                </a:r>
                <a:r>
                  <a:rPr lang="en-US" b="1"/>
                  <a:t>or fees (+ve),</a:t>
                </a:r>
                <a:r>
                  <a:rPr lang="en-US" b="1" baseline="0"/>
                  <a:t> </a:t>
                </a:r>
                <a:r>
                  <a:rPr lang="en-US" b="1"/>
                  <a:t>GST inclusive</a:t>
                </a:r>
              </a:p>
            </c:rich>
          </c:tx>
          <c:layout>
            <c:manualLayout>
              <c:xMode val="edge"/>
              <c:yMode val="edge"/>
              <c:x val="1.5047070835082273E-2"/>
              <c:y val="0.289321188773138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7922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18905184775232E-2"/>
          <c:y val="4.2050708792160642E-2"/>
          <c:w val="0.88012938877847935"/>
          <c:h val="0.81411635500730528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'2022 CCD Schedule'!$E$4</c:f>
              <c:strCache>
                <c:ptCount val="1"/>
                <c:pt idx="0">
                  <c:v> 2020 sales (new and used imports) 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1">
                  <a:lumMod val="60000"/>
                  <a:lumOff val="40000"/>
                  <a:alpha val="54000"/>
                </a:schemeClr>
              </a:solidFill>
              <a:headEnd type="none"/>
            </a:ln>
            <a:effectLst/>
          </c:spPr>
          <c:invertIfNegative val="0"/>
          <c:cat>
            <c:numRef>
              <c:f>'2022 CCD Schedule'!$B$5:$B$325</c:f>
              <c:numCache>
                <c:formatCode>0</c:formatCode>
                <c:ptCount val="3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</c:numCache>
            </c:numRef>
          </c:cat>
          <c:val>
            <c:numRef>
              <c:f>'2022 CCD Schedule'!$E$5:$E$325</c:f>
              <c:numCache>
                <c:formatCode>_(* #,##0_);_(* \(#,##0\);_(* "-"??_);_(@_)</c:formatCode>
                <c:ptCount val="321"/>
                <c:pt idx="0">
                  <c:v>3992</c:v>
                </c:pt>
                <c:pt idx="10">
                  <c:v>0</c:v>
                </c:pt>
                <c:pt idx="20">
                  <c:v>5</c:v>
                </c:pt>
                <c:pt idx="30">
                  <c:v>38</c:v>
                </c:pt>
                <c:pt idx="40">
                  <c:v>7</c:v>
                </c:pt>
                <c:pt idx="50">
                  <c:v>437</c:v>
                </c:pt>
                <c:pt idx="60">
                  <c:v>55</c:v>
                </c:pt>
                <c:pt idx="70">
                  <c:v>686</c:v>
                </c:pt>
                <c:pt idx="80">
                  <c:v>20</c:v>
                </c:pt>
                <c:pt idx="90">
                  <c:v>4917</c:v>
                </c:pt>
                <c:pt idx="100">
                  <c:v>5214</c:v>
                </c:pt>
                <c:pt idx="110">
                  <c:v>2825</c:v>
                </c:pt>
                <c:pt idx="120">
                  <c:v>6307</c:v>
                </c:pt>
                <c:pt idx="130">
                  <c:v>8494</c:v>
                </c:pt>
                <c:pt idx="140">
                  <c:v>7514</c:v>
                </c:pt>
                <c:pt idx="150">
                  <c:v>8289</c:v>
                </c:pt>
                <c:pt idx="160">
                  <c:v>11909</c:v>
                </c:pt>
                <c:pt idx="170">
                  <c:v>14863</c:v>
                </c:pt>
                <c:pt idx="180">
                  <c:v>14065</c:v>
                </c:pt>
                <c:pt idx="190">
                  <c:v>16224</c:v>
                </c:pt>
                <c:pt idx="200">
                  <c:v>20721</c:v>
                </c:pt>
                <c:pt idx="210">
                  <c:v>12559</c:v>
                </c:pt>
                <c:pt idx="220">
                  <c:v>19164</c:v>
                </c:pt>
                <c:pt idx="230">
                  <c:v>9919</c:v>
                </c:pt>
                <c:pt idx="240">
                  <c:v>11388</c:v>
                </c:pt>
                <c:pt idx="250">
                  <c:v>9012</c:v>
                </c:pt>
                <c:pt idx="260">
                  <c:v>11375</c:v>
                </c:pt>
                <c:pt idx="270">
                  <c:v>11131</c:v>
                </c:pt>
                <c:pt idx="280">
                  <c:v>5254</c:v>
                </c:pt>
                <c:pt idx="290">
                  <c:v>4005</c:v>
                </c:pt>
                <c:pt idx="300">
                  <c:v>1895</c:v>
                </c:pt>
                <c:pt idx="310">
                  <c:v>1654</c:v>
                </c:pt>
                <c:pt idx="320">
                  <c:v>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D4-4025-8665-54C6F3FD0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9822431"/>
        <c:axId val="1669667567"/>
      </c:barChart>
      <c:lineChart>
        <c:grouping val="standard"/>
        <c:varyColors val="0"/>
        <c:ser>
          <c:idx val="0"/>
          <c:order val="0"/>
          <c:tx>
            <c:v>New imports</c:v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'2022 CCD Schedule'!$B$5:$B$350</c:f>
              <c:numCache>
                <c:formatCode>0</c:formatCode>
                <c:ptCount val="34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</c:numCache>
            </c:numRef>
          </c:cat>
          <c:val>
            <c:numRef>
              <c:f>'2022 CCD Schedule'!$C$5:$C$325</c:f>
              <c:numCache>
                <c:formatCode>_("$"* #,##0.00_);_("$"* \(#,##0.00\);_("$"* "-"??_);_(@_)</c:formatCode>
                <c:ptCount val="321"/>
                <c:pt idx="0">
                  <c:v>-8625</c:v>
                </c:pt>
                <c:pt idx="1">
                  <c:v>-5750</c:v>
                </c:pt>
                <c:pt idx="2">
                  <c:v>-5750</c:v>
                </c:pt>
                <c:pt idx="3">
                  <c:v>-5750</c:v>
                </c:pt>
                <c:pt idx="4">
                  <c:v>-5750</c:v>
                </c:pt>
                <c:pt idx="5">
                  <c:v>-5750</c:v>
                </c:pt>
                <c:pt idx="6">
                  <c:v>-5750</c:v>
                </c:pt>
                <c:pt idx="7">
                  <c:v>-5750</c:v>
                </c:pt>
                <c:pt idx="8">
                  <c:v>-5750</c:v>
                </c:pt>
                <c:pt idx="9">
                  <c:v>-5750</c:v>
                </c:pt>
                <c:pt idx="10">
                  <c:v>-5750</c:v>
                </c:pt>
                <c:pt idx="11">
                  <c:v>-5750</c:v>
                </c:pt>
                <c:pt idx="12">
                  <c:v>-5750</c:v>
                </c:pt>
                <c:pt idx="13">
                  <c:v>-5750</c:v>
                </c:pt>
                <c:pt idx="14">
                  <c:v>-5750</c:v>
                </c:pt>
                <c:pt idx="15">
                  <c:v>-5750</c:v>
                </c:pt>
                <c:pt idx="16">
                  <c:v>-5750</c:v>
                </c:pt>
                <c:pt idx="17">
                  <c:v>-5750</c:v>
                </c:pt>
                <c:pt idx="18">
                  <c:v>-5750</c:v>
                </c:pt>
                <c:pt idx="19">
                  <c:v>-5750</c:v>
                </c:pt>
                <c:pt idx="20">
                  <c:v>-5750</c:v>
                </c:pt>
                <c:pt idx="21">
                  <c:v>-5750</c:v>
                </c:pt>
                <c:pt idx="22">
                  <c:v>-5750</c:v>
                </c:pt>
                <c:pt idx="23">
                  <c:v>-5750</c:v>
                </c:pt>
                <c:pt idx="24">
                  <c:v>-5750</c:v>
                </c:pt>
                <c:pt idx="25">
                  <c:v>-5750</c:v>
                </c:pt>
                <c:pt idx="26">
                  <c:v>-5750</c:v>
                </c:pt>
                <c:pt idx="27">
                  <c:v>-5750</c:v>
                </c:pt>
                <c:pt idx="28">
                  <c:v>-5750</c:v>
                </c:pt>
                <c:pt idx="29">
                  <c:v>-5750</c:v>
                </c:pt>
                <c:pt idx="30">
                  <c:v>-5750</c:v>
                </c:pt>
                <c:pt idx="31">
                  <c:v>-5750</c:v>
                </c:pt>
                <c:pt idx="32">
                  <c:v>-5750</c:v>
                </c:pt>
                <c:pt idx="33">
                  <c:v>-5750</c:v>
                </c:pt>
                <c:pt idx="34">
                  <c:v>-5750</c:v>
                </c:pt>
                <c:pt idx="35">
                  <c:v>-5750</c:v>
                </c:pt>
                <c:pt idx="36">
                  <c:v>-5750</c:v>
                </c:pt>
                <c:pt idx="37">
                  <c:v>-5750</c:v>
                </c:pt>
                <c:pt idx="38">
                  <c:v>-5750</c:v>
                </c:pt>
                <c:pt idx="39">
                  <c:v>-5750</c:v>
                </c:pt>
                <c:pt idx="40">
                  <c:v>-5750</c:v>
                </c:pt>
                <c:pt idx="41">
                  <c:v>-5750</c:v>
                </c:pt>
                <c:pt idx="42">
                  <c:v>-5750</c:v>
                </c:pt>
                <c:pt idx="43">
                  <c:v>-5750</c:v>
                </c:pt>
                <c:pt idx="44">
                  <c:v>-5750</c:v>
                </c:pt>
                <c:pt idx="45">
                  <c:v>-5750</c:v>
                </c:pt>
                <c:pt idx="46">
                  <c:v>-5750</c:v>
                </c:pt>
                <c:pt idx="47">
                  <c:v>-5750</c:v>
                </c:pt>
                <c:pt idx="48">
                  <c:v>-5750</c:v>
                </c:pt>
                <c:pt idx="49">
                  <c:v>-5750</c:v>
                </c:pt>
                <c:pt idx="50">
                  <c:v>-5750</c:v>
                </c:pt>
                <c:pt idx="51">
                  <c:v>-5750</c:v>
                </c:pt>
                <c:pt idx="52">
                  <c:v>-5750</c:v>
                </c:pt>
                <c:pt idx="53">
                  <c:v>-5750</c:v>
                </c:pt>
                <c:pt idx="54">
                  <c:v>-5750</c:v>
                </c:pt>
                <c:pt idx="55">
                  <c:v>-5750</c:v>
                </c:pt>
                <c:pt idx="56">
                  <c:v>-5750</c:v>
                </c:pt>
                <c:pt idx="57">
                  <c:v>-5686.55</c:v>
                </c:pt>
                <c:pt idx="58">
                  <c:v>-5635</c:v>
                </c:pt>
                <c:pt idx="59">
                  <c:v>-5583.45</c:v>
                </c:pt>
                <c:pt idx="60">
                  <c:v>-5531.9</c:v>
                </c:pt>
                <c:pt idx="61">
                  <c:v>-5480.34</c:v>
                </c:pt>
                <c:pt idx="62">
                  <c:v>-5428.79</c:v>
                </c:pt>
                <c:pt idx="63">
                  <c:v>-5377.24</c:v>
                </c:pt>
                <c:pt idx="64">
                  <c:v>-5325.69</c:v>
                </c:pt>
                <c:pt idx="65">
                  <c:v>-5274.14</c:v>
                </c:pt>
                <c:pt idx="66">
                  <c:v>-5222.59</c:v>
                </c:pt>
                <c:pt idx="67">
                  <c:v>-5171.03</c:v>
                </c:pt>
                <c:pt idx="68">
                  <c:v>-5119.4799999999996</c:v>
                </c:pt>
                <c:pt idx="69">
                  <c:v>-5067.93</c:v>
                </c:pt>
                <c:pt idx="70">
                  <c:v>-5016.38</c:v>
                </c:pt>
                <c:pt idx="71">
                  <c:v>-4964.83</c:v>
                </c:pt>
                <c:pt idx="72">
                  <c:v>-4913.28</c:v>
                </c:pt>
                <c:pt idx="73">
                  <c:v>-4861.72</c:v>
                </c:pt>
                <c:pt idx="74">
                  <c:v>-4810.17</c:v>
                </c:pt>
                <c:pt idx="75">
                  <c:v>-4758.62</c:v>
                </c:pt>
                <c:pt idx="76">
                  <c:v>-4707.07</c:v>
                </c:pt>
                <c:pt idx="77">
                  <c:v>-4655.5200000000004</c:v>
                </c:pt>
                <c:pt idx="78">
                  <c:v>-4603.97</c:v>
                </c:pt>
                <c:pt idx="79">
                  <c:v>-4552.41</c:v>
                </c:pt>
                <c:pt idx="80">
                  <c:v>-4500.8599999999997</c:v>
                </c:pt>
                <c:pt idx="81">
                  <c:v>-4449.3100000000004</c:v>
                </c:pt>
                <c:pt idx="82">
                  <c:v>-4397.76</c:v>
                </c:pt>
                <c:pt idx="83">
                  <c:v>-4346.21</c:v>
                </c:pt>
                <c:pt idx="84">
                  <c:v>-4294.66</c:v>
                </c:pt>
                <c:pt idx="85">
                  <c:v>-4243.1000000000004</c:v>
                </c:pt>
                <c:pt idx="86">
                  <c:v>-4191.55</c:v>
                </c:pt>
                <c:pt idx="87">
                  <c:v>-4140</c:v>
                </c:pt>
                <c:pt idx="88">
                  <c:v>-4088.45</c:v>
                </c:pt>
                <c:pt idx="89">
                  <c:v>-4036.9</c:v>
                </c:pt>
                <c:pt idx="90">
                  <c:v>-3985.34</c:v>
                </c:pt>
                <c:pt idx="91">
                  <c:v>-3933.79</c:v>
                </c:pt>
                <c:pt idx="92">
                  <c:v>-3882.24</c:v>
                </c:pt>
                <c:pt idx="93">
                  <c:v>-3830.69</c:v>
                </c:pt>
                <c:pt idx="94">
                  <c:v>-3779.14</c:v>
                </c:pt>
                <c:pt idx="95">
                  <c:v>-3727.59</c:v>
                </c:pt>
                <c:pt idx="96">
                  <c:v>-3676.03</c:v>
                </c:pt>
                <c:pt idx="97">
                  <c:v>-3624.48</c:v>
                </c:pt>
                <c:pt idx="98">
                  <c:v>-3572.93</c:v>
                </c:pt>
                <c:pt idx="99">
                  <c:v>-3521.38</c:v>
                </c:pt>
                <c:pt idx="100">
                  <c:v>-3469.83</c:v>
                </c:pt>
                <c:pt idx="101">
                  <c:v>-3418.28</c:v>
                </c:pt>
                <c:pt idx="102">
                  <c:v>-3366.72</c:v>
                </c:pt>
                <c:pt idx="103">
                  <c:v>-3315.17</c:v>
                </c:pt>
                <c:pt idx="104">
                  <c:v>-3263.62</c:v>
                </c:pt>
                <c:pt idx="105">
                  <c:v>-3212.07</c:v>
                </c:pt>
                <c:pt idx="106">
                  <c:v>-3160.52</c:v>
                </c:pt>
                <c:pt idx="107">
                  <c:v>-3108.97</c:v>
                </c:pt>
                <c:pt idx="108">
                  <c:v>-3057.41</c:v>
                </c:pt>
                <c:pt idx="109">
                  <c:v>-3005.86</c:v>
                </c:pt>
                <c:pt idx="110">
                  <c:v>-2954.31</c:v>
                </c:pt>
                <c:pt idx="111">
                  <c:v>-2902.76</c:v>
                </c:pt>
                <c:pt idx="112">
                  <c:v>-2851.21</c:v>
                </c:pt>
                <c:pt idx="113">
                  <c:v>-2799.66</c:v>
                </c:pt>
                <c:pt idx="114">
                  <c:v>-2748.1</c:v>
                </c:pt>
                <c:pt idx="115">
                  <c:v>-2696.55</c:v>
                </c:pt>
                <c:pt idx="116">
                  <c:v>-2645</c:v>
                </c:pt>
                <c:pt idx="117">
                  <c:v>-2593.4499999999998</c:v>
                </c:pt>
                <c:pt idx="118">
                  <c:v>-2541.9</c:v>
                </c:pt>
                <c:pt idx="119">
                  <c:v>-2490.34</c:v>
                </c:pt>
                <c:pt idx="120">
                  <c:v>-2438.79</c:v>
                </c:pt>
                <c:pt idx="121">
                  <c:v>-2387.2399999999998</c:v>
                </c:pt>
                <c:pt idx="122">
                  <c:v>-2335.69</c:v>
                </c:pt>
                <c:pt idx="123">
                  <c:v>-2284.14</c:v>
                </c:pt>
                <c:pt idx="124">
                  <c:v>-2232.59</c:v>
                </c:pt>
                <c:pt idx="125">
                  <c:v>-2181.0300000000002</c:v>
                </c:pt>
                <c:pt idx="126">
                  <c:v>-2129.48</c:v>
                </c:pt>
                <c:pt idx="127">
                  <c:v>-2077.9299999999998</c:v>
                </c:pt>
                <c:pt idx="128">
                  <c:v>-2026.38</c:v>
                </c:pt>
                <c:pt idx="129">
                  <c:v>-1974.83</c:v>
                </c:pt>
                <c:pt idx="130">
                  <c:v>-1923.28</c:v>
                </c:pt>
                <c:pt idx="131">
                  <c:v>-1871.72</c:v>
                </c:pt>
                <c:pt idx="132">
                  <c:v>-1820.17</c:v>
                </c:pt>
                <c:pt idx="133">
                  <c:v>-1768.62</c:v>
                </c:pt>
                <c:pt idx="134">
                  <c:v>-1717.07</c:v>
                </c:pt>
                <c:pt idx="135">
                  <c:v>-1665.52</c:v>
                </c:pt>
                <c:pt idx="136">
                  <c:v>-1613.97</c:v>
                </c:pt>
                <c:pt idx="137">
                  <c:v>-1562.41</c:v>
                </c:pt>
                <c:pt idx="138">
                  <c:v>-1510.86</c:v>
                </c:pt>
                <c:pt idx="139">
                  <c:v>-1459.31</c:v>
                </c:pt>
                <c:pt idx="140">
                  <c:v>-1407.76</c:v>
                </c:pt>
                <c:pt idx="141">
                  <c:v>-1356.21</c:v>
                </c:pt>
                <c:pt idx="142">
                  <c:v>-1304.6600000000001</c:v>
                </c:pt>
                <c:pt idx="143">
                  <c:v>-1253.0999999999999</c:v>
                </c:pt>
                <c:pt idx="144">
                  <c:v>-1201.55</c:v>
                </c:pt>
                <c:pt idx="145">
                  <c:v>-1150</c:v>
                </c:pt>
                <c:pt idx="146">
                  <c:v>-1098.45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345</c:v>
                </c:pt>
                <c:pt idx="193">
                  <c:v>402.5</c:v>
                </c:pt>
                <c:pt idx="194">
                  <c:v>460</c:v>
                </c:pt>
                <c:pt idx="195">
                  <c:v>517.5</c:v>
                </c:pt>
                <c:pt idx="196">
                  <c:v>575</c:v>
                </c:pt>
                <c:pt idx="197">
                  <c:v>632.5</c:v>
                </c:pt>
                <c:pt idx="198">
                  <c:v>690</c:v>
                </c:pt>
                <c:pt idx="199">
                  <c:v>747.5</c:v>
                </c:pt>
                <c:pt idx="200">
                  <c:v>805</c:v>
                </c:pt>
                <c:pt idx="201">
                  <c:v>862.5</c:v>
                </c:pt>
                <c:pt idx="202">
                  <c:v>920</c:v>
                </c:pt>
                <c:pt idx="203">
                  <c:v>977.5</c:v>
                </c:pt>
                <c:pt idx="204">
                  <c:v>1035</c:v>
                </c:pt>
                <c:pt idx="205">
                  <c:v>1092.5</c:v>
                </c:pt>
                <c:pt idx="206">
                  <c:v>1150</c:v>
                </c:pt>
                <c:pt idx="207">
                  <c:v>1207.5</c:v>
                </c:pt>
                <c:pt idx="208">
                  <c:v>1265</c:v>
                </c:pt>
                <c:pt idx="209">
                  <c:v>1322.5</c:v>
                </c:pt>
                <c:pt idx="210">
                  <c:v>1380</c:v>
                </c:pt>
                <c:pt idx="211">
                  <c:v>1437.5</c:v>
                </c:pt>
                <c:pt idx="212">
                  <c:v>1495</c:v>
                </c:pt>
                <c:pt idx="213">
                  <c:v>1552.5</c:v>
                </c:pt>
                <c:pt idx="214">
                  <c:v>1610</c:v>
                </c:pt>
                <c:pt idx="215">
                  <c:v>1667.5</c:v>
                </c:pt>
                <c:pt idx="216">
                  <c:v>1725</c:v>
                </c:pt>
                <c:pt idx="217">
                  <c:v>1782.5</c:v>
                </c:pt>
                <c:pt idx="218">
                  <c:v>1840</c:v>
                </c:pt>
                <c:pt idx="219">
                  <c:v>1897.5</c:v>
                </c:pt>
                <c:pt idx="220">
                  <c:v>1955</c:v>
                </c:pt>
                <c:pt idx="221">
                  <c:v>2012.5</c:v>
                </c:pt>
                <c:pt idx="222">
                  <c:v>2070</c:v>
                </c:pt>
                <c:pt idx="223">
                  <c:v>2127.5</c:v>
                </c:pt>
                <c:pt idx="224">
                  <c:v>2185</c:v>
                </c:pt>
                <c:pt idx="225">
                  <c:v>2242.5</c:v>
                </c:pt>
                <c:pt idx="226">
                  <c:v>2300</c:v>
                </c:pt>
                <c:pt idx="227">
                  <c:v>2357.5</c:v>
                </c:pt>
                <c:pt idx="228">
                  <c:v>2415</c:v>
                </c:pt>
                <c:pt idx="229">
                  <c:v>2472.5</c:v>
                </c:pt>
                <c:pt idx="230">
                  <c:v>2530</c:v>
                </c:pt>
                <c:pt idx="231">
                  <c:v>2587.5</c:v>
                </c:pt>
                <c:pt idx="232">
                  <c:v>2645</c:v>
                </c:pt>
                <c:pt idx="233">
                  <c:v>2702.5</c:v>
                </c:pt>
                <c:pt idx="234">
                  <c:v>2760</c:v>
                </c:pt>
                <c:pt idx="235">
                  <c:v>2817.5</c:v>
                </c:pt>
                <c:pt idx="236">
                  <c:v>2875</c:v>
                </c:pt>
                <c:pt idx="237">
                  <c:v>2932.5</c:v>
                </c:pt>
                <c:pt idx="238">
                  <c:v>2990</c:v>
                </c:pt>
                <c:pt idx="239">
                  <c:v>3047.5</c:v>
                </c:pt>
                <c:pt idx="240">
                  <c:v>3105</c:v>
                </c:pt>
                <c:pt idx="241">
                  <c:v>3162.5</c:v>
                </c:pt>
                <c:pt idx="242">
                  <c:v>3220</c:v>
                </c:pt>
                <c:pt idx="243">
                  <c:v>3277.5</c:v>
                </c:pt>
                <c:pt idx="244">
                  <c:v>3335</c:v>
                </c:pt>
                <c:pt idx="245">
                  <c:v>3392.5</c:v>
                </c:pt>
                <c:pt idx="246">
                  <c:v>3450</c:v>
                </c:pt>
                <c:pt idx="247">
                  <c:v>3507.5</c:v>
                </c:pt>
                <c:pt idx="248">
                  <c:v>3565</c:v>
                </c:pt>
                <c:pt idx="249">
                  <c:v>3622.5</c:v>
                </c:pt>
                <c:pt idx="250">
                  <c:v>3680</c:v>
                </c:pt>
                <c:pt idx="251">
                  <c:v>3737.5</c:v>
                </c:pt>
                <c:pt idx="252">
                  <c:v>3795</c:v>
                </c:pt>
                <c:pt idx="253">
                  <c:v>3852.5</c:v>
                </c:pt>
                <c:pt idx="254">
                  <c:v>3910</c:v>
                </c:pt>
                <c:pt idx="255">
                  <c:v>3967.5</c:v>
                </c:pt>
                <c:pt idx="256">
                  <c:v>4025</c:v>
                </c:pt>
                <c:pt idx="257">
                  <c:v>4082.5</c:v>
                </c:pt>
                <c:pt idx="258">
                  <c:v>4140</c:v>
                </c:pt>
                <c:pt idx="259">
                  <c:v>4197.5</c:v>
                </c:pt>
                <c:pt idx="260">
                  <c:v>4255</c:v>
                </c:pt>
                <c:pt idx="261">
                  <c:v>4312.5</c:v>
                </c:pt>
                <c:pt idx="262">
                  <c:v>4370</c:v>
                </c:pt>
                <c:pt idx="263">
                  <c:v>4427.5</c:v>
                </c:pt>
                <c:pt idx="264">
                  <c:v>4485</c:v>
                </c:pt>
                <c:pt idx="265">
                  <c:v>4542.5</c:v>
                </c:pt>
                <c:pt idx="266">
                  <c:v>4600</c:v>
                </c:pt>
                <c:pt idx="267">
                  <c:v>4657.5</c:v>
                </c:pt>
                <c:pt idx="268">
                  <c:v>4715</c:v>
                </c:pt>
                <c:pt idx="269">
                  <c:v>4772.5</c:v>
                </c:pt>
                <c:pt idx="270">
                  <c:v>4830</c:v>
                </c:pt>
                <c:pt idx="271">
                  <c:v>4887.5</c:v>
                </c:pt>
                <c:pt idx="272">
                  <c:v>4945</c:v>
                </c:pt>
                <c:pt idx="273">
                  <c:v>5002.5</c:v>
                </c:pt>
                <c:pt idx="274">
                  <c:v>5060</c:v>
                </c:pt>
                <c:pt idx="275">
                  <c:v>5117.5</c:v>
                </c:pt>
                <c:pt idx="276">
                  <c:v>5175</c:v>
                </c:pt>
                <c:pt idx="277">
                  <c:v>5175</c:v>
                </c:pt>
                <c:pt idx="278">
                  <c:v>5175</c:v>
                </c:pt>
                <c:pt idx="279">
                  <c:v>5175</c:v>
                </c:pt>
                <c:pt idx="280">
                  <c:v>5175</c:v>
                </c:pt>
                <c:pt idx="281">
                  <c:v>5175</c:v>
                </c:pt>
                <c:pt idx="282">
                  <c:v>5175</c:v>
                </c:pt>
                <c:pt idx="283">
                  <c:v>5175</c:v>
                </c:pt>
                <c:pt idx="284">
                  <c:v>5175</c:v>
                </c:pt>
                <c:pt idx="285">
                  <c:v>5175</c:v>
                </c:pt>
                <c:pt idx="286">
                  <c:v>5175</c:v>
                </c:pt>
                <c:pt idx="287">
                  <c:v>5175</c:v>
                </c:pt>
                <c:pt idx="288">
                  <c:v>5175</c:v>
                </c:pt>
                <c:pt idx="289">
                  <c:v>5175</c:v>
                </c:pt>
                <c:pt idx="290">
                  <c:v>5175</c:v>
                </c:pt>
                <c:pt idx="291">
                  <c:v>5175</c:v>
                </c:pt>
                <c:pt idx="292">
                  <c:v>5175</c:v>
                </c:pt>
                <c:pt idx="293">
                  <c:v>5175</c:v>
                </c:pt>
                <c:pt idx="294">
                  <c:v>5175</c:v>
                </c:pt>
                <c:pt idx="295">
                  <c:v>5175</c:v>
                </c:pt>
                <c:pt idx="296">
                  <c:v>5175</c:v>
                </c:pt>
                <c:pt idx="297">
                  <c:v>5175</c:v>
                </c:pt>
                <c:pt idx="298">
                  <c:v>5175</c:v>
                </c:pt>
                <c:pt idx="299">
                  <c:v>5175</c:v>
                </c:pt>
                <c:pt idx="300">
                  <c:v>5175</c:v>
                </c:pt>
                <c:pt idx="301">
                  <c:v>5175</c:v>
                </c:pt>
                <c:pt idx="302">
                  <c:v>5175</c:v>
                </c:pt>
                <c:pt idx="303">
                  <c:v>5175</c:v>
                </c:pt>
                <c:pt idx="304">
                  <c:v>5175</c:v>
                </c:pt>
                <c:pt idx="305">
                  <c:v>5175</c:v>
                </c:pt>
                <c:pt idx="306">
                  <c:v>5175</c:v>
                </c:pt>
                <c:pt idx="307">
                  <c:v>5175</c:v>
                </c:pt>
                <c:pt idx="308">
                  <c:v>5175</c:v>
                </c:pt>
                <c:pt idx="309">
                  <c:v>5175</c:v>
                </c:pt>
                <c:pt idx="310">
                  <c:v>5175</c:v>
                </c:pt>
                <c:pt idx="311">
                  <c:v>5175</c:v>
                </c:pt>
                <c:pt idx="312">
                  <c:v>5175</c:v>
                </c:pt>
                <c:pt idx="313">
                  <c:v>5175</c:v>
                </c:pt>
                <c:pt idx="314">
                  <c:v>5175</c:v>
                </c:pt>
                <c:pt idx="315">
                  <c:v>5175</c:v>
                </c:pt>
                <c:pt idx="316">
                  <c:v>5175</c:v>
                </c:pt>
                <c:pt idx="317">
                  <c:v>5175</c:v>
                </c:pt>
                <c:pt idx="318">
                  <c:v>5175</c:v>
                </c:pt>
                <c:pt idx="319">
                  <c:v>5175</c:v>
                </c:pt>
                <c:pt idx="320">
                  <c:v>5175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D4-4025-8665-54C6F3FD0164}"/>
            </c:ext>
          </c:extLst>
        </c:ser>
        <c:ser>
          <c:idx val="1"/>
          <c:order val="1"/>
          <c:tx>
            <c:v>Used imports</c:v>
          </c:tx>
          <c:spPr>
            <a:ln w="28575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'2022 CCD Schedule'!$B$5:$B$350</c:f>
              <c:numCache>
                <c:formatCode>0</c:formatCode>
                <c:ptCount val="34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</c:numCache>
            </c:numRef>
          </c:cat>
          <c:val>
            <c:numRef>
              <c:f>'2022 CCD Schedule'!$D$5:$D$325</c:f>
              <c:numCache>
                <c:formatCode>_("$"* #,##0.00_);_("$"* \(#,##0.00\);_("$"* "-"??_);_(@_)</c:formatCode>
                <c:ptCount val="321"/>
                <c:pt idx="0">
                  <c:v>-3449.9999999999995</c:v>
                </c:pt>
                <c:pt idx="1">
                  <c:v>-2300</c:v>
                </c:pt>
                <c:pt idx="2">
                  <c:v>-2300</c:v>
                </c:pt>
                <c:pt idx="3">
                  <c:v>-2300</c:v>
                </c:pt>
                <c:pt idx="4">
                  <c:v>-2300</c:v>
                </c:pt>
                <c:pt idx="5">
                  <c:v>-2300</c:v>
                </c:pt>
                <c:pt idx="6">
                  <c:v>-2300</c:v>
                </c:pt>
                <c:pt idx="7">
                  <c:v>-2300</c:v>
                </c:pt>
                <c:pt idx="8">
                  <c:v>-2300</c:v>
                </c:pt>
                <c:pt idx="9">
                  <c:v>-2300</c:v>
                </c:pt>
                <c:pt idx="10">
                  <c:v>-2300</c:v>
                </c:pt>
                <c:pt idx="11">
                  <c:v>-2300</c:v>
                </c:pt>
                <c:pt idx="12">
                  <c:v>-2300</c:v>
                </c:pt>
                <c:pt idx="13">
                  <c:v>-2300</c:v>
                </c:pt>
                <c:pt idx="14">
                  <c:v>-2300</c:v>
                </c:pt>
                <c:pt idx="15">
                  <c:v>-2300</c:v>
                </c:pt>
                <c:pt idx="16">
                  <c:v>-2300</c:v>
                </c:pt>
                <c:pt idx="17">
                  <c:v>-2300</c:v>
                </c:pt>
                <c:pt idx="18">
                  <c:v>-2300</c:v>
                </c:pt>
                <c:pt idx="19">
                  <c:v>-2300</c:v>
                </c:pt>
                <c:pt idx="20">
                  <c:v>-2300</c:v>
                </c:pt>
                <c:pt idx="21">
                  <c:v>-2300</c:v>
                </c:pt>
                <c:pt idx="22">
                  <c:v>-2300</c:v>
                </c:pt>
                <c:pt idx="23">
                  <c:v>-2300</c:v>
                </c:pt>
                <c:pt idx="24">
                  <c:v>-2300</c:v>
                </c:pt>
                <c:pt idx="25">
                  <c:v>-2300</c:v>
                </c:pt>
                <c:pt idx="26">
                  <c:v>-2300</c:v>
                </c:pt>
                <c:pt idx="27">
                  <c:v>-2300</c:v>
                </c:pt>
                <c:pt idx="28">
                  <c:v>-2300</c:v>
                </c:pt>
                <c:pt idx="29">
                  <c:v>-2300</c:v>
                </c:pt>
                <c:pt idx="30">
                  <c:v>-2300</c:v>
                </c:pt>
                <c:pt idx="31">
                  <c:v>-2300</c:v>
                </c:pt>
                <c:pt idx="32">
                  <c:v>-2300</c:v>
                </c:pt>
                <c:pt idx="33">
                  <c:v>-2300</c:v>
                </c:pt>
                <c:pt idx="34">
                  <c:v>-2300</c:v>
                </c:pt>
                <c:pt idx="35">
                  <c:v>-2300</c:v>
                </c:pt>
                <c:pt idx="36">
                  <c:v>-2300</c:v>
                </c:pt>
                <c:pt idx="37">
                  <c:v>-2300</c:v>
                </c:pt>
                <c:pt idx="38">
                  <c:v>-2300</c:v>
                </c:pt>
                <c:pt idx="39">
                  <c:v>-2300</c:v>
                </c:pt>
                <c:pt idx="40">
                  <c:v>-2300</c:v>
                </c:pt>
                <c:pt idx="41">
                  <c:v>-2300</c:v>
                </c:pt>
                <c:pt idx="42">
                  <c:v>-2300</c:v>
                </c:pt>
                <c:pt idx="43">
                  <c:v>-2300</c:v>
                </c:pt>
                <c:pt idx="44">
                  <c:v>-2300</c:v>
                </c:pt>
                <c:pt idx="45">
                  <c:v>-2300</c:v>
                </c:pt>
                <c:pt idx="46">
                  <c:v>-2300</c:v>
                </c:pt>
                <c:pt idx="47">
                  <c:v>-2300</c:v>
                </c:pt>
                <c:pt idx="48">
                  <c:v>-2300</c:v>
                </c:pt>
                <c:pt idx="49">
                  <c:v>-2300</c:v>
                </c:pt>
                <c:pt idx="50">
                  <c:v>-2300</c:v>
                </c:pt>
                <c:pt idx="51">
                  <c:v>-2300</c:v>
                </c:pt>
                <c:pt idx="52">
                  <c:v>-2300</c:v>
                </c:pt>
                <c:pt idx="53">
                  <c:v>-2300</c:v>
                </c:pt>
                <c:pt idx="54">
                  <c:v>-2300</c:v>
                </c:pt>
                <c:pt idx="55">
                  <c:v>-2300</c:v>
                </c:pt>
                <c:pt idx="56">
                  <c:v>-2300</c:v>
                </c:pt>
                <c:pt idx="57">
                  <c:v>-2274.62</c:v>
                </c:pt>
                <c:pt idx="58">
                  <c:v>-2254</c:v>
                </c:pt>
                <c:pt idx="59">
                  <c:v>-2233.38</c:v>
                </c:pt>
                <c:pt idx="60">
                  <c:v>-2212.7600000000002</c:v>
                </c:pt>
                <c:pt idx="61">
                  <c:v>-2192.14</c:v>
                </c:pt>
                <c:pt idx="62">
                  <c:v>-2171.52</c:v>
                </c:pt>
                <c:pt idx="63">
                  <c:v>-2150.9</c:v>
                </c:pt>
                <c:pt idx="64">
                  <c:v>-2130.2800000000002</c:v>
                </c:pt>
                <c:pt idx="65">
                  <c:v>-2109.66</c:v>
                </c:pt>
                <c:pt idx="66">
                  <c:v>-2089.0300000000002</c:v>
                </c:pt>
                <c:pt idx="67">
                  <c:v>-2068.41</c:v>
                </c:pt>
                <c:pt idx="68">
                  <c:v>-2047.79</c:v>
                </c:pt>
                <c:pt idx="69">
                  <c:v>-2027.17</c:v>
                </c:pt>
                <c:pt idx="70">
                  <c:v>-2006.55</c:v>
                </c:pt>
                <c:pt idx="71">
                  <c:v>-1985.93</c:v>
                </c:pt>
                <c:pt idx="72">
                  <c:v>-1965.31</c:v>
                </c:pt>
                <c:pt idx="73">
                  <c:v>-1944.69</c:v>
                </c:pt>
                <c:pt idx="74">
                  <c:v>-1924.07</c:v>
                </c:pt>
                <c:pt idx="75">
                  <c:v>-1903.45</c:v>
                </c:pt>
                <c:pt idx="76">
                  <c:v>-1882.83</c:v>
                </c:pt>
                <c:pt idx="77">
                  <c:v>-1862.21</c:v>
                </c:pt>
                <c:pt idx="78">
                  <c:v>-1841.59</c:v>
                </c:pt>
                <c:pt idx="79">
                  <c:v>-1820.97</c:v>
                </c:pt>
                <c:pt idx="80">
                  <c:v>-1800.34</c:v>
                </c:pt>
                <c:pt idx="81">
                  <c:v>-1779.72</c:v>
                </c:pt>
                <c:pt idx="82">
                  <c:v>-1759.1</c:v>
                </c:pt>
                <c:pt idx="83">
                  <c:v>-1738.48</c:v>
                </c:pt>
                <c:pt idx="84">
                  <c:v>-1717.86</c:v>
                </c:pt>
                <c:pt idx="85">
                  <c:v>-1697.24</c:v>
                </c:pt>
                <c:pt idx="86">
                  <c:v>-1676.62</c:v>
                </c:pt>
                <c:pt idx="87">
                  <c:v>-1656</c:v>
                </c:pt>
                <c:pt idx="88">
                  <c:v>-1635.38</c:v>
                </c:pt>
                <c:pt idx="89">
                  <c:v>-1614.76</c:v>
                </c:pt>
                <c:pt idx="90">
                  <c:v>-1594.14</c:v>
                </c:pt>
                <c:pt idx="91">
                  <c:v>-1573.52</c:v>
                </c:pt>
                <c:pt idx="92">
                  <c:v>-1552.9</c:v>
                </c:pt>
                <c:pt idx="93">
                  <c:v>-1532.28</c:v>
                </c:pt>
                <c:pt idx="94">
                  <c:v>-1511.66</c:v>
                </c:pt>
                <c:pt idx="95">
                  <c:v>-1491.03</c:v>
                </c:pt>
                <c:pt idx="96">
                  <c:v>-1470.41</c:v>
                </c:pt>
                <c:pt idx="97">
                  <c:v>-1449.79</c:v>
                </c:pt>
                <c:pt idx="98">
                  <c:v>-1429.17</c:v>
                </c:pt>
                <c:pt idx="99">
                  <c:v>-1408.55</c:v>
                </c:pt>
                <c:pt idx="100">
                  <c:v>-1387.93</c:v>
                </c:pt>
                <c:pt idx="101">
                  <c:v>-1367.31</c:v>
                </c:pt>
                <c:pt idx="102">
                  <c:v>-1346.69</c:v>
                </c:pt>
                <c:pt idx="103">
                  <c:v>-1326.07</c:v>
                </c:pt>
                <c:pt idx="104">
                  <c:v>-1305.45</c:v>
                </c:pt>
                <c:pt idx="105">
                  <c:v>-1284.83</c:v>
                </c:pt>
                <c:pt idx="106">
                  <c:v>-1264.21</c:v>
                </c:pt>
                <c:pt idx="107">
                  <c:v>-1243.5899999999999</c:v>
                </c:pt>
                <c:pt idx="108">
                  <c:v>-1222.97</c:v>
                </c:pt>
                <c:pt idx="109">
                  <c:v>-1202.3399999999999</c:v>
                </c:pt>
                <c:pt idx="110">
                  <c:v>-1181.72</c:v>
                </c:pt>
                <c:pt idx="111">
                  <c:v>-1161.0999999999999</c:v>
                </c:pt>
                <c:pt idx="112">
                  <c:v>-1140.48</c:v>
                </c:pt>
                <c:pt idx="113">
                  <c:v>-1119.8599999999999</c:v>
                </c:pt>
                <c:pt idx="114">
                  <c:v>-1099.24</c:v>
                </c:pt>
                <c:pt idx="115">
                  <c:v>-1078.6199999999999</c:v>
                </c:pt>
                <c:pt idx="116">
                  <c:v>-1058</c:v>
                </c:pt>
                <c:pt idx="117">
                  <c:v>-1037.3800000000001</c:v>
                </c:pt>
                <c:pt idx="118">
                  <c:v>-1016.76</c:v>
                </c:pt>
                <c:pt idx="119">
                  <c:v>-996.14</c:v>
                </c:pt>
                <c:pt idx="120">
                  <c:v>-975.52</c:v>
                </c:pt>
                <c:pt idx="121">
                  <c:v>-954.9</c:v>
                </c:pt>
                <c:pt idx="122">
                  <c:v>-934.28</c:v>
                </c:pt>
                <c:pt idx="123">
                  <c:v>-913.66</c:v>
                </c:pt>
                <c:pt idx="124">
                  <c:v>-893.03</c:v>
                </c:pt>
                <c:pt idx="125">
                  <c:v>-872.41</c:v>
                </c:pt>
                <c:pt idx="126">
                  <c:v>-851.79</c:v>
                </c:pt>
                <c:pt idx="127">
                  <c:v>-831.17</c:v>
                </c:pt>
                <c:pt idx="128">
                  <c:v>-810.55</c:v>
                </c:pt>
                <c:pt idx="129">
                  <c:v>-789.93</c:v>
                </c:pt>
                <c:pt idx="130">
                  <c:v>-769.31</c:v>
                </c:pt>
                <c:pt idx="131">
                  <c:v>-748.69</c:v>
                </c:pt>
                <c:pt idx="132">
                  <c:v>-728.07</c:v>
                </c:pt>
                <c:pt idx="133">
                  <c:v>-707.45</c:v>
                </c:pt>
                <c:pt idx="134">
                  <c:v>-686.83</c:v>
                </c:pt>
                <c:pt idx="135">
                  <c:v>-666.21</c:v>
                </c:pt>
                <c:pt idx="136">
                  <c:v>-645.59</c:v>
                </c:pt>
                <c:pt idx="137">
                  <c:v>-624.97</c:v>
                </c:pt>
                <c:pt idx="138">
                  <c:v>-604.34</c:v>
                </c:pt>
                <c:pt idx="139">
                  <c:v>-583.72</c:v>
                </c:pt>
                <c:pt idx="140">
                  <c:v>-563.1</c:v>
                </c:pt>
                <c:pt idx="141">
                  <c:v>-542.48</c:v>
                </c:pt>
                <c:pt idx="142">
                  <c:v>-521.86</c:v>
                </c:pt>
                <c:pt idx="143">
                  <c:v>-501.24</c:v>
                </c:pt>
                <c:pt idx="144">
                  <c:v>-480.62</c:v>
                </c:pt>
                <c:pt idx="145">
                  <c:v>-460</c:v>
                </c:pt>
                <c:pt idx="146">
                  <c:v>-439.38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258.75</c:v>
                </c:pt>
                <c:pt idx="193">
                  <c:v>301.88</c:v>
                </c:pt>
                <c:pt idx="194">
                  <c:v>345</c:v>
                </c:pt>
                <c:pt idx="195">
                  <c:v>388.13</c:v>
                </c:pt>
                <c:pt idx="196">
                  <c:v>431.25</c:v>
                </c:pt>
                <c:pt idx="197">
                  <c:v>474.38</c:v>
                </c:pt>
                <c:pt idx="198">
                  <c:v>517.5</c:v>
                </c:pt>
                <c:pt idx="199">
                  <c:v>560.63</c:v>
                </c:pt>
                <c:pt idx="200">
                  <c:v>603.75</c:v>
                </c:pt>
                <c:pt idx="201">
                  <c:v>646.88</c:v>
                </c:pt>
                <c:pt idx="202">
                  <c:v>690</c:v>
                </c:pt>
                <c:pt idx="203">
                  <c:v>733.13</c:v>
                </c:pt>
                <c:pt idx="204">
                  <c:v>776.25</c:v>
                </c:pt>
                <c:pt idx="205">
                  <c:v>819.38</c:v>
                </c:pt>
                <c:pt idx="206">
                  <c:v>862.5</c:v>
                </c:pt>
                <c:pt idx="207">
                  <c:v>905.63</c:v>
                </c:pt>
                <c:pt idx="208">
                  <c:v>948.75</c:v>
                </c:pt>
                <c:pt idx="209">
                  <c:v>991.88</c:v>
                </c:pt>
                <c:pt idx="210">
                  <c:v>1035</c:v>
                </c:pt>
                <c:pt idx="211">
                  <c:v>1078.1300000000001</c:v>
                </c:pt>
                <c:pt idx="212">
                  <c:v>1121.25</c:v>
                </c:pt>
                <c:pt idx="213">
                  <c:v>1164.3800000000001</c:v>
                </c:pt>
                <c:pt idx="214">
                  <c:v>1207.5</c:v>
                </c:pt>
                <c:pt idx="215">
                  <c:v>1250.6300000000001</c:v>
                </c:pt>
                <c:pt idx="216">
                  <c:v>1293.75</c:v>
                </c:pt>
                <c:pt idx="217">
                  <c:v>1336.88</c:v>
                </c:pt>
                <c:pt idx="218">
                  <c:v>1380</c:v>
                </c:pt>
                <c:pt idx="219">
                  <c:v>1423.13</c:v>
                </c:pt>
                <c:pt idx="220">
                  <c:v>1466.25</c:v>
                </c:pt>
                <c:pt idx="221">
                  <c:v>1509.38</c:v>
                </c:pt>
                <c:pt idx="222">
                  <c:v>1552.5</c:v>
                </c:pt>
                <c:pt idx="223">
                  <c:v>1595.63</c:v>
                </c:pt>
                <c:pt idx="224">
                  <c:v>1638.75</c:v>
                </c:pt>
                <c:pt idx="225">
                  <c:v>1681.88</c:v>
                </c:pt>
                <c:pt idx="226">
                  <c:v>1725</c:v>
                </c:pt>
                <c:pt idx="227">
                  <c:v>1768.13</c:v>
                </c:pt>
                <c:pt idx="228">
                  <c:v>1811.25</c:v>
                </c:pt>
                <c:pt idx="229">
                  <c:v>1854.38</c:v>
                </c:pt>
                <c:pt idx="230">
                  <c:v>1897.5</c:v>
                </c:pt>
                <c:pt idx="231">
                  <c:v>1940.63</c:v>
                </c:pt>
                <c:pt idx="232">
                  <c:v>1983.75</c:v>
                </c:pt>
                <c:pt idx="233">
                  <c:v>2026.88</c:v>
                </c:pt>
                <c:pt idx="234">
                  <c:v>2070</c:v>
                </c:pt>
                <c:pt idx="235">
                  <c:v>2113.13</c:v>
                </c:pt>
                <c:pt idx="236">
                  <c:v>2156.25</c:v>
                </c:pt>
                <c:pt idx="237">
                  <c:v>2199.38</c:v>
                </c:pt>
                <c:pt idx="238">
                  <c:v>2242.5</c:v>
                </c:pt>
                <c:pt idx="239">
                  <c:v>2285.63</c:v>
                </c:pt>
                <c:pt idx="240">
                  <c:v>2328.75</c:v>
                </c:pt>
                <c:pt idx="241">
                  <c:v>2371.88</c:v>
                </c:pt>
                <c:pt idx="242">
                  <c:v>2415</c:v>
                </c:pt>
                <c:pt idx="243">
                  <c:v>2458.13</c:v>
                </c:pt>
                <c:pt idx="244">
                  <c:v>2501.25</c:v>
                </c:pt>
                <c:pt idx="245">
                  <c:v>2544.38</c:v>
                </c:pt>
                <c:pt idx="246">
                  <c:v>2587.5</c:v>
                </c:pt>
                <c:pt idx="247">
                  <c:v>2630.63</c:v>
                </c:pt>
                <c:pt idx="248">
                  <c:v>2673.75</c:v>
                </c:pt>
                <c:pt idx="249">
                  <c:v>2716.88</c:v>
                </c:pt>
                <c:pt idx="250">
                  <c:v>2760</c:v>
                </c:pt>
                <c:pt idx="251">
                  <c:v>2803.13</c:v>
                </c:pt>
                <c:pt idx="252">
                  <c:v>2846.25</c:v>
                </c:pt>
                <c:pt idx="253">
                  <c:v>2875</c:v>
                </c:pt>
                <c:pt idx="254">
                  <c:v>2875</c:v>
                </c:pt>
                <c:pt idx="255">
                  <c:v>2875</c:v>
                </c:pt>
                <c:pt idx="256">
                  <c:v>2875</c:v>
                </c:pt>
                <c:pt idx="257">
                  <c:v>2875</c:v>
                </c:pt>
                <c:pt idx="258">
                  <c:v>2875</c:v>
                </c:pt>
                <c:pt idx="259">
                  <c:v>2875</c:v>
                </c:pt>
                <c:pt idx="260">
                  <c:v>2875</c:v>
                </c:pt>
                <c:pt idx="261">
                  <c:v>2875</c:v>
                </c:pt>
                <c:pt idx="262">
                  <c:v>2875</c:v>
                </c:pt>
                <c:pt idx="263">
                  <c:v>2875</c:v>
                </c:pt>
                <c:pt idx="264">
                  <c:v>2875</c:v>
                </c:pt>
                <c:pt idx="265">
                  <c:v>2875</c:v>
                </c:pt>
                <c:pt idx="266">
                  <c:v>2875</c:v>
                </c:pt>
                <c:pt idx="267">
                  <c:v>2875</c:v>
                </c:pt>
                <c:pt idx="268">
                  <c:v>2875</c:v>
                </c:pt>
                <c:pt idx="269">
                  <c:v>2875</c:v>
                </c:pt>
                <c:pt idx="270">
                  <c:v>2875</c:v>
                </c:pt>
                <c:pt idx="271">
                  <c:v>2875</c:v>
                </c:pt>
                <c:pt idx="272">
                  <c:v>2875</c:v>
                </c:pt>
                <c:pt idx="273">
                  <c:v>2875</c:v>
                </c:pt>
                <c:pt idx="274">
                  <c:v>2875</c:v>
                </c:pt>
                <c:pt idx="275">
                  <c:v>2875</c:v>
                </c:pt>
                <c:pt idx="276">
                  <c:v>2875</c:v>
                </c:pt>
                <c:pt idx="277">
                  <c:v>2875</c:v>
                </c:pt>
                <c:pt idx="278">
                  <c:v>2875</c:v>
                </c:pt>
                <c:pt idx="279">
                  <c:v>2875</c:v>
                </c:pt>
                <c:pt idx="280">
                  <c:v>2875</c:v>
                </c:pt>
                <c:pt idx="281">
                  <c:v>2875</c:v>
                </c:pt>
                <c:pt idx="282">
                  <c:v>2875</c:v>
                </c:pt>
                <c:pt idx="283">
                  <c:v>2875</c:v>
                </c:pt>
                <c:pt idx="284">
                  <c:v>2875</c:v>
                </c:pt>
                <c:pt idx="285">
                  <c:v>2875</c:v>
                </c:pt>
                <c:pt idx="286">
                  <c:v>2875</c:v>
                </c:pt>
                <c:pt idx="287">
                  <c:v>2875</c:v>
                </c:pt>
                <c:pt idx="288">
                  <c:v>2875</c:v>
                </c:pt>
                <c:pt idx="289">
                  <c:v>2875</c:v>
                </c:pt>
                <c:pt idx="290">
                  <c:v>2875</c:v>
                </c:pt>
                <c:pt idx="291">
                  <c:v>2875</c:v>
                </c:pt>
                <c:pt idx="292">
                  <c:v>2875</c:v>
                </c:pt>
                <c:pt idx="293">
                  <c:v>2875</c:v>
                </c:pt>
                <c:pt idx="294">
                  <c:v>2875</c:v>
                </c:pt>
                <c:pt idx="295">
                  <c:v>2875</c:v>
                </c:pt>
                <c:pt idx="296">
                  <c:v>2875</c:v>
                </c:pt>
                <c:pt idx="297">
                  <c:v>2875</c:v>
                </c:pt>
                <c:pt idx="298">
                  <c:v>2875</c:v>
                </c:pt>
                <c:pt idx="299">
                  <c:v>2875</c:v>
                </c:pt>
                <c:pt idx="300">
                  <c:v>2875</c:v>
                </c:pt>
                <c:pt idx="301">
                  <c:v>2875</c:v>
                </c:pt>
                <c:pt idx="302">
                  <c:v>2875</c:v>
                </c:pt>
                <c:pt idx="303">
                  <c:v>2875</c:v>
                </c:pt>
                <c:pt idx="304">
                  <c:v>2875</c:v>
                </c:pt>
                <c:pt idx="305">
                  <c:v>2875</c:v>
                </c:pt>
                <c:pt idx="306">
                  <c:v>2875</c:v>
                </c:pt>
                <c:pt idx="307">
                  <c:v>2875</c:v>
                </c:pt>
                <c:pt idx="308">
                  <c:v>2875</c:v>
                </c:pt>
                <c:pt idx="309">
                  <c:v>2875</c:v>
                </c:pt>
                <c:pt idx="310">
                  <c:v>2875</c:v>
                </c:pt>
                <c:pt idx="311">
                  <c:v>2875</c:v>
                </c:pt>
                <c:pt idx="312">
                  <c:v>2875</c:v>
                </c:pt>
                <c:pt idx="313">
                  <c:v>2875</c:v>
                </c:pt>
                <c:pt idx="314">
                  <c:v>2875</c:v>
                </c:pt>
                <c:pt idx="315">
                  <c:v>2875</c:v>
                </c:pt>
                <c:pt idx="316">
                  <c:v>2875</c:v>
                </c:pt>
                <c:pt idx="317">
                  <c:v>2875</c:v>
                </c:pt>
                <c:pt idx="318">
                  <c:v>2875</c:v>
                </c:pt>
                <c:pt idx="319">
                  <c:v>2875</c:v>
                </c:pt>
                <c:pt idx="320">
                  <c:v>2875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025-8665-54C6F3FD0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7922639"/>
        <c:axId val="1656790623"/>
      </c:lineChart>
      <c:catAx>
        <c:axId val="1657922639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Carbon emissions in 3PWLTP scale (g/km)</a:t>
                </a:r>
              </a:p>
            </c:rich>
          </c:tx>
          <c:layout>
            <c:manualLayout>
              <c:xMode val="edge"/>
              <c:yMode val="edge"/>
              <c:x val="0.41850636881252473"/>
              <c:y val="0.8928165778565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cross"/>
        <c:minorTickMark val="none"/>
        <c:tickLblPos val="low"/>
        <c:crossAx val="1656790623"/>
        <c:crosses val="autoZero"/>
        <c:auto val="1"/>
        <c:lblAlgn val="ctr"/>
        <c:lblOffset val="100"/>
        <c:tickMarkSkip val="10"/>
        <c:noMultiLvlLbl val="0"/>
      </c:catAx>
      <c:valAx>
        <c:axId val="1656790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Rebates (-ve)</a:t>
                </a:r>
                <a:r>
                  <a:rPr lang="en-US" b="1" baseline="0"/>
                  <a:t> </a:t>
                </a:r>
                <a:r>
                  <a:rPr lang="en-US" b="1"/>
                  <a:t>or fees (+ve),</a:t>
                </a:r>
                <a:r>
                  <a:rPr lang="en-US" b="1" baseline="0"/>
                  <a:t> </a:t>
                </a:r>
                <a:r>
                  <a:rPr lang="en-US" b="1"/>
                  <a:t>GST inclusive</a:t>
                </a:r>
              </a:p>
            </c:rich>
          </c:tx>
          <c:layout>
            <c:manualLayout>
              <c:xMode val="edge"/>
              <c:yMode val="edge"/>
              <c:x val="3.3324947800055338E-3"/>
              <c:y val="0.252791533063348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7922639"/>
        <c:crosses val="autoZero"/>
        <c:crossBetween val="between"/>
      </c:valAx>
      <c:valAx>
        <c:axId val="1669667567"/>
        <c:scaling>
          <c:orientation val="minMax"/>
          <c:max val="100000"/>
        </c:scaling>
        <c:delete val="0"/>
        <c:axPos val="r"/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9822431"/>
        <c:crosses val="max"/>
        <c:crossBetween val="between"/>
      </c:valAx>
      <c:catAx>
        <c:axId val="1699822431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1669667567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15630214753507252"/>
          <c:y val="0.91718535805689283"/>
          <c:w val="0.68739562107452223"/>
          <c:h val="2.8020121395161843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837247170086711E-2"/>
          <c:y val="0.14921583712771258"/>
          <c:w val="0.86855776077635027"/>
          <c:h val="0.72416572511305943"/>
        </c:manualLayout>
      </c:layout>
      <c:scatterChart>
        <c:scatterStyle val="lineMarker"/>
        <c:varyColors val="0"/>
        <c:ser>
          <c:idx val="0"/>
          <c:order val="0"/>
          <c:tx>
            <c:v>New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</c:marker>
          <c:dPt>
            <c:idx val="9"/>
            <c:marker>
              <c:symbol val="circle"/>
              <c:size val="5"/>
              <c:spPr>
                <a:solidFill>
                  <a:schemeClr val="accent1"/>
                </a:solidFill>
                <a:ln w="25400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C1F5-4FD8-99A5-F9FB2016C4CE}"/>
              </c:ext>
            </c:extLst>
          </c:dPt>
          <c:dPt>
            <c:idx val="10"/>
            <c:marker>
              <c:symbol val="circle"/>
              <c:size val="5"/>
              <c:spPr>
                <a:solidFill>
                  <a:schemeClr val="accent1"/>
                </a:solidFill>
                <a:ln w="25400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C1F5-4FD8-99A5-F9FB2016C4CE}"/>
              </c:ext>
            </c:extLst>
          </c:dPt>
          <c:dPt>
            <c:idx val="13"/>
            <c:marker>
              <c:symbol val="circle"/>
              <c:size val="5"/>
              <c:spPr>
                <a:solidFill>
                  <a:schemeClr val="accent1"/>
                </a:solidFill>
                <a:ln w="25400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C1F5-4FD8-99A5-F9FB2016C4CE}"/>
              </c:ext>
            </c:extLst>
          </c:dPt>
          <c:dLbls>
            <c:dLbl>
              <c:idx val="0"/>
              <c:layout>
                <c:manualLayout>
                  <c:x val="1.89679588360444E-2"/>
                  <c:y val="-1.4831294030404152E-3"/>
                </c:manualLayout>
              </c:layout>
              <c:tx>
                <c:rich>
                  <a:bodyPr/>
                  <a:lstStyle/>
                  <a:p>
                    <a:fld id="{5B12C56A-4DC4-4B65-960E-BD4C78DE47F3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C1F5-4FD8-99A5-F9FB2016C4CE}"/>
                </c:ext>
              </c:extLst>
            </c:dLbl>
            <c:dLbl>
              <c:idx val="1"/>
              <c:layout>
                <c:manualLayout>
                  <c:x val="1.15915303998049E-2"/>
                  <c:y val="2.224694104560623E-2"/>
                </c:manualLayout>
              </c:layout>
              <c:tx>
                <c:rich>
                  <a:bodyPr/>
                  <a:lstStyle/>
                  <a:p>
                    <a:fld id="{B1FE0EF0-9BFB-4081-91B5-05E2E75B1ECB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C1F5-4FD8-99A5-F9FB2016C4CE}"/>
                </c:ext>
              </c:extLst>
            </c:dLbl>
            <c:dLbl>
              <c:idx val="2"/>
              <c:layout>
                <c:manualLayout>
                  <c:x val="2.5290611781392514E-2"/>
                  <c:y val="4.4503820355788863E-2"/>
                </c:manualLayout>
              </c:layout>
              <c:tx>
                <c:rich>
                  <a:bodyPr/>
                  <a:lstStyle/>
                  <a:p>
                    <a:fld id="{19F9010E-6973-4073-A5EB-900966F9D1E9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C1F5-4FD8-99A5-F9FB2016C4CE}"/>
                </c:ext>
              </c:extLst>
            </c:dLbl>
            <c:dLbl>
              <c:idx val="3"/>
              <c:layout>
                <c:manualLayout>
                  <c:x val="1.89679588360444E-2"/>
                  <c:y val="-5.0426399703374231E-2"/>
                </c:manualLayout>
              </c:layout>
              <c:tx>
                <c:rich>
                  <a:bodyPr/>
                  <a:lstStyle/>
                  <a:p>
                    <a:fld id="{F877EBEF-7475-42AE-A7CF-CAFC5C660119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C1F5-4FD8-99A5-F9FB2016C4CE}"/>
                </c:ext>
              </c:extLst>
            </c:dLbl>
            <c:dLbl>
              <c:idx val="4"/>
              <c:layout>
                <c:manualLayout>
                  <c:x val="2.107550981782709E-2"/>
                  <c:y val="-2.817945865776789E-2"/>
                </c:manualLayout>
              </c:layout>
              <c:tx>
                <c:rich>
                  <a:bodyPr/>
                  <a:lstStyle/>
                  <a:p>
                    <a:fld id="{425FB5F8-9D37-4890-9819-248ABB7E9BB4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C1F5-4FD8-99A5-F9FB2016C4CE}"/>
                </c:ext>
              </c:extLst>
            </c:dLbl>
            <c:dLbl>
              <c:idx val="5"/>
              <c:layout>
                <c:manualLayout>
                  <c:x val="1.3699081381587621E-2"/>
                  <c:y val="6.9573636628754626E-2"/>
                </c:manualLayout>
              </c:layout>
              <c:tx>
                <c:rich>
                  <a:bodyPr/>
                  <a:lstStyle/>
                  <a:p>
                    <a:fld id="{769BFCAE-9F65-4DB7-851C-3886FEAFD1D4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C1F5-4FD8-99A5-F9FB2016C4CE}"/>
                </c:ext>
              </c:extLst>
            </c:dLbl>
            <c:dLbl>
              <c:idx val="6"/>
              <c:layout>
                <c:manualLayout>
                  <c:x val="-3.161326472674105E-3"/>
                  <c:y val="5.0446194225721788E-2"/>
                </c:manualLayout>
              </c:layout>
              <c:tx>
                <c:rich>
                  <a:bodyPr/>
                  <a:lstStyle/>
                  <a:p>
                    <a:fld id="{B519A50F-4105-4A4A-B234-34A0984C8932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C1F5-4FD8-99A5-F9FB2016C4CE}"/>
                </c:ext>
              </c:extLst>
            </c:dLbl>
            <c:dLbl>
              <c:idx val="7"/>
              <c:layout>
                <c:manualLayout>
                  <c:x val="2.2129285308718466E-2"/>
                  <c:y val="9.0408282298046191E-2"/>
                </c:manualLayout>
              </c:layout>
              <c:tx>
                <c:rich>
                  <a:bodyPr/>
                  <a:lstStyle/>
                  <a:p>
                    <a:fld id="{719815C6-E7F4-4807-B794-B73267595B55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C1F5-4FD8-99A5-F9FB2016C4CE}"/>
                </c:ext>
              </c:extLst>
            </c:dLbl>
            <c:dLbl>
              <c:idx val="8"/>
              <c:layout>
                <c:manualLayout>
                  <c:x val="-3.2667040217632018E-2"/>
                  <c:y val="2.9600000000000001E-2"/>
                </c:manualLayout>
              </c:layout>
              <c:tx>
                <c:rich>
                  <a:bodyPr/>
                  <a:lstStyle/>
                  <a:p>
                    <a:fld id="{E53B0491-CF77-4121-8963-C2E3D7A811B1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C1F5-4FD8-99A5-F9FB2016C4CE}"/>
                </c:ext>
              </c:extLst>
            </c:dLbl>
            <c:dLbl>
              <c:idx val="9"/>
              <c:layout>
                <c:manualLayout>
                  <c:x val="1.3699081381587621E-2"/>
                  <c:y val="5.3377777777777781E-2"/>
                </c:manualLayout>
              </c:layout>
              <c:tx>
                <c:rich>
                  <a:bodyPr/>
                  <a:lstStyle/>
                  <a:p>
                    <a:fld id="{DFC89499-E728-4F19-A922-0F0335A0E6F8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C1F5-4FD8-99A5-F9FB2016C4CE}"/>
                </c:ext>
              </c:extLst>
            </c:dLbl>
            <c:dLbl>
              <c:idx val="10"/>
              <c:layout>
                <c:manualLayout>
                  <c:x val="3.0559489235849311E-2"/>
                  <c:y val="2.8176144648585595E-2"/>
                </c:manualLayout>
              </c:layout>
              <c:tx>
                <c:rich>
                  <a:bodyPr/>
                  <a:lstStyle/>
                  <a:p>
                    <a:fld id="{A6B91583-2F00-409D-9CB5-16802520C8F8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C1F5-4FD8-99A5-F9FB2016C4CE}"/>
                </c:ext>
              </c:extLst>
            </c:dLbl>
            <c:dLbl>
              <c:idx val="11"/>
              <c:layout>
                <c:manualLayout>
                  <c:x val="6.1118978471698539E-2"/>
                  <c:y val="4.8956430446194223E-2"/>
                </c:manualLayout>
              </c:layout>
              <c:tx>
                <c:rich>
                  <a:bodyPr/>
                  <a:lstStyle/>
                  <a:p>
                    <a:fld id="{8A801E9A-B7CA-4370-B26A-FEFD524558DC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C1F5-4FD8-99A5-F9FB2016C4CE}"/>
                </c:ext>
              </c:extLst>
            </c:dLbl>
            <c:dLbl>
              <c:idx val="12"/>
              <c:layout>
                <c:manualLayout>
                  <c:x val="4.9527448071893708E-2"/>
                  <c:y val="4.152265966754156E-2"/>
                </c:manualLayout>
              </c:layout>
              <c:tx>
                <c:rich>
                  <a:bodyPr/>
                  <a:lstStyle/>
                  <a:p>
                    <a:fld id="{A48C10D6-AD52-45A0-8BEB-ED9115263612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C1F5-4FD8-99A5-F9FB2016C4CE}"/>
                </c:ext>
              </c:extLst>
            </c:dLbl>
            <c:dLbl>
              <c:idx val="13"/>
              <c:layout>
                <c:manualLayout>
                  <c:x val="-1.8967958836044439E-2"/>
                  <c:y val="6.8222338874307384E-2"/>
                </c:manualLayout>
              </c:layout>
              <c:tx>
                <c:rich>
                  <a:bodyPr/>
                  <a:lstStyle/>
                  <a:p>
                    <a:fld id="{09117184-9CAC-447F-A4E1-CC0AB8B61B12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C1F5-4FD8-99A5-F9FB2016C4CE}"/>
                </c:ext>
              </c:extLst>
            </c:dLbl>
            <c:dLbl>
              <c:idx val="14"/>
              <c:layout>
                <c:manualLayout>
                  <c:x val="-1.7914183345153122E-2"/>
                  <c:y val="5.0411548556430444E-2"/>
                </c:manualLayout>
              </c:layout>
              <c:tx>
                <c:rich>
                  <a:bodyPr/>
                  <a:lstStyle/>
                  <a:p>
                    <a:fld id="{60AA867A-DD52-431B-8857-9426D87F0094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C1F5-4FD8-99A5-F9FB2016C4CE}"/>
                </c:ext>
              </c:extLst>
            </c:dLbl>
            <c:dLbl>
              <c:idx val="15"/>
              <c:layout>
                <c:manualLayout>
                  <c:x val="5.1634999053676418E-2"/>
                  <c:y val="6.8256867891513445E-2"/>
                </c:manualLayout>
              </c:layout>
              <c:tx>
                <c:rich>
                  <a:bodyPr/>
                  <a:lstStyle/>
                  <a:p>
                    <a:fld id="{49CB85F4-71DD-498B-8D3E-AB872A348086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9214-4301-AF88-62B7C13410EF}"/>
                </c:ext>
              </c:extLst>
            </c:dLbl>
            <c:dLbl>
              <c:idx val="16"/>
              <c:layout>
                <c:manualLayout>
                  <c:x val="-2.1075509817827111E-2"/>
                  <c:y val="7.4153164187809859E-2"/>
                </c:manualLayout>
              </c:layout>
              <c:tx>
                <c:rich>
                  <a:bodyPr/>
                  <a:lstStyle/>
                  <a:p>
                    <a:fld id="{C59AC592-004A-416F-A04B-5A85A3883A9F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9214-4301-AF88-62B7C13410EF}"/>
                </c:ext>
              </c:extLst>
            </c:dLbl>
            <c:dLbl>
              <c:idx val="17"/>
              <c:layout>
                <c:manualLayout>
                  <c:x val="8.9570916725765212E-2"/>
                  <c:y val="0.12453018372703412"/>
                </c:manualLayout>
              </c:layout>
              <c:tx>
                <c:rich>
                  <a:bodyPr/>
                  <a:lstStyle/>
                  <a:p>
                    <a:fld id="{2A77CD3E-E5EC-4F45-92D9-109B264AB850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9214-4301-AF88-62B7C13410EF}"/>
                </c:ext>
              </c:extLst>
            </c:dLbl>
            <c:dLbl>
              <c:idx val="18"/>
              <c:layout>
                <c:manualLayout>
                  <c:x val="7.5871835344177602E-2"/>
                  <c:y val="7.2673340748980297E-2"/>
                </c:manualLayout>
              </c:layout>
              <c:tx>
                <c:rich>
                  <a:bodyPr/>
                  <a:lstStyle/>
                  <a:p>
                    <a:fld id="{7143F476-6BCE-49FF-9E70-D63A174FF0C9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9214-4301-AF88-62B7C13410EF}"/>
                </c:ext>
              </c:extLst>
            </c:dLbl>
            <c:dLbl>
              <c:idx val="19"/>
              <c:layout>
                <c:manualLayout>
                  <c:x val="7.5871835344177602E-2"/>
                  <c:y val="4.7484864391950952E-2"/>
                </c:manualLayout>
              </c:layout>
              <c:tx>
                <c:rich>
                  <a:bodyPr/>
                  <a:lstStyle/>
                  <a:p>
                    <a:fld id="{82B6D215-C678-4D62-A823-18DED0ECCCA2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9214-4301-AF88-62B7C13410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6350" cap="flat" cmpd="sng" algn="ctr">
                      <a:solidFill>
                        <a:schemeClr val="accent5"/>
                      </a:solidFill>
                      <a:prstDash val="solid"/>
                      <a:miter lim="800000"/>
                    </a:ln>
                    <a:effectLst/>
                  </c:spPr>
                </c15:leaderLines>
              </c:ext>
            </c:extLst>
          </c:dLbls>
          <c:xVal>
            <c:numRef>
              <c:f>'Vehicle Examples'!$N$7:$N$26</c:f>
              <c:numCache>
                <c:formatCode>0</c:formatCode>
                <c:ptCount val="20"/>
                <c:pt idx="0">
                  <c:v>0</c:v>
                </c:pt>
                <c:pt idx="1">
                  <c:v>54.808199999999999</c:v>
                </c:pt>
                <c:pt idx="2">
                  <c:v>99.584199999999996</c:v>
                </c:pt>
                <c:pt idx="3">
                  <c:v>166.7482</c:v>
                </c:pt>
                <c:pt idx="4">
                  <c:v>230.14999999999998</c:v>
                </c:pt>
                <c:pt idx="5">
                  <c:v>-32.208799999999997</c:v>
                </c:pt>
                <c:pt idx="6">
                  <c:v>-32.208799999999997</c:v>
                </c:pt>
                <c:pt idx="7">
                  <c:v>-32.208799999999997</c:v>
                </c:pt>
                <c:pt idx="8">
                  <c:v>-32.208799999999997</c:v>
                </c:pt>
                <c:pt idx="9">
                  <c:v>-32.208799999999997</c:v>
                </c:pt>
                <c:pt idx="10">
                  <c:v>-32.208799999999997</c:v>
                </c:pt>
                <c:pt idx="11">
                  <c:v>-32.208799999999997</c:v>
                </c:pt>
                <c:pt idx="12">
                  <c:v>-32.208799999999997</c:v>
                </c:pt>
                <c:pt idx="13">
                  <c:v>-32.208799999999997</c:v>
                </c:pt>
                <c:pt idx="14">
                  <c:v>-32.208799999999997</c:v>
                </c:pt>
                <c:pt idx="15">
                  <c:v>-32.208799999999997</c:v>
                </c:pt>
                <c:pt idx="16">
                  <c:v>-32.208799999999997</c:v>
                </c:pt>
                <c:pt idx="17">
                  <c:v>-32.208799999999997</c:v>
                </c:pt>
                <c:pt idx="18">
                  <c:v>-32.208799999999997</c:v>
                </c:pt>
                <c:pt idx="19">
                  <c:v>-32.208799999999997</c:v>
                </c:pt>
              </c:numCache>
            </c:numRef>
          </c:xVal>
          <c:yVal>
            <c:numRef>
              <c:f>'Vehicle Examples'!$P$7:$P$26</c:f>
              <c:numCache>
                <c:formatCode>_("$"* #,##0.00_);_("$"* \(#,##0.00\);_("$"* "-"??_);_(@_)</c:formatCode>
                <c:ptCount val="20"/>
                <c:pt idx="0">
                  <c:v>-8625</c:v>
                </c:pt>
                <c:pt idx="1">
                  <c:v>-5750</c:v>
                </c:pt>
                <c:pt idx="2">
                  <c:v>-3469.83</c:v>
                </c:pt>
                <c:pt idx="3">
                  <c:v>0</c:v>
                </c:pt>
                <c:pt idx="4">
                  <c:v>2530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'Vehicle Examples'!$O$7:$O$26</c15:f>
                <c15:dlblRangeCache>
                  <c:ptCount val="20"/>
                  <c:pt idx="0">
                    <c:v>Example One</c:v>
                  </c:pt>
                  <c:pt idx="1">
                    <c:v>Example  Two</c:v>
                  </c:pt>
                  <c:pt idx="2">
                    <c:v>Example Three</c:v>
                  </c:pt>
                  <c:pt idx="3">
                    <c:v>Example Three</c:v>
                  </c:pt>
                  <c:pt idx="4">
                    <c:v>Example Four</c:v>
                  </c:pt>
                  <c:pt idx="5">
                    <c:v> </c:v>
                  </c:pt>
                  <c:pt idx="6">
                    <c:v> </c:v>
                  </c:pt>
                  <c:pt idx="7">
                    <c:v> </c:v>
                  </c:pt>
                  <c:pt idx="8">
                    <c:v> </c:v>
                  </c:pt>
                  <c:pt idx="9">
                    <c:v> </c:v>
                  </c:pt>
                  <c:pt idx="10">
                    <c:v> </c:v>
                  </c:pt>
                  <c:pt idx="11">
                    <c:v> </c:v>
                  </c:pt>
                  <c:pt idx="12">
                    <c:v> </c:v>
                  </c:pt>
                  <c:pt idx="13">
                    <c:v> </c:v>
                  </c:pt>
                  <c:pt idx="14">
                    <c:v> </c:v>
                  </c:pt>
                  <c:pt idx="15">
                    <c:v> </c:v>
                  </c:pt>
                  <c:pt idx="16">
                    <c:v> </c:v>
                  </c:pt>
                  <c:pt idx="17">
                    <c:v> </c:v>
                  </c:pt>
                  <c:pt idx="18">
                    <c:v> </c:v>
                  </c:pt>
                  <c:pt idx="19">
                    <c:v>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C1F5-4FD8-99A5-F9FB2016C4CE}"/>
            </c:ext>
          </c:extLst>
        </c:ser>
        <c:ser>
          <c:idx val="1"/>
          <c:order val="1"/>
          <c:tx>
            <c:v>Used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25400">
                <a:solidFill>
                  <a:schemeClr val="accent2"/>
                </a:solidFill>
              </a:ln>
              <a:effectLst/>
            </c:spPr>
          </c:marker>
          <c:dPt>
            <c:idx val="3"/>
            <c:marker>
              <c:symbol val="circle"/>
              <c:size val="5"/>
              <c:spPr>
                <a:solidFill>
                  <a:schemeClr val="accent2"/>
                </a:solidFill>
                <a:ln w="25400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A-C1F5-4FD8-99A5-F9FB2016C4CE}"/>
              </c:ext>
            </c:extLst>
          </c:dPt>
          <c:dPt>
            <c:idx val="8"/>
            <c:marker>
              <c:symbol val="circle"/>
              <c:size val="5"/>
              <c:spPr>
                <a:solidFill>
                  <a:schemeClr val="accent2"/>
                </a:solidFill>
                <a:ln w="25400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6-C1F5-4FD8-99A5-F9FB2016C4CE}"/>
              </c:ext>
            </c:extLst>
          </c:dPt>
          <c:dPt>
            <c:idx val="13"/>
            <c:marker>
              <c:symbol val="circle"/>
              <c:size val="5"/>
              <c:spPr>
                <a:solidFill>
                  <a:schemeClr val="accent2"/>
                </a:solidFill>
                <a:ln w="25400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8-C1F5-4FD8-99A5-F9FB2016C4CE}"/>
              </c:ext>
            </c:extLst>
          </c:dPt>
          <c:dLbls>
            <c:dLbl>
              <c:idx val="0"/>
              <c:layout>
                <c:manualLayout>
                  <c:x val="-8.127328757213316E-2"/>
                  <c:y val="-5.0242757182805971E-2"/>
                </c:manualLayout>
              </c:layout>
              <c:tx>
                <c:rich>
                  <a:bodyPr/>
                  <a:lstStyle/>
                  <a:p>
                    <a:fld id="{4221CFA6-4DF7-4677-93DB-C4CE5C71E3DA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C1F5-4FD8-99A5-F9FB2016C4CE}"/>
                </c:ext>
              </c:extLst>
            </c:dLbl>
            <c:dLbl>
              <c:idx val="1"/>
              <c:layout>
                <c:manualLayout>
                  <c:x val="-0.11275350242711071"/>
                  <c:y val="-2.5132770943823522E-2"/>
                </c:manualLayout>
              </c:layout>
              <c:tx>
                <c:rich>
                  <a:bodyPr/>
                  <a:lstStyle/>
                  <a:p>
                    <a:fld id="{01BCF75D-A3CA-4035-8C56-1E3FDD8C2547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C1F5-4FD8-99A5-F9FB2016C4CE}"/>
                </c:ext>
              </c:extLst>
            </c:dLbl>
            <c:dLbl>
              <c:idx val="2"/>
              <c:layout>
                <c:manualLayout>
                  <c:x val="-9.3918050619866786E-2"/>
                  <c:y val="-6.3642087227625752E-2"/>
                </c:manualLayout>
              </c:layout>
              <c:tx>
                <c:rich>
                  <a:bodyPr/>
                  <a:lstStyle/>
                  <a:p>
                    <a:fld id="{A6AE5200-2A31-416E-A310-F7B6BC9C842E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C1F5-4FD8-99A5-F9FB2016C4CE}"/>
                </c:ext>
              </c:extLst>
            </c:dLbl>
            <c:dLbl>
              <c:idx val="3"/>
              <c:layout>
                <c:manualLayout>
                  <c:x val="-7.7402256378881831E-2"/>
                  <c:y val="-8.3203330858634794E-2"/>
                </c:manualLayout>
              </c:layout>
              <c:tx>
                <c:rich>
                  <a:bodyPr/>
                  <a:lstStyle/>
                  <a:p>
                    <a:fld id="{C491ACBF-73AF-4562-B73A-F8FCF43952C2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C1F5-4FD8-99A5-F9FB2016C4CE}"/>
                </c:ext>
              </c:extLst>
            </c:dLbl>
            <c:dLbl>
              <c:idx val="4"/>
              <c:layout>
                <c:manualLayout>
                  <c:x val="-0.175639689341785"/>
                  <c:y val="-3.0257627575218597E-2"/>
                </c:manualLayout>
              </c:layout>
              <c:tx>
                <c:rich>
                  <a:bodyPr/>
                  <a:lstStyle/>
                  <a:p>
                    <a:fld id="{419CE420-1405-477B-B498-CEA7153F71A7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C1F5-4FD8-99A5-F9FB2016C4CE}"/>
                </c:ext>
              </c:extLst>
            </c:dLbl>
            <c:dLbl>
              <c:idx val="5"/>
              <c:layout>
                <c:manualLayout>
                  <c:x val="-5.3115806383102884E-2"/>
                  <c:y val="-2.4125400497630449E-2"/>
                </c:manualLayout>
              </c:layout>
              <c:tx>
                <c:rich>
                  <a:bodyPr/>
                  <a:lstStyle/>
                  <a:p>
                    <a:fld id="{05E78C66-E6F0-4E35-AF60-28B8EAADD671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C1F5-4FD8-99A5-F9FB2016C4CE}"/>
                </c:ext>
              </c:extLst>
            </c:dLbl>
            <c:dLbl>
              <c:idx val="6"/>
              <c:layout>
                <c:manualLayout>
                  <c:x val="-0.1899124254153105"/>
                  <c:y val="-0.1290374870074241"/>
                </c:manualLayout>
              </c:layout>
              <c:tx>
                <c:rich>
                  <a:bodyPr/>
                  <a:lstStyle/>
                  <a:p>
                    <a:fld id="{DAC51711-6EED-42D7-A570-E4AE61A1DF77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C1F5-4FD8-99A5-F9FB2016C4CE}"/>
                </c:ext>
              </c:extLst>
            </c:dLbl>
            <c:dLbl>
              <c:idx val="7"/>
              <c:layout>
                <c:manualLayout>
                  <c:x val="-0.10643801639306431"/>
                  <c:y val="-0.11207848847073662"/>
                </c:manualLayout>
              </c:layout>
              <c:tx>
                <c:rich>
                  <a:bodyPr/>
                  <a:lstStyle/>
                  <a:p>
                    <a:fld id="{9E728EE5-723D-4733-8E7F-2A0D90A404F1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C1F5-4FD8-99A5-F9FB2016C4CE}"/>
                </c:ext>
              </c:extLst>
            </c:dLbl>
            <c:dLbl>
              <c:idx val="8"/>
              <c:layout>
                <c:manualLayout>
                  <c:x val="-0.1032381359192818"/>
                  <c:y val="-0.14049752114319045"/>
                </c:manualLayout>
              </c:layout>
              <c:tx>
                <c:rich>
                  <a:bodyPr/>
                  <a:lstStyle/>
                  <a:p>
                    <a:fld id="{9A69FF9B-E32A-46AB-B9C8-BEB334750D35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C1F5-4FD8-99A5-F9FB2016C4CE}"/>
                </c:ext>
              </c:extLst>
            </c:dLbl>
            <c:dLbl>
              <c:idx val="9"/>
              <c:layout>
                <c:manualLayout>
                  <c:x val="-5.6015503353353292E-2"/>
                  <c:y val="-0.14717841188566846"/>
                </c:manualLayout>
              </c:layout>
              <c:tx>
                <c:rich>
                  <a:bodyPr/>
                  <a:lstStyle/>
                  <a:p>
                    <a:fld id="{260548B3-C334-4B81-A2C8-BEA1C45E5E29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C1F5-4FD8-99A5-F9FB2016C4CE}"/>
                </c:ext>
              </c:extLst>
            </c:dLbl>
            <c:dLbl>
              <c:idx val="10"/>
              <c:layout>
                <c:manualLayout>
                  <c:x val="-3.5195222461762606E-2"/>
                  <c:y val="-7.4249014756851542E-2"/>
                </c:manualLayout>
              </c:layout>
              <c:tx>
                <c:rich>
                  <a:bodyPr/>
                  <a:lstStyle/>
                  <a:p>
                    <a:fld id="{99164514-D250-4FED-842E-8EC2BEED8F17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C1F5-4FD8-99A5-F9FB2016C4CE}"/>
                </c:ext>
              </c:extLst>
            </c:dLbl>
            <c:dLbl>
              <c:idx val="11"/>
              <c:layout>
                <c:manualLayout>
                  <c:x val="2.1142423318063652E-2"/>
                  <c:y val="-1.7236760400001724E-3"/>
                </c:manualLayout>
              </c:layout>
              <c:tx>
                <c:rich>
                  <a:bodyPr/>
                  <a:lstStyle/>
                  <a:p>
                    <a:fld id="{6A328BC1-0926-4D3E-B72C-33C0E005DC55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C1F5-4FD8-99A5-F9FB2016C4CE}"/>
                </c:ext>
              </c:extLst>
            </c:dLbl>
            <c:dLbl>
              <c:idx val="12"/>
              <c:layout>
                <c:manualLayout>
                  <c:x val="-0.17250477858437002"/>
                  <c:y val="-0.15241942514736234"/>
                </c:manualLayout>
              </c:layout>
              <c:tx>
                <c:rich>
                  <a:bodyPr/>
                  <a:lstStyle/>
                  <a:p>
                    <a:fld id="{A3A1CAAB-4263-4630-A5C2-3A658AEB2196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C1F5-4FD8-99A5-F9FB2016C4CE}"/>
                </c:ext>
              </c:extLst>
            </c:dLbl>
            <c:dLbl>
              <c:idx val="13"/>
              <c:layout>
                <c:manualLayout>
                  <c:x val="-4.771371968561209E-2"/>
                  <c:y val="-0.11648466320208871"/>
                </c:manualLayout>
              </c:layout>
              <c:tx>
                <c:rich>
                  <a:bodyPr/>
                  <a:lstStyle/>
                  <a:p>
                    <a:fld id="{764A9D99-1BAD-4B0E-8AD7-52D3C0EE9C64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C1F5-4FD8-99A5-F9FB2016C4CE}"/>
                </c:ext>
              </c:extLst>
            </c:dLbl>
            <c:dLbl>
              <c:idx val="14"/>
              <c:layout>
                <c:manualLayout>
                  <c:x val="-4.5312346108328287E-2"/>
                  <c:y val="-4.0592825896762906E-2"/>
                </c:manualLayout>
              </c:layout>
              <c:tx>
                <c:rich>
                  <a:bodyPr/>
                  <a:lstStyle/>
                  <a:p>
                    <a:fld id="{7706485D-F6BB-44F8-ADCD-3EDD7028B658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0-C1F5-4FD8-99A5-F9FB2016C4CE}"/>
                </c:ext>
              </c:extLst>
            </c:dLbl>
            <c:dLbl>
              <c:idx val="15"/>
              <c:layout>
                <c:manualLayout>
                  <c:x val="3.2572086425166841E-3"/>
                  <c:y val="3.3228888075647403E-2"/>
                </c:manualLayout>
              </c:layout>
              <c:tx>
                <c:rich>
                  <a:bodyPr/>
                  <a:lstStyle/>
                  <a:p>
                    <a:fld id="{EDDE0953-938F-4ED2-897C-5514A74C31C0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9214-4301-AF88-62B7C13410EF}"/>
                </c:ext>
              </c:extLst>
            </c:dLbl>
            <c:dLbl>
              <c:idx val="16"/>
              <c:layout>
                <c:manualLayout>
                  <c:x val="1.4445098876968328E-2"/>
                  <c:y val="5.6100128581474409E-2"/>
                </c:manualLayout>
              </c:layout>
              <c:tx>
                <c:rich>
                  <a:bodyPr/>
                  <a:lstStyle/>
                  <a:p>
                    <a:fld id="{F8EC6034-9E70-4AA7-A3A6-CC99D28731C2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9214-4301-AF88-62B7C13410EF}"/>
                </c:ext>
              </c:extLst>
            </c:dLbl>
            <c:dLbl>
              <c:idx val="17"/>
              <c:layout>
                <c:manualLayout>
                  <c:x val="-0.18301600367043103"/>
                  <c:y val="-5.5077950234845213E-2"/>
                </c:manualLayout>
              </c:layout>
              <c:tx>
                <c:rich>
                  <a:bodyPr/>
                  <a:lstStyle/>
                  <a:p>
                    <a:fld id="{279D4410-4CCC-4B0B-A1A5-40E3177F93F0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9214-4301-AF88-62B7C13410EF}"/>
                </c:ext>
              </c:extLst>
            </c:dLbl>
            <c:dLbl>
              <c:idx val="18"/>
              <c:layout>
                <c:manualLayout>
                  <c:x val="-0.13270034560568672"/>
                  <c:y val="-7.9653299866302416E-2"/>
                </c:manualLayout>
              </c:layout>
              <c:tx>
                <c:rich>
                  <a:bodyPr/>
                  <a:lstStyle/>
                  <a:p>
                    <a:fld id="{D6CB8642-CD7F-4D45-BCA0-0712A59C738A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9214-4301-AF88-62B7C13410EF}"/>
                </c:ext>
              </c:extLst>
            </c:dLbl>
            <c:dLbl>
              <c:idx val="19"/>
              <c:layout>
                <c:manualLayout>
                  <c:x val="-0.18663504135793993"/>
                  <c:y val="-9.0839966442480019E-2"/>
                </c:manualLayout>
              </c:layout>
              <c:tx>
                <c:rich>
                  <a:bodyPr/>
                  <a:lstStyle/>
                  <a:p>
                    <a:fld id="{2BBA776E-FA21-4676-A5AD-1CCED73E37E8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9214-4301-AF88-62B7C13410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6350" cap="flat" cmpd="sng" algn="ctr">
                      <a:solidFill>
                        <a:schemeClr val="accent2"/>
                      </a:solidFill>
                      <a:prstDash val="solid"/>
                      <a:miter lim="800000"/>
                    </a:ln>
                    <a:effectLst/>
                  </c:spPr>
                </c15:leaderLines>
              </c:ext>
            </c:extLst>
          </c:dLbls>
          <c:xVal>
            <c:numRef>
              <c:f>'Vehicle Examples'!$N$29:$N$48</c:f>
              <c:numCache>
                <c:formatCode>0</c:formatCode>
                <c:ptCount val="20"/>
                <c:pt idx="0">
                  <c:v>0</c:v>
                </c:pt>
                <c:pt idx="1">
                  <c:v>54.808199999999999</c:v>
                </c:pt>
                <c:pt idx="2">
                  <c:v>88.390199999999993</c:v>
                </c:pt>
                <c:pt idx="3">
                  <c:v>138.76319999999998</c:v>
                </c:pt>
                <c:pt idx="4">
                  <c:v>208.40799999999999</c:v>
                </c:pt>
                <c:pt idx="5">
                  <c:v>-32.208799999999997</c:v>
                </c:pt>
                <c:pt idx="6">
                  <c:v>-32.208799999999997</c:v>
                </c:pt>
                <c:pt idx="7">
                  <c:v>-32.208799999999997</c:v>
                </c:pt>
                <c:pt idx="8">
                  <c:v>-32.208799999999997</c:v>
                </c:pt>
                <c:pt idx="9">
                  <c:v>-32.208799999999997</c:v>
                </c:pt>
                <c:pt idx="10">
                  <c:v>-32.208799999999997</c:v>
                </c:pt>
                <c:pt idx="11">
                  <c:v>-32.208799999999997</c:v>
                </c:pt>
                <c:pt idx="12">
                  <c:v>-32.208799999999997</c:v>
                </c:pt>
                <c:pt idx="13">
                  <c:v>-32.208799999999997</c:v>
                </c:pt>
                <c:pt idx="14">
                  <c:v>-32.208799999999997</c:v>
                </c:pt>
                <c:pt idx="15">
                  <c:v>-32.208799999999997</c:v>
                </c:pt>
                <c:pt idx="16">
                  <c:v>-32.208799999999997</c:v>
                </c:pt>
                <c:pt idx="17">
                  <c:v>-32.208799999999997</c:v>
                </c:pt>
                <c:pt idx="18">
                  <c:v>-32.208799999999997</c:v>
                </c:pt>
                <c:pt idx="19">
                  <c:v>-32.208799999999997</c:v>
                </c:pt>
              </c:numCache>
            </c:numRef>
          </c:xVal>
          <c:yVal>
            <c:numRef>
              <c:f>'Vehicle Examples'!$P$29:$P$48</c:f>
              <c:numCache>
                <c:formatCode>_("$"* #,##0.00_);_("$"* \(#,##0.00\);_("$"* "-"??_);_(@_)</c:formatCode>
                <c:ptCount val="20"/>
                <c:pt idx="0">
                  <c:v>-3449.9999999999995</c:v>
                </c:pt>
                <c:pt idx="1">
                  <c:v>-2300</c:v>
                </c:pt>
                <c:pt idx="2">
                  <c:v>-1635.38</c:v>
                </c:pt>
                <c:pt idx="3">
                  <c:v>-583.72</c:v>
                </c:pt>
                <c:pt idx="4">
                  <c:v>948.75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'Vehicle Examples'!$O$29:$O$48</c15:f>
                <c15:dlblRangeCache>
                  <c:ptCount val="20"/>
                  <c:pt idx="0">
                    <c:v>Example One</c:v>
                  </c:pt>
                  <c:pt idx="1">
                    <c:v>Example  Two</c:v>
                  </c:pt>
                  <c:pt idx="2">
                    <c:v>Example Three</c:v>
                  </c:pt>
                  <c:pt idx="3">
                    <c:v>Example Three</c:v>
                  </c:pt>
                  <c:pt idx="4">
                    <c:v>Example Four</c:v>
                  </c:pt>
                  <c:pt idx="5">
                    <c:v> </c:v>
                  </c:pt>
                  <c:pt idx="6">
                    <c:v> </c:v>
                  </c:pt>
                  <c:pt idx="7">
                    <c:v> </c:v>
                  </c:pt>
                  <c:pt idx="8">
                    <c:v> </c:v>
                  </c:pt>
                  <c:pt idx="9">
                    <c:v> </c:v>
                  </c:pt>
                  <c:pt idx="10">
                    <c:v> </c:v>
                  </c:pt>
                  <c:pt idx="11">
                    <c:v> </c:v>
                  </c:pt>
                  <c:pt idx="12">
                    <c:v> </c:v>
                  </c:pt>
                  <c:pt idx="13">
                    <c:v> </c:v>
                  </c:pt>
                  <c:pt idx="14">
                    <c:v> </c:v>
                  </c:pt>
                  <c:pt idx="15">
                    <c:v> </c:v>
                  </c:pt>
                  <c:pt idx="16">
                    <c:v> </c:v>
                  </c:pt>
                  <c:pt idx="17">
                    <c:v> </c:v>
                  </c:pt>
                  <c:pt idx="18">
                    <c:v> </c:v>
                  </c:pt>
                  <c:pt idx="19">
                    <c:v>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1-C1F5-4FD8-99A5-F9FB2016C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3710175"/>
        <c:axId val="423710591"/>
      </c:scatterChart>
      <c:valAx>
        <c:axId val="423710175"/>
        <c:scaling>
          <c:orientation val="minMax"/>
          <c:max val="320"/>
          <c:min val="0"/>
        </c:scaling>
        <c:delete val="0"/>
        <c:axPos val="b"/>
        <c:numFmt formatCode="0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710591"/>
        <c:crosses val="autoZero"/>
        <c:crossBetween val="midCat"/>
        <c:majorUnit val="10"/>
      </c:valAx>
      <c:valAx>
        <c:axId val="423710591"/>
        <c:scaling>
          <c:orientation val="minMax"/>
          <c:max val="6000"/>
          <c:min val="-10000"/>
        </c:scaling>
        <c:delete val="0"/>
        <c:axPos val="l"/>
        <c:numFmt formatCode="_(&quot;$&quot;* #,##0.00_);_(&quot;$&quot;* \(#,##0.00\);_(&quot;$&quot;* &quot;-&quot;??_);_(@_)" sourceLinked="1"/>
        <c:majorTickMark val="out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71017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>
    <tabColor theme="8" tint="-0.249977111117893"/>
  </sheetPr>
  <sheetViews>
    <sheetView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8843" cy="605349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406400</xdr:colOff>
      <xdr:row>8</xdr:row>
      <xdr:rowOff>101600</xdr:rowOff>
    </xdr:from>
    <xdr:to>
      <xdr:col>22</xdr:col>
      <xdr:colOff>565150</xdr:colOff>
      <xdr:row>18</xdr:row>
      <xdr:rowOff>50800</xdr:rowOff>
    </xdr:to>
    <xdr:sp macro="" textlink="">
      <xdr:nvSpPr>
        <xdr:cNvPr id="3" name="Rounded Rectangular Callou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5913100" y="2108200"/>
          <a:ext cx="2673350" cy="1917700"/>
        </a:xfrm>
        <a:prstGeom prst="wedgeRoundRectCallout">
          <a:avLst>
            <a:gd name="adj1" fmla="val -122686"/>
            <a:gd name="adj2" fmla="val -92861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NZ" sz="1100"/>
            <a:t>Enter 3P-WLTP</a:t>
          </a:r>
          <a:r>
            <a:rPr lang="en-NZ" sz="1100" baseline="0"/>
            <a:t> emissions value in Column K. If unknown, 4P-WLTP value and otherwise NEDC value.</a:t>
          </a:r>
        </a:p>
        <a:p>
          <a:pPr algn="l"/>
          <a:endParaRPr lang="en-NZ" sz="1100" baseline="0"/>
        </a:p>
        <a:p>
          <a:pPr algn="l"/>
          <a:r>
            <a:rPr lang="en-NZ" sz="1100" baseline="0"/>
            <a:t>Columns N to Q are automatic; do not edit.</a:t>
          </a:r>
        </a:p>
        <a:p>
          <a:pPr algn="l"/>
          <a:endParaRPr lang="en-NZ" sz="1100" baseline="0"/>
        </a:p>
        <a:p>
          <a:pPr algn="l"/>
          <a:r>
            <a:rPr lang="en-NZ" sz="1100" baseline="0"/>
            <a:t>If you enter -1 as the NEDC figure then it won't be shown by the graph on the next sheet.</a:t>
          </a:r>
          <a:endParaRPr lang="en-NZ" sz="1100"/>
        </a:p>
      </xdr:txBody>
    </xdr:sp>
    <xdr:clientData/>
  </xdr:twoCellAnchor>
  <xdr:twoCellAnchor>
    <xdr:from>
      <xdr:col>19</xdr:col>
      <xdr:colOff>412750</xdr:colOff>
      <xdr:row>3</xdr:row>
      <xdr:rowOff>212725</xdr:rowOff>
    </xdr:from>
    <xdr:to>
      <xdr:col>23</xdr:col>
      <xdr:colOff>260350</xdr:colOff>
      <xdr:row>7</xdr:row>
      <xdr:rowOff>107950</xdr:rowOff>
    </xdr:to>
    <xdr:sp macro="" textlink="">
      <xdr:nvSpPr>
        <xdr:cNvPr id="4" name="Rounded Rectangular Callou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5919450" y="746125"/>
          <a:ext cx="3200400" cy="1171575"/>
        </a:xfrm>
        <a:prstGeom prst="wedgeRoundRectCallout">
          <a:avLst>
            <a:gd name="adj1" fmla="val -108763"/>
            <a:gd name="adj2" fmla="val -16356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NZ" sz="1100"/>
            <a:t>Enter your</a:t>
          </a:r>
          <a:r>
            <a:rPr lang="en-NZ" sz="1100" baseline="0"/>
            <a:t> own used vehicles in the space provided (columns B to K)</a:t>
          </a:r>
        </a:p>
        <a:p>
          <a:pPr algn="l"/>
          <a:endParaRPr lang="en-NZ" sz="1100" baseline="0"/>
        </a:p>
        <a:p>
          <a:pPr algn="l"/>
          <a:r>
            <a:rPr lang="en-NZ" sz="1100" baseline="0"/>
            <a:t>Vehicles only get a rebate if under $80k and have a 3 or more safety star rating.</a:t>
          </a:r>
          <a:endParaRPr lang="en-NZ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421883" y="1876425"/>
    <xdr:ext cx="11925300" cy="7623567"/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0</xdr:col>
      <xdr:colOff>502047</xdr:colOff>
      <xdr:row>3</xdr:row>
      <xdr:rowOff>19050</xdr:rowOff>
    </xdr:from>
    <xdr:to>
      <xdr:col>14</xdr:col>
      <xdr:colOff>819150</xdr:colOff>
      <xdr:row>46</xdr:row>
      <xdr:rowOff>127000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52754</xdr:colOff>
      <xdr:row>7</xdr:row>
      <xdr:rowOff>164856</xdr:rowOff>
    </xdr:from>
    <xdr:to>
      <xdr:col>4</xdr:col>
      <xdr:colOff>663819</xdr:colOff>
      <xdr:row>9</xdr:row>
      <xdr:rowOff>84260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29154" y="1860306"/>
          <a:ext cx="2287465" cy="319454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Feebate lines for 2022</a:t>
          </a:r>
          <a:endParaRPr lang="en-NZ" sz="1400">
            <a:effectLst/>
          </a:endParaRPr>
        </a:p>
        <a:p>
          <a:pPr algn="ctr"/>
          <a:endParaRPr lang="en-NZ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D30"/>
  <sheetViews>
    <sheetView tabSelected="1" zoomScale="70" zoomScaleNormal="70" workbookViewId="0">
      <selection activeCell="D24" sqref="D24"/>
    </sheetView>
  </sheetViews>
  <sheetFormatPr defaultColWidth="9" defaultRowHeight="15.75"/>
  <cols>
    <col min="1" max="1" width="4.625" style="12" customWidth="1"/>
    <col min="2" max="2" width="16" style="12" customWidth="1"/>
    <col min="3" max="3" width="6.625" style="12" customWidth="1"/>
    <col min="4" max="16384" width="9" style="12"/>
  </cols>
  <sheetData>
    <row r="1" spans="1:4" ht="46.5">
      <c r="A1" s="96" t="s">
        <v>233</v>
      </c>
    </row>
    <row r="2" spans="1:4">
      <c r="B2" s="12" t="s">
        <v>232</v>
      </c>
    </row>
    <row r="4" spans="1:4">
      <c r="B4" s="12" t="s">
        <v>142</v>
      </c>
    </row>
    <row r="6" spans="1:4" ht="18.75">
      <c r="B6" s="112" t="s">
        <v>154</v>
      </c>
      <c r="D6" s="12" t="s">
        <v>145</v>
      </c>
    </row>
    <row r="8" spans="1:4" ht="18.75">
      <c r="B8" s="112" t="s">
        <v>155</v>
      </c>
      <c r="D8" s="12" t="s">
        <v>146</v>
      </c>
    </row>
    <row r="10" spans="1:4" ht="18.75">
      <c r="B10" s="112" t="s">
        <v>143</v>
      </c>
      <c r="D10" s="12" t="s">
        <v>147</v>
      </c>
    </row>
    <row r="12" spans="1:4" ht="18.75">
      <c r="B12" s="12" t="s">
        <v>144</v>
      </c>
      <c r="D12" s="12" t="s">
        <v>148</v>
      </c>
    </row>
    <row r="14" spans="1:4">
      <c r="B14" s="112" t="s">
        <v>149</v>
      </c>
      <c r="D14" s="12" t="s">
        <v>228</v>
      </c>
    </row>
    <row r="16" spans="1:4">
      <c r="B16" s="112" t="s">
        <v>150</v>
      </c>
      <c r="D16" s="12" t="s">
        <v>151</v>
      </c>
    </row>
    <row r="18" spans="2:4">
      <c r="B18" s="112" t="s">
        <v>152</v>
      </c>
      <c r="D18" s="12" t="s">
        <v>153</v>
      </c>
    </row>
    <row r="21" spans="2:4">
      <c r="B21" s="12" t="s">
        <v>231</v>
      </c>
    </row>
    <row r="23" spans="2:4">
      <c r="B23" s="153"/>
    </row>
    <row r="24" spans="2:4">
      <c r="B24" s="153"/>
    </row>
    <row r="25" spans="2:4">
      <c r="B25" s="153"/>
    </row>
    <row r="26" spans="2:4">
      <c r="B26" s="153"/>
    </row>
    <row r="27" spans="2:4">
      <c r="B27" s="153"/>
    </row>
    <row r="28" spans="2:4">
      <c r="B28" s="153"/>
    </row>
    <row r="29" spans="2:4">
      <c r="B29" s="153"/>
    </row>
    <row r="30" spans="2:4">
      <c r="B30" s="153"/>
    </row>
  </sheetData>
  <hyperlinks>
    <hyperlink ref="B6" location="'Step1 - WLTP convertor'!A1" display="Step 1  WLTP convertor" xr:uid="{00000000-0004-0000-0000-000000000000}"/>
    <hyperlink ref="B8" location="'Step 2 - 2022 CCD Calculator'!A1" display="Step 2 CCD calculator" xr:uid="{00000000-0004-0000-0000-000001000000}"/>
    <hyperlink ref="B10" location="'2022 CCD Schedule'!A1" display="CCD schedule" xr:uid="{00000000-0004-0000-0000-000002000000}"/>
    <hyperlink ref="B14" location="'Vehicle Examples'!A1" display="Vehicle examples" xr:uid="{00000000-0004-0000-0000-000003000000}"/>
    <hyperlink ref="B16" location="'Vehicle Examples Chart'!A1" display="Vehicle examples chart" xr:uid="{00000000-0004-0000-0000-000004000000}"/>
    <hyperlink ref="B18" location="'NEDC WLTP Conversions'!A1" display="NECD WLTP conversions" xr:uid="{00000000-0004-0000-0000-000005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1"/>
  </sheetPr>
  <dimension ref="A1:L401"/>
  <sheetViews>
    <sheetView zoomScale="130" zoomScaleNormal="130" workbookViewId="0">
      <selection activeCell="J402" sqref="J402"/>
    </sheetView>
  </sheetViews>
  <sheetFormatPr defaultColWidth="8.625" defaultRowHeight="15"/>
  <cols>
    <col min="1" max="1" width="9" style="22" customWidth="1"/>
    <col min="2" max="5" width="14.625" style="22" customWidth="1"/>
    <col min="6" max="6" width="11.625" style="22" customWidth="1"/>
    <col min="7" max="7" width="14.125" style="22" customWidth="1"/>
    <col min="8" max="8" width="9.125" style="22" hidden="1" customWidth="1"/>
    <col min="9" max="9" width="13" style="22" hidden="1" customWidth="1"/>
    <col min="10" max="12" width="9" style="22" customWidth="1"/>
    <col min="13" max="16384" width="8.625" style="22"/>
  </cols>
  <sheetData>
    <row r="1" spans="1:6" ht="18.75">
      <c r="A1" s="21" t="s">
        <v>111</v>
      </c>
    </row>
    <row r="4" spans="1:6">
      <c r="B4" s="23" t="s">
        <v>112</v>
      </c>
      <c r="C4" s="23"/>
      <c r="D4" s="23"/>
      <c r="E4" s="23"/>
    </row>
    <row r="5" spans="1:6">
      <c r="B5" s="24"/>
      <c r="C5" s="24" t="s">
        <v>55</v>
      </c>
      <c r="D5" s="24"/>
      <c r="E5" s="24" t="s">
        <v>55</v>
      </c>
    </row>
    <row r="6" spans="1:6">
      <c r="B6" s="24"/>
      <c r="C6" s="24" t="s">
        <v>56</v>
      </c>
      <c r="D6" s="24"/>
      <c r="E6" s="24" t="s">
        <v>56</v>
      </c>
    </row>
    <row r="7" spans="1:6">
      <c r="B7" s="24" t="s">
        <v>88</v>
      </c>
      <c r="C7" s="24" t="s">
        <v>10</v>
      </c>
      <c r="D7" s="24" t="s">
        <v>113</v>
      </c>
      <c r="E7" s="24" t="s">
        <v>70</v>
      </c>
    </row>
    <row r="8" spans="1:6">
      <c r="B8" s="25" t="s">
        <v>38</v>
      </c>
      <c r="C8" s="25"/>
      <c r="D8" s="25" t="s">
        <v>71</v>
      </c>
      <c r="E8" s="25"/>
    </row>
    <row r="9" spans="1:6">
      <c r="B9" s="25" t="s">
        <v>39</v>
      </c>
      <c r="C9" s="26">
        <v>38.732266783427008</v>
      </c>
      <c r="D9" s="25" t="s">
        <v>72</v>
      </c>
      <c r="E9" s="26">
        <f t="shared" ref="E9:E24" si="0">LOOKUP(ROUNDDOWN(C9,0),$B$37:$B$336,$J$37:$J$336)+(C9-ROUNDDOWN(C9,0))*(LOOKUP(ROUNDUP(C9,0),$B$37:$B$336,$J$37:$J$336)-LOOKUP(ROUNDDOWN(C9,0),$B$37:$B$336,$J$37:$J$336))</f>
        <v>44.281477463521114</v>
      </c>
      <c r="F9" s="27"/>
    </row>
    <row r="10" spans="1:6">
      <c r="B10" s="25" t="s">
        <v>40</v>
      </c>
      <c r="C10" s="26">
        <v>61.624612650523837</v>
      </c>
      <c r="D10" s="25" t="s">
        <v>73</v>
      </c>
      <c r="E10" s="26">
        <f t="shared" si="0"/>
        <v>69.783320042081456</v>
      </c>
      <c r="F10" s="27"/>
    </row>
    <row r="11" spans="1:6">
      <c r="B11" s="25" t="s">
        <v>41</v>
      </c>
      <c r="C11" s="26">
        <v>78.875168344333289</v>
      </c>
      <c r="D11" s="25" t="s">
        <v>74</v>
      </c>
      <c r="E11" s="26">
        <f t="shared" si="0"/>
        <v>89.001436862209957</v>
      </c>
      <c r="F11" s="27"/>
    </row>
    <row r="12" spans="1:6">
      <c r="B12" s="25" t="s">
        <v>42</v>
      </c>
      <c r="C12" s="26">
        <v>100.78596733368464</v>
      </c>
      <c r="D12" s="25" t="s">
        <v>75</v>
      </c>
      <c r="E12" s="26">
        <f t="shared" si="0"/>
        <v>113.41135357705838</v>
      </c>
      <c r="F12" s="27"/>
    </row>
    <row r="13" spans="1:6">
      <c r="B13" s="25" t="s">
        <v>43</v>
      </c>
      <c r="C13" s="26">
        <v>113.63314153675077</v>
      </c>
      <c r="D13" s="25" t="s">
        <v>76</v>
      </c>
      <c r="E13" s="26">
        <f t="shared" si="0"/>
        <v>127.72278710579334</v>
      </c>
      <c r="F13" s="27"/>
    </row>
    <row r="14" spans="1:6">
      <c r="B14" s="25" t="s">
        <v>44</v>
      </c>
      <c r="C14" s="26">
        <v>126.37643654502365</v>
      </c>
      <c r="D14" s="25" t="s">
        <v>77</v>
      </c>
      <c r="E14" s="26">
        <f t="shared" si="0"/>
        <v>141.92472674770136</v>
      </c>
      <c r="F14" s="27"/>
    </row>
    <row r="15" spans="1:6">
      <c r="B15" s="25" t="s">
        <v>45</v>
      </c>
      <c r="C15" s="26">
        <v>133.67758344495098</v>
      </c>
      <c r="D15" s="25" t="s">
        <v>78</v>
      </c>
      <c r="E15" s="26">
        <f t="shared" si="0"/>
        <v>150.05550554112034</v>
      </c>
      <c r="F15" s="27"/>
    </row>
    <row r="16" spans="1:6">
      <c r="B16" s="25" t="s">
        <v>46</v>
      </c>
      <c r="C16" s="26">
        <v>144.98471551088542</v>
      </c>
      <c r="D16" s="25" t="s">
        <v>79</v>
      </c>
      <c r="E16" s="26">
        <f t="shared" si="0"/>
        <v>162.6578813721917</v>
      </c>
      <c r="F16" s="27"/>
    </row>
    <row r="17" spans="2:12">
      <c r="B17" s="25" t="s">
        <v>47</v>
      </c>
      <c r="C17" s="26">
        <v>155.62185820973403</v>
      </c>
      <c r="D17" s="25" t="s">
        <v>80</v>
      </c>
      <c r="E17" s="26">
        <f t="shared" si="0"/>
        <v>174.50526261280478</v>
      </c>
      <c r="F17" s="27"/>
    </row>
    <row r="18" spans="2:12">
      <c r="B18" s="25" t="s">
        <v>48</v>
      </c>
      <c r="C18" s="26">
        <v>165.59765787034146</v>
      </c>
      <c r="D18" s="25" t="s">
        <v>81</v>
      </c>
      <c r="E18" s="26">
        <f t="shared" si="0"/>
        <v>185.62138852543072</v>
      </c>
      <c r="F18" s="27"/>
    </row>
    <row r="19" spans="2:12">
      <c r="B19" s="25" t="s">
        <v>49</v>
      </c>
      <c r="C19" s="26">
        <v>174.87133505656928</v>
      </c>
      <c r="D19" s="25" t="s">
        <v>82</v>
      </c>
      <c r="E19" s="26">
        <f t="shared" si="0"/>
        <v>195.95089526335758</v>
      </c>
      <c r="F19" s="27"/>
    </row>
    <row r="20" spans="2:12">
      <c r="B20" s="25" t="s">
        <v>50</v>
      </c>
      <c r="C20" s="26">
        <v>183.56452906084687</v>
      </c>
      <c r="D20" s="25" t="s">
        <v>83</v>
      </c>
      <c r="E20" s="26">
        <f t="shared" si="0"/>
        <v>205.63162725754003</v>
      </c>
      <c r="F20" s="27"/>
    </row>
    <row r="21" spans="2:12">
      <c r="B21" s="25" t="s">
        <v>51</v>
      </c>
      <c r="C21" s="26">
        <v>194.62238956441357</v>
      </c>
      <c r="D21" s="25" t="s">
        <v>84</v>
      </c>
      <c r="E21" s="26">
        <f t="shared" si="0"/>
        <v>217.95396436432111</v>
      </c>
      <c r="F21" s="27"/>
    </row>
    <row r="22" spans="2:12">
      <c r="B22" s="25" t="s">
        <v>52</v>
      </c>
      <c r="C22" s="26">
        <v>210.00155271469347</v>
      </c>
      <c r="D22" s="25" t="s">
        <v>85</v>
      </c>
      <c r="E22" s="26">
        <f t="shared" si="0"/>
        <v>235.0867312768832</v>
      </c>
      <c r="F22" s="27"/>
      <c r="L22" s="28"/>
    </row>
    <row r="23" spans="2:12">
      <c r="B23" s="25" t="s">
        <v>53</v>
      </c>
      <c r="C23" s="26">
        <v>232.03009573936717</v>
      </c>
      <c r="D23" s="25" t="s">
        <v>86</v>
      </c>
      <c r="E23" s="26">
        <f t="shared" si="0"/>
        <v>259.62840627069761</v>
      </c>
      <c r="F23" s="27"/>
      <c r="L23" s="28"/>
    </row>
    <row r="24" spans="2:12">
      <c r="B24" s="25" t="s">
        <v>54</v>
      </c>
      <c r="C24" s="26">
        <v>276.77443268440737</v>
      </c>
      <c r="D24" s="25" t="s">
        <v>87</v>
      </c>
      <c r="E24" s="26">
        <f t="shared" si="0"/>
        <v>309.47849244311425</v>
      </c>
      <c r="F24" s="27"/>
      <c r="L24" s="28"/>
    </row>
    <row r="25" spans="2:12">
      <c r="L25" s="28"/>
    </row>
    <row r="26" spans="2:12" hidden="1">
      <c r="B26" s="23" t="s">
        <v>95</v>
      </c>
      <c r="C26" s="23"/>
      <c r="D26" s="23"/>
      <c r="E26" s="23"/>
      <c r="F26" s="23"/>
      <c r="G26" s="23"/>
      <c r="L26" s="28"/>
    </row>
    <row r="27" spans="2:12" hidden="1">
      <c r="B27" s="23" t="s">
        <v>58</v>
      </c>
      <c r="C27" s="23" t="s">
        <v>68</v>
      </c>
      <c r="D27" s="23" t="s">
        <v>67</v>
      </c>
      <c r="E27" s="23" t="s">
        <v>63</v>
      </c>
      <c r="F27" s="23" t="s">
        <v>64</v>
      </c>
      <c r="G27" s="23" t="s">
        <v>57</v>
      </c>
    </row>
    <row r="28" spans="2:12" hidden="1">
      <c r="B28" s="25" t="s">
        <v>59</v>
      </c>
      <c r="C28" s="29">
        <v>-7500</v>
      </c>
      <c r="D28" s="29">
        <v>-5000</v>
      </c>
      <c r="E28" s="30">
        <f>50*(C28/145)/(C28/130)</f>
        <v>44.827586206896555</v>
      </c>
      <c r="F28" s="29">
        <v>50</v>
      </c>
      <c r="G28" s="29">
        <v>4500</v>
      </c>
    </row>
    <row r="29" spans="2:12" hidden="1">
      <c r="B29" s="25" t="s">
        <v>60</v>
      </c>
      <c r="C29" s="29">
        <v>-3000</v>
      </c>
      <c r="D29" s="29">
        <v>-2000</v>
      </c>
      <c r="E29" s="30">
        <f>20*(C29/145)/(C29/130)</f>
        <v>17.931034482758623</v>
      </c>
      <c r="F29" s="29">
        <v>50</v>
      </c>
      <c r="G29" s="29">
        <v>2500</v>
      </c>
    </row>
    <row r="30" spans="2:12" hidden="1">
      <c r="C30" s="31"/>
    </row>
    <row r="31" spans="2:12" hidden="1"/>
    <row r="32" spans="2:12" hidden="1">
      <c r="B32" s="23" t="s">
        <v>96</v>
      </c>
      <c r="C32" s="23"/>
      <c r="D32" s="23"/>
      <c r="E32" s="23"/>
      <c r="F32" s="23"/>
      <c r="G32" s="23"/>
      <c r="H32" s="23"/>
      <c r="I32" s="23"/>
      <c r="J32" s="23"/>
    </row>
    <row r="33" spans="2:10" hidden="1">
      <c r="B33" s="23"/>
      <c r="C33" s="23"/>
      <c r="D33" s="23"/>
      <c r="E33" s="23"/>
      <c r="F33" s="23"/>
      <c r="G33" s="23" t="s">
        <v>93</v>
      </c>
      <c r="H33" s="23" t="s">
        <v>93</v>
      </c>
      <c r="I33" s="23"/>
      <c r="J33" s="23"/>
    </row>
    <row r="34" spans="2:10" hidden="1">
      <c r="B34" s="23"/>
      <c r="C34" s="23"/>
      <c r="D34" s="23"/>
      <c r="E34" s="23"/>
      <c r="F34" s="23"/>
      <c r="G34" s="32">
        <v>0.26</v>
      </c>
      <c r="H34" s="32">
        <v>7.0000000000000007E-2</v>
      </c>
      <c r="I34" s="32"/>
      <c r="J34" s="23"/>
    </row>
    <row r="35" spans="2:10" hidden="1">
      <c r="B35" s="33" t="s">
        <v>10</v>
      </c>
      <c r="C35" s="33" t="s">
        <v>89</v>
      </c>
      <c r="D35" s="33" t="s">
        <v>90</v>
      </c>
      <c r="E35" s="193" t="s">
        <v>91</v>
      </c>
      <c r="F35" s="193"/>
      <c r="G35" s="23" t="s">
        <v>59</v>
      </c>
      <c r="H35" s="23" t="s">
        <v>60</v>
      </c>
      <c r="I35" s="23"/>
      <c r="J35" s="23" t="s">
        <v>92</v>
      </c>
    </row>
    <row r="36" spans="2:10" hidden="1">
      <c r="B36" s="34">
        <v>0</v>
      </c>
      <c r="C36" s="34">
        <v>0</v>
      </c>
      <c r="D36" s="34">
        <v>0</v>
      </c>
      <c r="E36" s="35"/>
      <c r="F36" s="36"/>
      <c r="G36" s="25"/>
      <c r="H36" s="25"/>
      <c r="I36" s="25"/>
      <c r="J36" s="25"/>
    </row>
    <row r="37" spans="2:10" hidden="1">
      <c r="B37" s="34">
        <v>1</v>
      </c>
      <c r="C37" s="34">
        <v>-0.04</v>
      </c>
      <c r="D37" s="34">
        <v>13.82</v>
      </c>
      <c r="E37" s="35"/>
      <c r="F37" s="36"/>
      <c r="G37" s="25"/>
      <c r="H37" s="25"/>
      <c r="I37" s="25"/>
      <c r="J37" s="26"/>
    </row>
    <row r="38" spans="2:10" hidden="1">
      <c r="B38" s="34">
        <v>2</v>
      </c>
      <c r="C38" s="34">
        <v>1.08</v>
      </c>
      <c r="D38" s="34">
        <v>14.9</v>
      </c>
      <c r="E38" s="34">
        <v>13.84</v>
      </c>
      <c r="F38" s="36"/>
      <c r="G38" s="25">
        <v>4.67</v>
      </c>
      <c r="H38" s="25">
        <v>2.04</v>
      </c>
      <c r="I38" s="25"/>
      <c r="J38" s="26">
        <v>3.355</v>
      </c>
    </row>
    <row r="39" spans="2:10" hidden="1">
      <c r="B39" s="34">
        <v>3</v>
      </c>
      <c r="C39" s="34">
        <v>2.2000000000000002</v>
      </c>
      <c r="D39" s="34">
        <v>15.99</v>
      </c>
      <c r="E39" s="34">
        <v>7.28</v>
      </c>
      <c r="F39" s="36"/>
      <c r="G39" s="25">
        <v>5.78</v>
      </c>
      <c r="H39" s="25">
        <v>3.16</v>
      </c>
      <c r="I39" s="25"/>
      <c r="J39" s="26">
        <v>4.4700000000000006</v>
      </c>
    </row>
    <row r="40" spans="2:10" hidden="1">
      <c r="B40" s="34">
        <v>4</v>
      </c>
      <c r="C40" s="34">
        <v>3.32</v>
      </c>
      <c r="D40" s="34">
        <v>17.079999999999998</v>
      </c>
      <c r="E40" s="34">
        <v>5.15</v>
      </c>
      <c r="F40" s="36"/>
      <c r="G40" s="25">
        <v>6.89</v>
      </c>
      <c r="H40" s="25">
        <v>4.28</v>
      </c>
      <c r="I40" s="25"/>
      <c r="J40" s="26">
        <v>5.585</v>
      </c>
    </row>
    <row r="41" spans="2:10" hidden="1">
      <c r="B41" s="34">
        <v>5</v>
      </c>
      <c r="C41" s="34">
        <v>4.4400000000000004</v>
      </c>
      <c r="D41" s="34">
        <v>18.170000000000002</v>
      </c>
      <c r="E41" s="34">
        <v>4.0999999999999996</v>
      </c>
      <c r="F41" s="36"/>
      <c r="G41" s="25">
        <v>8.01</v>
      </c>
      <c r="H41" s="25">
        <v>5.4</v>
      </c>
      <c r="I41" s="25"/>
      <c r="J41" s="26">
        <v>6.7050000000000001</v>
      </c>
    </row>
    <row r="42" spans="2:10" hidden="1">
      <c r="B42" s="34">
        <v>6</v>
      </c>
      <c r="C42" s="34">
        <v>5.55</v>
      </c>
      <c r="D42" s="34">
        <v>19.25</v>
      </c>
      <c r="E42" s="34">
        <v>3.47</v>
      </c>
      <c r="F42" s="36"/>
      <c r="G42" s="25">
        <v>9.1199999999999992</v>
      </c>
      <c r="H42" s="25">
        <v>6.51</v>
      </c>
      <c r="I42" s="25"/>
      <c r="J42" s="26">
        <v>7.8149999999999995</v>
      </c>
    </row>
    <row r="43" spans="2:10" hidden="1">
      <c r="B43" s="34">
        <v>7</v>
      </c>
      <c r="C43" s="34">
        <v>6.67</v>
      </c>
      <c r="D43" s="34">
        <v>20.34</v>
      </c>
      <c r="E43" s="34">
        <v>3.05</v>
      </c>
      <c r="F43" s="36"/>
      <c r="G43" s="25">
        <v>10.23</v>
      </c>
      <c r="H43" s="25">
        <v>7.63</v>
      </c>
      <c r="I43" s="25"/>
      <c r="J43" s="26">
        <v>8.93</v>
      </c>
    </row>
    <row r="44" spans="2:10" hidden="1">
      <c r="B44" s="34">
        <v>8</v>
      </c>
      <c r="C44" s="34">
        <v>7.79</v>
      </c>
      <c r="D44" s="34">
        <v>21.43</v>
      </c>
      <c r="E44" s="34">
        <v>2.75</v>
      </c>
      <c r="F44" s="36"/>
      <c r="G44" s="25">
        <v>11.34</v>
      </c>
      <c r="H44" s="25">
        <v>8.75</v>
      </c>
      <c r="I44" s="25"/>
      <c r="J44" s="26">
        <v>10.045</v>
      </c>
    </row>
    <row r="45" spans="2:10" hidden="1">
      <c r="B45" s="34">
        <v>9</v>
      </c>
      <c r="C45" s="34">
        <v>8.91</v>
      </c>
      <c r="D45" s="34">
        <v>22.51</v>
      </c>
      <c r="E45" s="34">
        <v>2.5299999999999998</v>
      </c>
      <c r="F45" s="36"/>
      <c r="G45" s="25">
        <v>12.45</v>
      </c>
      <c r="H45" s="25">
        <v>9.86</v>
      </c>
      <c r="I45" s="25"/>
      <c r="J45" s="26">
        <v>11.154999999999999</v>
      </c>
    </row>
    <row r="46" spans="2:10" hidden="1">
      <c r="B46" s="34">
        <v>10</v>
      </c>
      <c r="C46" s="34">
        <v>10.029999999999999</v>
      </c>
      <c r="D46" s="34">
        <v>23.6</v>
      </c>
      <c r="E46" s="34">
        <v>2.35</v>
      </c>
      <c r="F46" s="36"/>
      <c r="G46" s="25">
        <v>13.56</v>
      </c>
      <c r="H46" s="25">
        <v>10.98</v>
      </c>
      <c r="I46" s="25"/>
      <c r="J46" s="26">
        <v>12.27</v>
      </c>
    </row>
    <row r="47" spans="2:10" hidden="1">
      <c r="B47" s="34">
        <v>11</v>
      </c>
      <c r="C47" s="34">
        <v>11.15</v>
      </c>
      <c r="D47" s="34">
        <v>24.69</v>
      </c>
      <c r="E47" s="34">
        <v>2.21</v>
      </c>
      <c r="F47" s="36"/>
      <c r="G47" s="25">
        <v>14.67</v>
      </c>
      <c r="H47" s="25">
        <v>12.1</v>
      </c>
      <c r="I47" s="25"/>
      <c r="J47" s="26">
        <v>13.385</v>
      </c>
    </row>
    <row r="48" spans="2:10" hidden="1">
      <c r="B48" s="34">
        <v>12</v>
      </c>
      <c r="C48" s="34">
        <v>12.27</v>
      </c>
      <c r="D48" s="34">
        <v>25.78</v>
      </c>
      <c r="E48" s="34">
        <v>2.1</v>
      </c>
      <c r="F48" s="36"/>
      <c r="G48" s="25">
        <v>15.78</v>
      </c>
      <c r="H48" s="25">
        <v>13.22</v>
      </c>
      <c r="I48" s="25"/>
      <c r="J48" s="26">
        <v>14.5</v>
      </c>
    </row>
    <row r="49" spans="2:10" hidden="1">
      <c r="B49" s="34">
        <v>13</v>
      </c>
      <c r="C49" s="34">
        <v>13.39</v>
      </c>
      <c r="D49" s="34">
        <v>26.86</v>
      </c>
      <c r="E49" s="34">
        <v>2.0099999999999998</v>
      </c>
      <c r="F49" s="36"/>
      <c r="G49" s="25">
        <v>16.89</v>
      </c>
      <c r="H49" s="25">
        <v>14.33</v>
      </c>
      <c r="I49" s="25"/>
      <c r="J49" s="26">
        <v>15.61</v>
      </c>
    </row>
    <row r="50" spans="2:10" hidden="1">
      <c r="B50" s="34">
        <v>14</v>
      </c>
      <c r="C50" s="34">
        <v>14.51</v>
      </c>
      <c r="D50" s="34">
        <v>27.95</v>
      </c>
      <c r="E50" s="34">
        <v>1.93</v>
      </c>
      <c r="F50" s="36"/>
      <c r="G50" s="25">
        <v>18</v>
      </c>
      <c r="H50" s="25">
        <v>15.45</v>
      </c>
      <c r="I50" s="25"/>
      <c r="J50" s="26">
        <v>16.725000000000001</v>
      </c>
    </row>
    <row r="51" spans="2:10" hidden="1">
      <c r="B51" s="34">
        <v>15</v>
      </c>
      <c r="C51" s="34">
        <v>15.63</v>
      </c>
      <c r="D51" s="34">
        <v>29.04</v>
      </c>
      <c r="E51" s="34">
        <v>1.86</v>
      </c>
      <c r="F51" s="36"/>
      <c r="G51" s="25">
        <v>19.12</v>
      </c>
      <c r="H51" s="25">
        <v>16.57</v>
      </c>
      <c r="I51" s="25"/>
      <c r="J51" s="26">
        <v>17.844999999999999</v>
      </c>
    </row>
    <row r="52" spans="2:10" hidden="1">
      <c r="B52" s="34">
        <v>16</v>
      </c>
      <c r="C52" s="34">
        <v>16.75</v>
      </c>
      <c r="D52" s="34">
        <v>30.12</v>
      </c>
      <c r="E52" s="34">
        <v>1.8</v>
      </c>
      <c r="F52" s="36"/>
      <c r="G52" s="25">
        <v>20.23</v>
      </c>
      <c r="H52" s="25">
        <v>17.68</v>
      </c>
      <c r="I52" s="25"/>
      <c r="J52" s="26">
        <v>18.954999999999998</v>
      </c>
    </row>
    <row r="53" spans="2:10" hidden="1">
      <c r="B53" s="34">
        <v>17</v>
      </c>
      <c r="C53" s="34">
        <v>17.87</v>
      </c>
      <c r="D53" s="34">
        <v>31.21</v>
      </c>
      <c r="E53" s="34">
        <v>1.75</v>
      </c>
      <c r="F53" s="36"/>
      <c r="G53" s="25">
        <v>21.34</v>
      </c>
      <c r="H53" s="25">
        <v>18.8</v>
      </c>
      <c r="I53" s="25"/>
      <c r="J53" s="26">
        <v>20.07</v>
      </c>
    </row>
    <row r="54" spans="2:10" hidden="1">
      <c r="B54" s="34">
        <v>18</v>
      </c>
      <c r="C54" s="34">
        <v>18.989999999999998</v>
      </c>
      <c r="D54" s="34">
        <v>32.299999999999997</v>
      </c>
      <c r="E54" s="34">
        <v>1.7</v>
      </c>
      <c r="F54" s="36"/>
      <c r="G54" s="25">
        <v>22.45</v>
      </c>
      <c r="H54" s="25">
        <v>19.920000000000002</v>
      </c>
      <c r="I54" s="25"/>
      <c r="J54" s="26">
        <v>21.185000000000002</v>
      </c>
    </row>
    <row r="55" spans="2:10" hidden="1">
      <c r="B55" s="34">
        <v>19</v>
      </c>
      <c r="C55" s="34">
        <v>20.11</v>
      </c>
      <c r="D55" s="34">
        <v>33.380000000000003</v>
      </c>
      <c r="E55" s="34">
        <v>1.66</v>
      </c>
      <c r="F55" s="36"/>
      <c r="G55" s="25">
        <v>23.56</v>
      </c>
      <c r="H55" s="25">
        <v>21.04</v>
      </c>
      <c r="I55" s="25"/>
      <c r="J55" s="26">
        <v>22.299999999999997</v>
      </c>
    </row>
    <row r="56" spans="2:10" hidden="1">
      <c r="B56" s="34">
        <v>20</v>
      </c>
      <c r="C56" s="34">
        <v>21.23</v>
      </c>
      <c r="D56" s="34">
        <v>34.47</v>
      </c>
      <c r="E56" s="34">
        <v>1.62</v>
      </c>
      <c r="F56" s="36"/>
      <c r="G56" s="25">
        <v>24.67</v>
      </c>
      <c r="H56" s="25">
        <v>22.15</v>
      </c>
      <c r="I56" s="25"/>
      <c r="J56" s="26">
        <v>23.41</v>
      </c>
    </row>
    <row r="57" spans="2:10" hidden="1">
      <c r="B57" s="34">
        <v>21</v>
      </c>
      <c r="C57" s="34">
        <v>22.35</v>
      </c>
      <c r="D57" s="34">
        <v>35.56</v>
      </c>
      <c r="E57" s="34">
        <v>1.59</v>
      </c>
      <c r="F57" s="36"/>
      <c r="G57" s="25">
        <v>25.78</v>
      </c>
      <c r="H57" s="25">
        <v>23.27</v>
      </c>
      <c r="I57" s="25"/>
      <c r="J57" s="26">
        <v>24.524999999999999</v>
      </c>
    </row>
    <row r="58" spans="2:10" hidden="1">
      <c r="B58" s="34">
        <v>22</v>
      </c>
      <c r="C58" s="34">
        <v>23.47</v>
      </c>
      <c r="D58" s="34">
        <v>36.65</v>
      </c>
      <c r="E58" s="34">
        <v>1.56</v>
      </c>
      <c r="F58" s="36"/>
      <c r="G58" s="25">
        <v>26.89</v>
      </c>
      <c r="H58" s="25">
        <v>24.39</v>
      </c>
      <c r="I58" s="25"/>
      <c r="J58" s="26">
        <v>25.64</v>
      </c>
    </row>
    <row r="59" spans="2:10" hidden="1">
      <c r="B59" s="34">
        <v>23</v>
      </c>
      <c r="C59" s="34">
        <v>24.58</v>
      </c>
      <c r="D59" s="34">
        <v>37.729999999999997</v>
      </c>
      <c r="E59" s="34">
        <v>1.53</v>
      </c>
      <c r="F59" s="36"/>
      <c r="G59" s="25">
        <v>28</v>
      </c>
      <c r="H59" s="25">
        <v>25.5</v>
      </c>
      <c r="I59" s="25"/>
      <c r="J59" s="26">
        <v>26.75</v>
      </c>
    </row>
    <row r="60" spans="2:10" hidden="1">
      <c r="B60" s="34">
        <v>24</v>
      </c>
      <c r="C60" s="34">
        <v>25.7</v>
      </c>
      <c r="D60" s="34">
        <v>38.82</v>
      </c>
      <c r="E60" s="34">
        <v>1.51</v>
      </c>
      <c r="F60" s="36"/>
      <c r="G60" s="25">
        <v>29.11</v>
      </c>
      <c r="H60" s="25">
        <v>26.62</v>
      </c>
      <c r="I60" s="25"/>
      <c r="J60" s="26">
        <v>27.865000000000002</v>
      </c>
    </row>
    <row r="61" spans="2:10" hidden="1">
      <c r="B61" s="34">
        <v>25</v>
      </c>
      <c r="C61" s="34">
        <v>26.82</v>
      </c>
      <c r="D61" s="34">
        <v>39.909999999999997</v>
      </c>
      <c r="E61" s="34">
        <v>1.49</v>
      </c>
      <c r="F61" s="36"/>
      <c r="G61" s="25">
        <v>30.23</v>
      </c>
      <c r="H61" s="25">
        <v>27.74</v>
      </c>
      <c r="I61" s="25"/>
      <c r="J61" s="26">
        <v>28.984999999999999</v>
      </c>
    </row>
    <row r="62" spans="2:10" hidden="1">
      <c r="B62" s="34">
        <v>26</v>
      </c>
      <c r="C62" s="34">
        <v>27.94</v>
      </c>
      <c r="D62" s="34">
        <v>40.99</v>
      </c>
      <c r="E62" s="34">
        <v>1.47</v>
      </c>
      <c r="F62" s="36"/>
      <c r="G62" s="25">
        <v>31.34</v>
      </c>
      <c r="H62" s="25">
        <v>28.86</v>
      </c>
      <c r="I62" s="25"/>
      <c r="J62" s="26">
        <v>30.1</v>
      </c>
    </row>
    <row r="63" spans="2:10" hidden="1">
      <c r="B63" s="34">
        <v>27</v>
      </c>
      <c r="C63" s="34">
        <v>29.06</v>
      </c>
      <c r="D63" s="34">
        <v>42.08</v>
      </c>
      <c r="E63" s="34">
        <v>1.45</v>
      </c>
      <c r="F63" s="36"/>
      <c r="G63" s="25">
        <v>32.450000000000003</v>
      </c>
      <c r="H63" s="25">
        <v>29.97</v>
      </c>
      <c r="I63" s="25"/>
      <c r="J63" s="26">
        <v>31.21</v>
      </c>
    </row>
    <row r="64" spans="2:10" hidden="1">
      <c r="B64" s="34">
        <v>28</v>
      </c>
      <c r="C64" s="34">
        <v>30.18</v>
      </c>
      <c r="D64" s="34">
        <v>43.17</v>
      </c>
      <c r="E64" s="34">
        <v>1.43</v>
      </c>
      <c r="F64" s="36"/>
      <c r="G64" s="25">
        <v>33.56</v>
      </c>
      <c r="H64" s="25">
        <v>31.09</v>
      </c>
      <c r="I64" s="25"/>
      <c r="J64" s="26">
        <v>32.325000000000003</v>
      </c>
    </row>
    <row r="65" spans="2:10" hidden="1">
      <c r="B65" s="34">
        <v>29</v>
      </c>
      <c r="C65" s="34">
        <v>31.3</v>
      </c>
      <c r="D65" s="34">
        <v>44.26</v>
      </c>
      <c r="E65" s="34">
        <v>1.41</v>
      </c>
      <c r="F65" s="36"/>
      <c r="G65" s="25">
        <v>34.67</v>
      </c>
      <c r="H65" s="25">
        <v>32.21</v>
      </c>
      <c r="I65" s="25"/>
      <c r="J65" s="26">
        <v>33.44</v>
      </c>
    </row>
    <row r="66" spans="2:10" hidden="1">
      <c r="B66" s="34">
        <v>30</v>
      </c>
      <c r="C66" s="34">
        <v>32.42</v>
      </c>
      <c r="D66" s="34">
        <v>45.34</v>
      </c>
      <c r="E66" s="34">
        <v>1.4</v>
      </c>
      <c r="F66" s="36"/>
      <c r="G66" s="25">
        <v>35.78</v>
      </c>
      <c r="H66" s="25">
        <v>33.32</v>
      </c>
      <c r="I66" s="25"/>
      <c r="J66" s="26">
        <v>34.549999999999997</v>
      </c>
    </row>
    <row r="67" spans="2:10" hidden="1">
      <c r="B67" s="34">
        <v>31</v>
      </c>
      <c r="C67" s="34">
        <v>33.54</v>
      </c>
      <c r="D67" s="34">
        <v>46.43</v>
      </c>
      <c r="E67" s="34">
        <v>1.38</v>
      </c>
      <c r="F67" s="36"/>
      <c r="G67" s="25">
        <v>36.89</v>
      </c>
      <c r="H67" s="25">
        <v>34.44</v>
      </c>
      <c r="I67" s="25"/>
      <c r="J67" s="26">
        <v>35.664999999999999</v>
      </c>
    </row>
    <row r="68" spans="2:10" hidden="1">
      <c r="B68" s="34">
        <v>32</v>
      </c>
      <c r="C68" s="34">
        <v>34.659999999999997</v>
      </c>
      <c r="D68" s="34">
        <v>47.52</v>
      </c>
      <c r="E68" s="34">
        <v>1.37</v>
      </c>
      <c r="F68" s="36"/>
      <c r="G68" s="25">
        <v>38</v>
      </c>
      <c r="H68" s="25">
        <v>35.56</v>
      </c>
      <c r="I68" s="25"/>
      <c r="J68" s="26">
        <v>36.78</v>
      </c>
    </row>
    <row r="69" spans="2:10" hidden="1">
      <c r="B69" s="34">
        <v>33</v>
      </c>
      <c r="C69" s="34">
        <v>35.78</v>
      </c>
      <c r="D69" s="34">
        <v>48.6</v>
      </c>
      <c r="E69" s="34">
        <v>1.36</v>
      </c>
      <c r="F69" s="36"/>
      <c r="G69" s="25">
        <v>39.11</v>
      </c>
      <c r="H69" s="25">
        <v>36.68</v>
      </c>
      <c r="I69" s="25"/>
      <c r="J69" s="26">
        <v>37.894999999999996</v>
      </c>
    </row>
    <row r="70" spans="2:10" hidden="1">
      <c r="B70" s="34">
        <v>34</v>
      </c>
      <c r="C70" s="34">
        <v>36.9</v>
      </c>
      <c r="D70" s="34">
        <v>49.69</v>
      </c>
      <c r="E70" s="34">
        <v>1.35</v>
      </c>
      <c r="F70" s="36"/>
      <c r="G70" s="25">
        <v>40.22</v>
      </c>
      <c r="H70" s="25">
        <v>37.79</v>
      </c>
      <c r="I70" s="25"/>
      <c r="J70" s="26">
        <v>39.004999999999995</v>
      </c>
    </row>
    <row r="71" spans="2:10" hidden="1">
      <c r="B71" s="34">
        <v>35</v>
      </c>
      <c r="C71" s="34">
        <v>38.020000000000003</v>
      </c>
      <c r="D71" s="34">
        <v>50.78</v>
      </c>
      <c r="E71" s="34">
        <v>1.34</v>
      </c>
      <c r="F71" s="36"/>
      <c r="G71" s="25">
        <v>41.34</v>
      </c>
      <c r="H71" s="25">
        <v>38.909999999999997</v>
      </c>
      <c r="I71" s="25"/>
      <c r="J71" s="26">
        <v>40.125</v>
      </c>
    </row>
    <row r="72" spans="2:10" hidden="1">
      <c r="B72" s="34">
        <v>36</v>
      </c>
      <c r="C72" s="34">
        <v>39.14</v>
      </c>
      <c r="D72" s="34">
        <v>51.87</v>
      </c>
      <c r="E72" s="34">
        <v>1.33</v>
      </c>
      <c r="F72" s="36"/>
      <c r="G72" s="25">
        <v>42.45</v>
      </c>
      <c r="H72" s="25">
        <v>40.03</v>
      </c>
      <c r="I72" s="25"/>
      <c r="J72" s="26">
        <v>41.24</v>
      </c>
    </row>
    <row r="73" spans="2:10" hidden="1">
      <c r="B73" s="34">
        <v>37</v>
      </c>
      <c r="C73" s="34">
        <v>40.26</v>
      </c>
      <c r="D73" s="34">
        <v>52.95</v>
      </c>
      <c r="E73" s="34">
        <v>1.32</v>
      </c>
      <c r="F73" s="36"/>
      <c r="G73" s="25">
        <v>43.56</v>
      </c>
      <c r="H73" s="25">
        <v>41.14</v>
      </c>
      <c r="I73" s="25"/>
      <c r="J73" s="26">
        <v>42.35</v>
      </c>
    </row>
    <row r="74" spans="2:10" hidden="1">
      <c r="B74" s="34">
        <v>38</v>
      </c>
      <c r="C74" s="34">
        <v>41.38</v>
      </c>
      <c r="D74" s="34">
        <v>54.04</v>
      </c>
      <c r="E74" s="34">
        <v>1.31</v>
      </c>
      <c r="F74" s="36"/>
      <c r="G74" s="25">
        <v>44.67</v>
      </c>
      <c r="H74" s="25">
        <v>42.26</v>
      </c>
      <c r="I74" s="25"/>
      <c r="J74" s="26">
        <v>43.465000000000003</v>
      </c>
    </row>
    <row r="75" spans="2:10" hidden="1">
      <c r="B75" s="34">
        <v>39</v>
      </c>
      <c r="C75" s="34">
        <v>42.49</v>
      </c>
      <c r="D75" s="34">
        <v>55.13</v>
      </c>
      <c r="E75" s="34">
        <v>1.3</v>
      </c>
      <c r="F75" s="36"/>
      <c r="G75" s="25">
        <v>45.78</v>
      </c>
      <c r="H75" s="25">
        <v>43.38</v>
      </c>
      <c r="I75" s="25"/>
      <c r="J75" s="26">
        <v>44.58</v>
      </c>
    </row>
    <row r="76" spans="2:10" hidden="1">
      <c r="B76" s="34">
        <v>40</v>
      </c>
      <c r="C76" s="34">
        <v>43.61</v>
      </c>
      <c r="D76" s="34">
        <v>56.21</v>
      </c>
      <c r="E76" s="34">
        <v>1.29</v>
      </c>
      <c r="F76" s="36"/>
      <c r="G76" s="25">
        <v>46.89</v>
      </c>
      <c r="H76" s="25">
        <v>44.5</v>
      </c>
      <c r="I76" s="25"/>
      <c r="J76" s="26">
        <v>45.695</v>
      </c>
    </row>
    <row r="77" spans="2:10" hidden="1">
      <c r="B77" s="34">
        <v>41</v>
      </c>
      <c r="C77" s="34">
        <v>44.73</v>
      </c>
      <c r="D77" s="34">
        <v>57.3</v>
      </c>
      <c r="E77" s="34">
        <v>1.28</v>
      </c>
      <c r="F77" s="36"/>
      <c r="G77" s="25">
        <v>48</v>
      </c>
      <c r="H77" s="25">
        <v>45.61</v>
      </c>
      <c r="I77" s="25"/>
      <c r="J77" s="26">
        <v>46.805</v>
      </c>
    </row>
    <row r="78" spans="2:10" hidden="1">
      <c r="B78" s="34">
        <v>42</v>
      </c>
      <c r="C78" s="34">
        <v>45.85</v>
      </c>
      <c r="D78" s="34">
        <v>58.39</v>
      </c>
      <c r="E78" s="34">
        <v>1.27</v>
      </c>
      <c r="F78" s="36"/>
      <c r="G78" s="25">
        <v>49.11</v>
      </c>
      <c r="H78" s="25">
        <v>46.73</v>
      </c>
      <c r="I78" s="25"/>
      <c r="J78" s="26">
        <v>47.92</v>
      </c>
    </row>
    <row r="79" spans="2:10" hidden="1">
      <c r="B79" s="34">
        <v>43</v>
      </c>
      <c r="C79" s="34">
        <v>46.97</v>
      </c>
      <c r="D79" s="34">
        <v>59.48</v>
      </c>
      <c r="E79" s="34">
        <v>1.27</v>
      </c>
      <c r="F79" s="36"/>
      <c r="G79" s="25">
        <v>50.22</v>
      </c>
      <c r="H79" s="25">
        <v>47.85</v>
      </c>
      <c r="I79" s="25"/>
      <c r="J79" s="26">
        <v>49.034999999999997</v>
      </c>
    </row>
    <row r="80" spans="2:10" hidden="1">
      <c r="B80" s="34">
        <v>44</v>
      </c>
      <c r="C80" s="34">
        <v>48.09</v>
      </c>
      <c r="D80" s="34">
        <v>60.56</v>
      </c>
      <c r="E80" s="34">
        <v>1.26</v>
      </c>
      <c r="F80" s="36"/>
      <c r="G80" s="25">
        <v>51.33</v>
      </c>
      <c r="H80" s="25">
        <v>48.96</v>
      </c>
      <c r="I80" s="25"/>
      <c r="J80" s="26">
        <v>50.144999999999996</v>
      </c>
    </row>
    <row r="81" spans="2:10" hidden="1">
      <c r="B81" s="34">
        <v>45</v>
      </c>
      <c r="C81" s="34">
        <v>49.21</v>
      </c>
      <c r="D81" s="34">
        <v>61.65</v>
      </c>
      <c r="E81" s="34">
        <v>1.25</v>
      </c>
      <c r="F81" s="36"/>
      <c r="G81" s="25">
        <v>52.45</v>
      </c>
      <c r="H81" s="25">
        <v>50.08</v>
      </c>
      <c r="I81" s="25"/>
      <c r="J81" s="26">
        <v>51.265000000000001</v>
      </c>
    </row>
    <row r="82" spans="2:10" hidden="1">
      <c r="B82" s="34">
        <v>46</v>
      </c>
      <c r="C82" s="34">
        <v>50.33</v>
      </c>
      <c r="D82" s="34">
        <v>62.74</v>
      </c>
      <c r="E82" s="34">
        <v>1.25</v>
      </c>
      <c r="F82" s="36"/>
      <c r="G82" s="25">
        <v>53.56</v>
      </c>
      <c r="H82" s="25">
        <v>51.2</v>
      </c>
      <c r="I82" s="25"/>
      <c r="J82" s="26">
        <v>52.38</v>
      </c>
    </row>
    <row r="83" spans="2:10" hidden="1">
      <c r="B83" s="34">
        <v>47</v>
      </c>
      <c r="C83" s="34">
        <v>51.45</v>
      </c>
      <c r="D83" s="34">
        <v>63.82</v>
      </c>
      <c r="E83" s="34">
        <v>1.24</v>
      </c>
      <c r="F83" s="36"/>
      <c r="G83" s="25">
        <v>54.67</v>
      </c>
      <c r="H83" s="25">
        <v>52.32</v>
      </c>
      <c r="I83" s="25"/>
      <c r="J83" s="26">
        <v>53.495000000000005</v>
      </c>
    </row>
    <row r="84" spans="2:10" hidden="1">
      <c r="B84" s="34">
        <v>48</v>
      </c>
      <c r="C84" s="34">
        <v>52.57</v>
      </c>
      <c r="D84" s="34">
        <v>64.91</v>
      </c>
      <c r="E84" s="34">
        <v>1.23</v>
      </c>
      <c r="F84" s="36"/>
      <c r="G84" s="25">
        <v>55.78</v>
      </c>
      <c r="H84" s="25">
        <v>53.43</v>
      </c>
      <c r="I84" s="25"/>
      <c r="J84" s="26">
        <v>54.605000000000004</v>
      </c>
    </row>
    <row r="85" spans="2:10" hidden="1">
      <c r="B85" s="34">
        <v>49</v>
      </c>
      <c r="C85" s="34">
        <v>53.69</v>
      </c>
      <c r="D85" s="34">
        <v>66</v>
      </c>
      <c r="E85" s="34">
        <v>1.23</v>
      </c>
      <c r="F85" s="36"/>
      <c r="G85" s="25">
        <v>56.89</v>
      </c>
      <c r="H85" s="25">
        <v>54.55</v>
      </c>
      <c r="I85" s="25"/>
      <c r="J85" s="26">
        <v>55.72</v>
      </c>
    </row>
    <row r="86" spans="2:10" hidden="1">
      <c r="B86" s="34">
        <v>50</v>
      </c>
      <c r="C86" s="34">
        <v>54.81</v>
      </c>
      <c r="D86" s="34">
        <v>67.09</v>
      </c>
      <c r="E86" s="34">
        <v>1.22</v>
      </c>
      <c r="F86" s="36"/>
      <c r="G86" s="25">
        <v>58</v>
      </c>
      <c r="H86" s="25">
        <v>55.67</v>
      </c>
      <c r="I86" s="25"/>
      <c r="J86" s="26">
        <v>56.835000000000001</v>
      </c>
    </row>
    <row r="87" spans="2:10" hidden="1">
      <c r="B87" s="34">
        <v>51</v>
      </c>
      <c r="C87" s="34">
        <v>55.93</v>
      </c>
      <c r="D87" s="34">
        <v>68.17</v>
      </c>
      <c r="E87" s="34">
        <v>1.22</v>
      </c>
      <c r="F87" s="36"/>
      <c r="G87" s="25">
        <v>59.11</v>
      </c>
      <c r="H87" s="25">
        <v>56.78</v>
      </c>
      <c r="I87" s="25"/>
      <c r="J87" s="26">
        <v>57.945</v>
      </c>
    </row>
    <row r="88" spans="2:10" hidden="1">
      <c r="B88" s="34">
        <v>52</v>
      </c>
      <c r="C88" s="34">
        <v>57.05</v>
      </c>
      <c r="D88" s="34">
        <v>69.260000000000005</v>
      </c>
      <c r="E88" s="34">
        <v>1.21</v>
      </c>
      <c r="F88" s="36"/>
      <c r="G88" s="25">
        <v>60.22</v>
      </c>
      <c r="H88" s="25">
        <v>57.9</v>
      </c>
      <c r="I88" s="25"/>
      <c r="J88" s="26">
        <v>59.06</v>
      </c>
    </row>
    <row r="89" spans="2:10" hidden="1">
      <c r="B89" s="34">
        <v>53</v>
      </c>
      <c r="C89" s="34">
        <v>58.17</v>
      </c>
      <c r="D89" s="34">
        <v>70.349999999999994</v>
      </c>
      <c r="E89" s="34">
        <v>1.21</v>
      </c>
      <c r="F89" s="36"/>
      <c r="G89" s="25">
        <v>61.33</v>
      </c>
      <c r="H89" s="25">
        <v>59.02</v>
      </c>
      <c r="I89" s="25"/>
      <c r="J89" s="26">
        <v>60.174999999999997</v>
      </c>
    </row>
    <row r="90" spans="2:10" hidden="1">
      <c r="B90" s="34">
        <v>54</v>
      </c>
      <c r="C90" s="34">
        <v>59.29</v>
      </c>
      <c r="D90" s="34">
        <v>71.430000000000007</v>
      </c>
      <c r="E90" s="34">
        <v>1.2</v>
      </c>
      <c r="F90" s="36"/>
      <c r="G90" s="25">
        <v>62.44</v>
      </c>
      <c r="H90" s="25">
        <v>60.14</v>
      </c>
      <c r="I90" s="25"/>
      <c r="J90" s="26">
        <v>61.29</v>
      </c>
    </row>
    <row r="91" spans="2:10" hidden="1">
      <c r="B91" s="34">
        <v>55</v>
      </c>
      <c r="C91" s="34">
        <v>60.41</v>
      </c>
      <c r="D91" s="34">
        <v>72.52</v>
      </c>
      <c r="E91" s="34">
        <v>1.2</v>
      </c>
      <c r="F91" s="36"/>
      <c r="G91" s="25">
        <v>63.56</v>
      </c>
      <c r="H91" s="25">
        <v>61.25</v>
      </c>
      <c r="I91" s="25"/>
      <c r="J91" s="26">
        <v>62.405000000000001</v>
      </c>
    </row>
    <row r="92" spans="2:10" hidden="1">
      <c r="B92" s="34">
        <v>56</v>
      </c>
      <c r="C92" s="34">
        <v>61.52</v>
      </c>
      <c r="D92" s="34">
        <v>73.61</v>
      </c>
      <c r="E92" s="34">
        <v>1.2</v>
      </c>
      <c r="F92" s="36"/>
      <c r="G92" s="25">
        <v>64.67</v>
      </c>
      <c r="H92" s="25">
        <v>62.37</v>
      </c>
      <c r="I92" s="25"/>
      <c r="J92" s="26">
        <v>63.519999999999996</v>
      </c>
    </row>
    <row r="93" spans="2:10" hidden="1">
      <c r="B93" s="34">
        <v>57</v>
      </c>
      <c r="C93" s="34">
        <v>62.64</v>
      </c>
      <c r="D93" s="34">
        <v>74.69</v>
      </c>
      <c r="E93" s="34">
        <v>1.19</v>
      </c>
      <c r="F93" s="36"/>
      <c r="G93" s="25">
        <v>65.78</v>
      </c>
      <c r="H93" s="25">
        <v>63.49</v>
      </c>
      <c r="I93" s="25"/>
      <c r="J93" s="26">
        <v>64.635000000000005</v>
      </c>
    </row>
    <row r="94" spans="2:10" hidden="1">
      <c r="B94" s="34">
        <v>58</v>
      </c>
      <c r="C94" s="34">
        <v>63.76</v>
      </c>
      <c r="D94" s="34">
        <v>75.78</v>
      </c>
      <c r="E94" s="34">
        <v>1.19</v>
      </c>
      <c r="F94" s="36"/>
      <c r="G94" s="25">
        <v>66.89</v>
      </c>
      <c r="H94" s="25">
        <v>64.599999999999994</v>
      </c>
      <c r="I94" s="25"/>
      <c r="J94" s="26">
        <v>65.745000000000005</v>
      </c>
    </row>
    <row r="95" spans="2:10" hidden="1">
      <c r="B95" s="34">
        <v>59</v>
      </c>
      <c r="C95" s="34">
        <v>64.88</v>
      </c>
      <c r="D95" s="34">
        <v>76.87</v>
      </c>
      <c r="E95" s="34">
        <v>1.18</v>
      </c>
      <c r="F95" s="36"/>
      <c r="G95" s="25">
        <v>68</v>
      </c>
      <c r="H95" s="25">
        <v>65.72</v>
      </c>
      <c r="I95" s="25"/>
      <c r="J95" s="26">
        <v>66.86</v>
      </c>
    </row>
    <row r="96" spans="2:10" hidden="1">
      <c r="B96" s="34">
        <v>60</v>
      </c>
      <c r="C96" s="34">
        <v>66</v>
      </c>
      <c r="D96" s="34">
        <v>77.959999999999994</v>
      </c>
      <c r="E96" s="34">
        <v>1.18</v>
      </c>
      <c r="F96" s="36"/>
      <c r="G96" s="25">
        <v>69.11</v>
      </c>
      <c r="H96" s="25">
        <v>66.84</v>
      </c>
      <c r="I96" s="25"/>
      <c r="J96" s="26">
        <v>67.974999999999994</v>
      </c>
    </row>
    <row r="97" spans="2:10" hidden="1">
      <c r="B97" s="34">
        <v>61</v>
      </c>
      <c r="C97" s="34">
        <v>67.12</v>
      </c>
      <c r="D97" s="34">
        <v>79.040000000000006</v>
      </c>
      <c r="E97" s="34">
        <v>1.18</v>
      </c>
      <c r="F97" s="36"/>
      <c r="G97" s="25">
        <v>70.22</v>
      </c>
      <c r="H97" s="25">
        <v>67.959999999999994</v>
      </c>
      <c r="I97" s="25"/>
      <c r="J97" s="26">
        <v>69.09</v>
      </c>
    </row>
    <row r="98" spans="2:10" hidden="1">
      <c r="B98" s="34">
        <v>62</v>
      </c>
      <c r="C98" s="34">
        <v>68.239999999999995</v>
      </c>
      <c r="D98" s="34">
        <v>80.13</v>
      </c>
      <c r="E98" s="34">
        <v>1.17</v>
      </c>
      <c r="F98" s="36"/>
      <c r="G98" s="25">
        <v>71.33</v>
      </c>
      <c r="H98" s="25">
        <v>69.069999999999993</v>
      </c>
      <c r="I98" s="25"/>
      <c r="J98" s="26">
        <v>70.199999999999989</v>
      </c>
    </row>
    <row r="99" spans="2:10" hidden="1">
      <c r="B99" s="34">
        <v>63</v>
      </c>
      <c r="C99" s="34">
        <v>69.36</v>
      </c>
      <c r="D99" s="34">
        <v>81.22</v>
      </c>
      <c r="E99" s="34">
        <v>1.17</v>
      </c>
      <c r="F99" s="36"/>
      <c r="G99" s="25">
        <v>72.44</v>
      </c>
      <c r="H99" s="25">
        <v>70.19</v>
      </c>
      <c r="I99" s="25"/>
      <c r="J99" s="26">
        <v>71.314999999999998</v>
      </c>
    </row>
    <row r="100" spans="2:10" hidden="1">
      <c r="B100" s="34">
        <v>64</v>
      </c>
      <c r="C100" s="34">
        <v>70.48</v>
      </c>
      <c r="D100" s="34">
        <v>82.3</v>
      </c>
      <c r="E100" s="34">
        <v>1.17</v>
      </c>
      <c r="F100" s="36"/>
      <c r="G100" s="25">
        <v>73.55</v>
      </c>
      <c r="H100" s="25">
        <v>71.31</v>
      </c>
      <c r="I100" s="25"/>
      <c r="J100" s="26">
        <v>72.430000000000007</v>
      </c>
    </row>
    <row r="101" spans="2:10" hidden="1">
      <c r="B101" s="34">
        <v>65</v>
      </c>
      <c r="C101" s="34">
        <v>71.599999999999994</v>
      </c>
      <c r="D101" s="34">
        <v>83.39</v>
      </c>
      <c r="E101" s="34">
        <v>1.1599999999999999</v>
      </c>
      <c r="F101" s="36"/>
      <c r="G101" s="25">
        <v>74.67</v>
      </c>
      <c r="H101" s="25">
        <v>72.42</v>
      </c>
      <c r="I101" s="25"/>
      <c r="J101" s="26">
        <v>73.545000000000002</v>
      </c>
    </row>
    <row r="102" spans="2:10" hidden="1">
      <c r="B102" s="34">
        <v>66</v>
      </c>
      <c r="C102" s="34">
        <v>72.72</v>
      </c>
      <c r="D102" s="34">
        <v>84.48</v>
      </c>
      <c r="E102" s="34">
        <v>1.1599999999999999</v>
      </c>
      <c r="F102" s="36"/>
      <c r="G102" s="25">
        <v>75.78</v>
      </c>
      <c r="H102" s="25">
        <v>73.540000000000006</v>
      </c>
      <c r="I102" s="25"/>
      <c r="J102" s="26">
        <v>74.66</v>
      </c>
    </row>
    <row r="103" spans="2:10" hidden="1">
      <c r="B103" s="34">
        <v>67</v>
      </c>
      <c r="C103" s="34">
        <v>73.84</v>
      </c>
      <c r="D103" s="34">
        <v>85.57</v>
      </c>
      <c r="E103" s="34">
        <v>1.1599999999999999</v>
      </c>
      <c r="F103" s="36"/>
      <c r="G103" s="25">
        <v>76.89</v>
      </c>
      <c r="H103" s="25">
        <v>74.66</v>
      </c>
      <c r="I103" s="25"/>
      <c r="J103" s="26">
        <v>75.775000000000006</v>
      </c>
    </row>
    <row r="104" spans="2:10" hidden="1">
      <c r="B104" s="34">
        <v>68</v>
      </c>
      <c r="C104" s="34">
        <v>74.959999999999994</v>
      </c>
      <c r="D104" s="34">
        <v>86.65</v>
      </c>
      <c r="E104" s="34">
        <v>1.1599999999999999</v>
      </c>
      <c r="F104" s="36"/>
      <c r="G104" s="25">
        <v>78</v>
      </c>
      <c r="H104" s="25">
        <v>75.78</v>
      </c>
      <c r="I104" s="25"/>
      <c r="J104" s="26">
        <v>76.89</v>
      </c>
    </row>
    <row r="105" spans="2:10" hidden="1">
      <c r="B105" s="34">
        <v>69</v>
      </c>
      <c r="C105" s="34">
        <v>76.08</v>
      </c>
      <c r="D105" s="34">
        <v>87.74</v>
      </c>
      <c r="E105" s="34">
        <v>1.1499999999999999</v>
      </c>
      <c r="F105" s="36"/>
      <c r="G105" s="25">
        <v>79.11</v>
      </c>
      <c r="H105" s="25">
        <v>76.89</v>
      </c>
      <c r="I105" s="25"/>
      <c r="J105" s="26">
        <v>78</v>
      </c>
    </row>
    <row r="106" spans="2:10" hidden="1">
      <c r="B106" s="34">
        <v>70</v>
      </c>
      <c r="C106" s="34">
        <v>77.2</v>
      </c>
      <c r="D106" s="34">
        <v>88.83</v>
      </c>
      <c r="E106" s="34">
        <v>1.1499999999999999</v>
      </c>
      <c r="F106" s="36"/>
      <c r="G106" s="25">
        <v>80.22</v>
      </c>
      <c r="H106" s="25">
        <v>78.010000000000005</v>
      </c>
      <c r="I106" s="25"/>
      <c r="J106" s="26">
        <v>79.115000000000009</v>
      </c>
    </row>
    <row r="107" spans="2:10" hidden="1">
      <c r="B107" s="34">
        <v>71</v>
      </c>
      <c r="C107" s="34">
        <v>78.319999999999993</v>
      </c>
      <c r="D107" s="34">
        <v>89.91</v>
      </c>
      <c r="E107" s="34">
        <v>1.1499999999999999</v>
      </c>
      <c r="F107" s="36"/>
      <c r="G107" s="25">
        <v>81.33</v>
      </c>
      <c r="H107" s="25">
        <v>79.13</v>
      </c>
      <c r="I107" s="25"/>
      <c r="J107" s="26">
        <v>80.22999999999999</v>
      </c>
    </row>
    <row r="108" spans="2:10" hidden="1">
      <c r="B108" s="34">
        <v>72</v>
      </c>
      <c r="C108" s="34">
        <v>79.44</v>
      </c>
      <c r="D108" s="34">
        <v>91</v>
      </c>
      <c r="E108" s="34">
        <v>1.1499999999999999</v>
      </c>
      <c r="F108" s="36"/>
      <c r="G108" s="25">
        <v>82.44</v>
      </c>
      <c r="H108" s="25">
        <v>80.239999999999995</v>
      </c>
      <c r="I108" s="25"/>
      <c r="J108" s="26">
        <v>81.34</v>
      </c>
    </row>
    <row r="109" spans="2:10" hidden="1">
      <c r="B109" s="34">
        <v>73</v>
      </c>
      <c r="C109" s="34">
        <v>80.55</v>
      </c>
      <c r="D109" s="34">
        <v>92.09</v>
      </c>
      <c r="E109" s="34">
        <v>1.1399999999999999</v>
      </c>
      <c r="F109" s="36"/>
      <c r="G109" s="25">
        <v>83.55</v>
      </c>
      <c r="H109" s="25">
        <v>81.36</v>
      </c>
      <c r="I109" s="25"/>
      <c r="J109" s="26">
        <v>82.454999999999998</v>
      </c>
    </row>
    <row r="110" spans="2:10" hidden="1">
      <c r="B110" s="34">
        <v>74</v>
      </c>
      <c r="C110" s="34">
        <v>81.67</v>
      </c>
      <c r="D110" s="34">
        <v>93.18</v>
      </c>
      <c r="E110" s="34">
        <v>1.1399999999999999</v>
      </c>
      <c r="F110" s="36"/>
      <c r="G110" s="25">
        <v>84.66</v>
      </c>
      <c r="H110" s="25">
        <v>82.48</v>
      </c>
      <c r="I110" s="25"/>
      <c r="J110" s="26">
        <v>83.57</v>
      </c>
    </row>
    <row r="111" spans="2:10" hidden="1">
      <c r="B111" s="34">
        <v>75</v>
      </c>
      <c r="C111" s="34">
        <v>82.79</v>
      </c>
      <c r="D111" s="34">
        <v>94.26</v>
      </c>
      <c r="E111" s="34">
        <v>1.1399999999999999</v>
      </c>
      <c r="F111" s="36"/>
      <c r="G111" s="25">
        <v>85.78</v>
      </c>
      <c r="H111" s="25">
        <v>83.6</v>
      </c>
      <c r="I111" s="25"/>
      <c r="J111" s="26">
        <v>84.69</v>
      </c>
    </row>
    <row r="112" spans="2:10" hidden="1">
      <c r="B112" s="34">
        <v>76</v>
      </c>
      <c r="C112" s="34">
        <v>83.91</v>
      </c>
      <c r="D112" s="34">
        <v>95.35</v>
      </c>
      <c r="E112" s="34">
        <v>1.1399999999999999</v>
      </c>
      <c r="F112" s="36"/>
      <c r="G112" s="25">
        <v>86.89</v>
      </c>
      <c r="H112" s="25">
        <v>84.71</v>
      </c>
      <c r="I112" s="25"/>
      <c r="J112" s="26">
        <v>85.8</v>
      </c>
    </row>
    <row r="113" spans="2:10" hidden="1">
      <c r="B113" s="34">
        <v>77</v>
      </c>
      <c r="C113" s="34">
        <v>85.03</v>
      </c>
      <c r="D113" s="34">
        <v>96.44</v>
      </c>
      <c r="E113" s="34">
        <v>1.1299999999999999</v>
      </c>
      <c r="F113" s="36"/>
      <c r="G113" s="25">
        <v>88</v>
      </c>
      <c r="H113" s="25">
        <v>85.83</v>
      </c>
      <c r="I113" s="25"/>
      <c r="J113" s="26">
        <v>86.914999999999992</v>
      </c>
    </row>
    <row r="114" spans="2:10" hidden="1">
      <c r="B114" s="34">
        <v>78</v>
      </c>
      <c r="C114" s="34">
        <v>86.15</v>
      </c>
      <c r="D114" s="34">
        <v>97.52</v>
      </c>
      <c r="E114" s="34">
        <v>1.1299999999999999</v>
      </c>
      <c r="F114" s="36"/>
      <c r="G114" s="25">
        <v>89.11</v>
      </c>
      <c r="H114" s="25">
        <v>86.95</v>
      </c>
      <c r="I114" s="25"/>
      <c r="J114" s="26">
        <v>88.03</v>
      </c>
    </row>
    <row r="115" spans="2:10" hidden="1">
      <c r="B115" s="34">
        <v>79</v>
      </c>
      <c r="C115" s="34">
        <v>87.27</v>
      </c>
      <c r="D115" s="34">
        <v>98.61</v>
      </c>
      <c r="E115" s="34">
        <v>1.1299999999999999</v>
      </c>
      <c r="F115" s="36"/>
      <c r="G115" s="25">
        <v>90.22</v>
      </c>
      <c r="H115" s="25">
        <v>88.06</v>
      </c>
      <c r="I115" s="25"/>
      <c r="J115" s="26">
        <v>89.14</v>
      </c>
    </row>
    <row r="116" spans="2:10" hidden="1">
      <c r="B116" s="34">
        <v>80</v>
      </c>
      <c r="C116" s="34">
        <v>88.39</v>
      </c>
      <c r="D116" s="34">
        <v>99.7</v>
      </c>
      <c r="E116" s="34">
        <v>1.1299999999999999</v>
      </c>
      <c r="F116" s="36"/>
      <c r="G116" s="25">
        <v>91.33</v>
      </c>
      <c r="H116" s="25">
        <v>89.18</v>
      </c>
      <c r="I116" s="25"/>
      <c r="J116" s="26">
        <v>90.254999999999995</v>
      </c>
    </row>
    <row r="117" spans="2:10" hidden="1">
      <c r="B117" s="34">
        <v>81</v>
      </c>
      <c r="C117" s="34">
        <v>89.51</v>
      </c>
      <c r="D117" s="34">
        <v>100.79</v>
      </c>
      <c r="E117" s="34">
        <v>1.1299999999999999</v>
      </c>
      <c r="F117" s="36"/>
      <c r="G117" s="25">
        <v>92.44</v>
      </c>
      <c r="H117" s="25">
        <v>90.3</v>
      </c>
      <c r="I117" s="25"/>
      <c r="J117" s="26">
        <v>91.37</v>
      </c>
    </row>
    <row r="118" spans="2:10" hidden="1">
      <c r="B118" s="34">
        <v>82</v>
      </c>
      <c r="C118" s="34">
        <v>90.63</v>
      </c>
      <c r="D118" s="34">
        <v>101.87</v>
      </c>
      <c r="E118" s="34">
        <v>1.1200000000000001</v>
      </c>
      <c r="F118" s="36"/>
      <c r="G118" s="25">
        <v>93.55</v>
      </c>
      <c r="H118" s="25">
        <v>91.42</v>
      </c>
      <c r="I118" s="25"/>
      <c r="J118" s="26">
        <v>92.484999999999999</v>
      </c>
    </row>
    <row r="119" spans="2:10" hidden="1">
      <c r="B119" s="34">
        <v>83</v>
      </c>
      <c r="C119" s="34">
        <v>91.75</v>
      </c>
      <c r="D119" s="34">
        <v>102.96</v>
      </c>
      <c r="E119" s="34">
        <v>1.1200000000000001</v>
      </c>
      <c r="F119" s="36"/>
      <c r="G119" s="25">
        <v>94.66</v>
      </c>
      <c r="H119" s="25">
        <v>92.53</v>
      </c>
      <c r="I119" s="25"/>
      <c r="J119" s="26">
        <v>93.594999999999999</v>
      </c>
    </row>
    <row r="120" spans="2:10" hidden="1">
      <c r="B120" s="34">
        <v>84</v>
      </c>
      <c r="C120" s="34">
        <v>92.87</v>
      </c>
      <c r="D120" s="34">
        <v>104.05</v>
      </c>
      <c r="E120" s="34">
        <v>1.1200000000000001</v>
      </c>
      <c r="F120" s="36"/>
      <c r="G120" s="25">
        <v>95.77</v>
      </c>
      <c r="H120" s="25">
        <v>93.65</v>
      </c>
      <c r="I120" s="25"/>
      <c r="J120" s="26">
        <v>94.710000000000008</v>
      </c>
    </row>
    <row r="121" spans="2:10" hidden="1">
      <c r="B121" s="34">
        <v>85</v>
      </c>
      <c r="C121" s="34">
        <v>93.99</v>
      </c>
      <c r="D121" s="34">
        <v>105.13</v>
      </c>
      <c r="E121" s="34">
        <v>1.1200000000000001</v>
      </c>
      <c r="F121" s="36"/>
      <c r="G121" s="25">
        <v>96.89</v>
      </c>
      <c r="H121" s="25">
        <v>94.77</v>
      </c>
      <c r="I121" s="25"/>
      <c r="J121" s="26">
        <v>95.83</v>
      </c>
    </row>
    <row r="122" spans="2:10" hidden="1">
      <c r="B122" s="34">
        <v>86</v>
      </c>
      <c r="C122" s="34">
        <v>95.11</v>
      </c>
      <c r="D122" s="34">
        <v>106.22</v>
      </c>
      <c r="E122" s="34">
        <v>1.1200000000000001</v>
      </c>
      <c r="F122" s="36"/>
      <c r="G122" s="25">
        <v>98</v>
      </c>
      <c r="H122" s="25">
        <v>95.88</v>
      </c>
      <c r="I122" s="25"/>
      <c r="J122" s="26">
        <v>96.94</v>
      </c>
    </row>
    <row r="123" spans="2:10" hidden="1">
      <c r="B123" s="34">
        <v>87</v>
      </c>
      <c r="C123" s="34">
        <v>96.23</v>
      </c>
      <c r="D123" s="34">
        <v>107.31</v>
      </c>
      <c r="E123" s="34">
        <v>1.1200000000000001</v>
      </c>
      <c r="F123" s="36"/>
      <c r="G123" s="25">
        <v>99.11</v>
      </c>
      <c r="H123" s="25">
        <v>97</v>
      </c>
      <c r="I123" s="25"/>
      <c r="J123" s="26">
        <v>98.055000000000007</v>
      </c>
    </row>
    <row r="124" spans="2:10" hidden="1">
      <c r="B124" s="34">
        <v>88</v>
      </c>
      <c r="C124" s="34">
        <v>97.35</v>
      </c>
      <c r="D124" s="34">
        <v>108.39</v>
      </c>
      <c r="E124" s="34">
        <v>1.1100000000000001</v>
      </c>
      <c r="F124" s="36"/>
      <c r="G124" s="25">
        <v>100.22</v>
      </c>
      <c r="H124" s="25">
        <v>98.12</v>
      </c>
      <c r="I124" s="25"/>
      <c r="J124" s="26">
        <v>99.17</v>
      </c>
    </row>
    <row r="125" spans="2:10" hidden="1">
      <c r="B125" s="34">
        <v>89</v>
      </c>
      <c r="C125" s="34">
        <v>98.46</v>
      </c>
      <c r="D125" s="34">
        <v>109.48</v>
      </c>
      <c r="E125" s="34">
        <v>1.1100000000000001</v>
      </c>
      <c r="F125" s="36"/>
      <c r="G125" s="25">
        <v>101.33</v>
      </c>
      <c r="H125" s="25">
        <v>99.24</v>
      </c>
      <c r="I125" s="25"/>
      <c r="J125" s="26">
        <v>100.285</v>
      </c>
    </row>
    <row r="126" spans="2:10" hidden="1">
      <c r="B126" s="34">
        <v>90</v>
      </c>
      <c r="C126" s="34">
        <v>99.58</v>
      </c>
      <c r="D126" s="34">
        <v>110.57</v>
      </c>
      <c r="E126" s="34">
        <v>1.1100000000000001</v>
      </c>
      <c r="F126" s="36"/>
      <c r="G126" s="25">
        <v>102.44</v>
      </c>
      <c r="H126" s="25">
        <v>100.35</v>
      </c>
      <c r="I126" s="25"/>
      <c r="J126" s="26">
        <v>101.395</v>
      </c>
    </row>
    <row r="127" spans="2:10" hidden="1">
      <c r="B127" s="34">
        <v>91</v>
      </c>
      <c r="C127" s="34">
        <v>100.7</v>
      </c>
      <c r="D127" s="34">
        <v>111.66</v>
      </c>
      <c r="E127" s="34">
        <v>1.1100000000000001</v>
      </c>
      <c r="F127" s="36"/>
      <c r="G127" s="25">
        <v>103.55</v>
      </c>
      <c r="H127" s="25">
        <v>101.47</v>
      </c>
      <c r="I127" s="25"/>
      <c r="J127" s="26">
        <v>102.50999999999999</v>
      </c>
    </row>
    <row r="128" spans="2:10" hidden="1">
      <c r="B128" s="34">
        <v>92</v>
      </c>
      <c r="C128" s="34">
        <v>101.82</v>
      </c>
      <c r="D128" s="34">
        <v>112.74</v>
      </c>
      <c r="E128" s="34">
        <v>1.1100000000000001</v>
      </c>
      <c r="F128" s="36"/>
      <c r="G128" s="25">
        <v>104.66</v>
      </c>
      <c r="H128" s="25">
        <v>102.59</v>
      </c>
      <c r="I128" s="25"/>
      <c r="J128" s="26">
        <v>103.625</v>
      </c>
    </row>
    <row r="129" spans="2:10" hidden="1">
      <c r="B129" s="34">
        <v>93</v>
      </c>
      <c r="C129" s="34">
        <v>102.94</v>
      </c>
      <c r="D129" s="34">
        <v>113.83</v>
      </c>
      <c r="E129" s="34">
        <v>1.1100000000000001</v>
      </c>
      <c r="F129" s="36"/>
      <c r="G129" s="25">
        <v>105.77</v>
      </c>
      <c r="H129" s="25">
        <v>103.7</v>
      </c>
      <c r="I129" s="25"/>
      <c r="J129" s="26">
        <v>104.735</v>
      </c>
    </row>
    <row r="130" spans="2:10" hidden="1">
      <c r="B130" s="34">
        <v>94</v>
      </c>
      <c r="C130" s="34">
        <v>104.06</v>
      </c>
      <c r="D130" s="34">
        <v>114.92</v>
      </c>
      <c r="E130" s="34">
        <v>1.1000000000000001</v>
      </c>
      <c r="F130" s="36"/>
      <c r="G130" s="25">
        <v>106.88</v>
      </c>
      <c r="H130" s="25">
        <v>104.82</v>
      </c>
      <c r="I130" s="25"/>
      <c r="J130" s="26">
        <v>105.85</v>
      </c>
    </row>
    <row r="131" spans="2:10" hidden="1">
      <c r="B131" s="34">
        <v>95</v>
      </c>
      <c r="C131" s="34">
        <v>105.18</v>
      </c>
      <c r="D131" s="34">
        <v>116</v>
      </c>
      <c r="E131" s="34">
        <v>1.1000000000000001</v>
      </c>
      <c r="F131" s="36"/>
      <c r="G131" s="25">
        <v>108</v>
      </c>
      <c r="H131" s="25">
        <v>105.94</v>
      </c>
      <c r="I131" s="25"/>
      <c r="J131" s="26">
        <v>106.97</v>
      </c>
    </row>
    <row r="132" spans="2:10" hidden="1">
      <c r="B132" s="34">
        <v>96</v>
      </c>
      <c r="C132" s="34">
        <v>106.3</v>
      </c>
      <c r="D132" s="34">
        <v>117.09</v>
      </c>
      <c r="E132" s="34">
        <v>1.1000000000000001</v>
      </c>
      <c r="F132" s="36"/>
      <c r="G132" s="25">
        <v>109.11</v>
      </c>
      <c r="H132" s="25">
        <v>107.06</v>
      </c>
      <c r="I132" s="25"/>
      <c r="J132" s="26">
        <v>108.08500000000001</v>
      </c>
    </row>
    <row r="133" spans="2:10" hidden="1">
      <c r="B133" s="34">
        <v>97</v>
      </c>
      <c r="C133" s="34">
        <v>107.42</v>
      </c>
      <c r="D133" s="34">
        <v>118.18</v>
      </c>
      <c r="E133" s="34">
        <v>1.1000000000000001</v>
      </c>
      <c r="F133" s="36"/>
      <c r="G133" s="25">
        <v>110.22</v>
      </c>
      <c r="H133" s="25">
        <v>108.17</v>
      </c>
      <c r="I133" s="25"/>
      <c r="J133" s="26">
        <v>109.19499999999999</v>
      </c>
    </row>
    <row r="134" spans="2:10" hidden="1">
      <c r="B134" s="34">
        <v>98</v>
      </c>
      <c r="C134" s="34">
        <v>108.54</v>
      </c>
      <c r="D134" s="34">
        <v>119.27</v>
      </c>
      <c r="E134" s="34">
        <v>1.1000000000000001</v>
      </c>
      <c r="F134" s="36"/>
      <c r="G134" s="25">
        <v>111.33</v>
      </c>
      <c r="H134" s="25">
        <v>109.29</v>
      </c>
      <c r="I134" s="25"/>
      <c r="J134" s="26">
        <v>110.31</v>
      </c>
    </row>
    <row r="135" spans="2:10" hidden="1">
      <c r="B135" s="34">
        <v>99</v>
      </c>
      <c r="C135" s="34">
        <v>109.66</v>
      </c>
      <c r="D135" s="34">
        <v>120.35</v>
      </c>
      <c r="E135" s="34">
        <v>1.1000000000000001</v>
      </c>
      <c r="F135" s="36"/>
      <c r="G135" s="25">
        <v>112.44</v>
      </c>
      <c r="H135" s="25">
        <v>110.41</v>
      </c>
      <c r="I135" s="25"/>
      <c r="J135" s="26">
        <v>111.425</v>
      </c>
    </row>
    <row r="136" spans="2:10" hidden="1">
      <c r="B136" s="34">
        <v>100</v>
      </c>
      <c r="C136" s="34">
        <v>110.78</v>
      </c>
      <c r="D136" s="34">
        <v>121.44</v>
      </c>
      <c r="E136" s="34">
        <v>1.1000000000000001</v>
      </c>
      <c r="F136" s="36"/>
      <c r="G136" s="25">
        <v>113.55</v>
      </c>
      <c r="H136" s="25">
        <v>111.52</v>
      </c>
      <c r="I136" s="25"/>
      <c r="J136" s="26">
        <v>112.535</v>
      </c>
    </row>
    <row r="137" spans="2:10" hidden="1">
      <c r="B137" s="34">
        <v>101</v>
      </c>
      <c r="C137" s="34">
        <v>111.9</v>
      </c>
      <c r="D137" s="34">
        <v>122.53</v>
      </c>
      <c r="E137" s="34">
        <v>1.0900000000000001</v>
      </c>
      <c r="F137" s="36"/>
      <c r="G137" s="25">
        <v>114.66</v>
      </c>
      <c r="H137" s="25">
        <v>112.64</v>
      </c>
      <c r="I137" s="25"/>
      <c r="J137" s="26">
        <v>113.65</v>
      </c>
    </row>
    <row r="138" spans="2:10" hidden="1">
      <c r="B138" s="34">
        <v>102</v>
      </c>
      <c r="C138" s="34">
        <v>113.02</v>
      </c>
      <c r="D138" s="34">
        <v>123.61</v>
      </c>
      <c r="E138" s="34">
        <v>1.0900000000000001</v>
      </c>
      <c r="F138" s="36"/>
      <c r="G138" s="25">
        <v>115.77</v>
      </c>
      <c r="H138" s="25">
        <v>113.76</v>
      </c>
      <c r="I138" s="25"/>
      <c r="J138" s="26">
        <v>114.765</v>
      </c>
    </row>
    <row r="139" spans="2:10" hidden="1">
      <c r="B139" s="34">
        <v>103</v>
      </c>
      <c r="C139" s="34">
        <v>114.14</v>
      </c>
      <c r="D139" s="34">
        <v>124.7</v>
      </c>
      <c r="E139" s="34">
        <v>1.0900000000000001</v>
      </c>
      <c r="F139" s="36"/>
      <c r="G139" s="25">
        <v>116.88</v>
      </c>
      <c r="H139" s="25">
        <v>114.88</v>
      </c>
      <c r="I139" s="25"/>
      <c r="J139" s="26">
        <v>115.88</v>
      </c>
    </row>
    <row r="140" spans="2:10" hidden="1">
      <c r="B140" s="34">
        <v>104</v>
      </c>
      <c r="C140" s="34">
        <v>115.26</v>
      </c>
      <c r="D140" s="34">
        <v>125.79</v>
      </c>
      <c r="E140" s="34">
        <v>1.0900000000000001</v>
      </c>
      <c r="F140" s="36"/>
      <c r="G140" s="25">
        <v>117.99</v>
      </c>
      <c r="H140" s="25">
        <v>115.99</v>
      </c>
      <c r="I140" s="25"/>
      <c r="J140" s="26">
        <v>116.99</v>
      </c>
    </row>
    <row r="141" spans="2:10" hidden="1">
      <c r="B141" s="34">
        <v>105</v>
      </c>
      <c r="C141" s="34">
        <v>116.38</v>
      </c>
      <c r="D141" s="34">
        <v>126.88</v>
      </c>
      <c r="E141" s="34">
        <v>1.0900000000000001</v>
      </c>
      <c r="F141" s="36"/>
      <c r="G141" s="25">
        <v>119.11</v>
      </c>
      <c r="H141" s="25">
        <v>117.11</v>
      </c>
      <c r="I141" s="25"/>
      <c r="J141" s="26">
        <v>118.11</v>
      </c>
    </row>
    <row r="142" spans="2:10" hidden="1">
      <c r="B142" s="34">
        <v>106</v>
      </c>
      <c r="C142" s="34">
        <v>117.49</v>
      </c>
      <c r="D142" s="34">
        <v>127.96</v>
      </c>
      <c r="E142" s="34">
        <v>1.0900000000000001</v>
      </c>
      <c r="F142" s="36"/>
      <c r="G142" s="25">
        <v>120.22</v>
      </c>
      <c r="H142" s="25">
        <v>118.23</v>
      </c>
      <c r="I142" s="25"/>
      <c r="J142" s="26">
        <v>119.22499999999999</v>
      </c>
    </row>
    <row r="143" spans="2:10" hidden="1">
      <c r="B143" s="34">
        <v>107</v>
      </c>
      <c r="C143" s="34">
        <v>118.61</v>
      </c>
      <c r="D143" s="34">
        <v>129.05000000000001</v>
      </c>
      <c r="E143" s="34">
        <v>1.0900000000000001</v>
      </c>
      <c r="F143" s="36"/>
      <c r="G143" s="25">
        <v>121.33</v>
      </c>
      <c r="H143" s="25">
        <v>119.34</v>
      </c>
      <c r="I143" s="25"/>
      <c r="J143" s="26">
        <v>120.33500000000001</v>
      </c>
    </row>
    <row r="144" spans="2:10" hidden="1">
      <c r="B144" s="34">
        <v>108</v>
      </c>
      <c r="C144" s="34">
        <v>119.73</v>
      </c>
      <c r="D144" s="34">
        <v>130.13999999999999</v>
      </c>
      <c r="E144" s="34">
        <v>1.0900000000000001</v>
      </c>
      <c r="F144" s="36"/>
      <c r="G144" s="25">
        <v>122.44</v>
      </c>
      <c r="H144" s="25">
        <v>120.46</v>
      </c>
      <c r="I144" s="25"/>
      <c r="J144" s="26">
        <v>121.44999999999999</v>
      </c>
    </row>
    <row r="145" spans="2:10" hidden="1">
      <c r="B145" s="34">
        <v>109</v>
      </c>
      <c r="C145" s="34">
        <v>120.85</v>
      </c>
      <c r="D145" s="34">
        <v>131.22</v>
      </c>
      <c r="E145" s="34">
        <v>1.0900000000000001</v>
      </c>
      <c r="F145" s="36"/>
      <c r="G145" s="25">
        <v>123.55</v>
      </c>
      <c r="H145" s="25">
        <v>121.58</v>
      </c>
      <c r="I145" s="25"/>
      <c r="J145" s="26">
        <v>122.565</v>
      </c>
    </row>
    <row r="146" spans="2:10" hidden="1">
      <c r="B146" s="34">
        <v>110</v>
      </c>
      <c r="C146" s="34">
        <v>121.97</v>
      </c>
      <c r="D146" s="34">
        <v>132.31</v>
      </c>
      <c r="E146" s="34">
        <v>1.08</v>
      </c>
      <c r="F146" s="36"/>
      <c r="G146" s="25">
        <v>124.66</v>
      </c>
      <c r="H146" s="25">
        <v>122.7</v>
      </c>
      <c r="I146" s="25"/>
      <c r="J146" s="26">
        <v>123.68</v>
      </c>
    </row>
    <row r="147" spans="2:10" hidden="1">
      <c r="B147" s="34">
        <v>111</v>
      </c>
      <c r="C147" s="34">
        <v>123.09</v>
      </c>
      <c r="D147" s="34">
        <v>133.4</v>
      </c>
      <c r="E147" s="34">
        <v>1.08</v>
      </c>
      <c r="F147" s="36"/>
      <c r="G147" s="25">
        <v>125.77</v>
      </c>
      <c r="H147" s="25">
        <v>123.81</v>
      </c>
      <c r="I147" s="25"/>
      <c r="J147" s="26">
        <v>124.78999999999999</v>
      </c>
    </row>
    <row r="148" spans="2:10" hidden="1">
      <c r="B148" s="34">
        <v>112</v>
      </c>
      <c r="C148" s="34">
        <v>124.21</v>
      </c>
      <c r="D148" s="34">
        <v>134.49</v>
      </c>
      <c r="E148" s="34">
        <v>1.08</v>
      </c>
      <c r="F148" s="36"/>
      <c r="G148" s="25">
        <v>126.88</v>
      </c>
      <c r="H148" s="25">
        <v>124.93</v>
      </c>
      <c r="I148" s="25"/>
      <c r="J148" s="26">
        <v>125.905</v>
      </c>
    </row>
    <row r="149" spans="2:10" hidden="1">
      <c r="B149" s="34">
        <v>113</v>
      </c>
      <c r="C149" s="34">
        <v>125.33</v>
      </c>
      <c r="D149" s="34">
        <v>135.57</v>
      </c>
      <c r="E149" s="34">
        <v>1.08</v>
      </c>
      <c r="F149" s="36"/>
      <c r="G149" s="25">
        <v>127.99</v>
      </c>
      <c r="H149" s="25">
        <v>126.05</v>
      </c>
      <c r="I149" s="25"/>
      <c r="J149" s="26">
        <v>127.02</v>
      </c>
    </row>
    <row r="150" spans="2:10" hidden="1">
      <c r="B150" s="34">
        <v>114</v>
      </c>
      <c r="C150" s="34">
        <v>126.45</v>
      </c>
      <c r="D150" s="34">
        <v>136.66</v>
      </c>
      <c r="E150" s="34">
        <v>1.08</v>
      </c>
      <c r="F150" s="36"/>
      <c r="G150" s="25">
        <v>129.1</v>
      </c>
      <c r="H150" s="25">
        <v>127.16</v>
      </c>
      <c r="I150" s="25"/>
      <c r="J150" s="26">
        <v>128.13</v>
      </c>
    </row>
    <row r="151" spans="2:10" hidden="1">
      <c r="B151" s="34">
        <v>115</v>
      </c>
      <c r="C151" s="34">
        <v>127.57</v>
      </c>
      <c r="D151" s="34">
        <v>137.75</v>
      </c>
      <c r="E151" s="34">
        <v>1.08</v>
      </c>
      <c r="F151" s="36"/>
      <c r="G151" s="25">
        <v>130.22</v>
      </c>
      <c r="H151" s="25">
        <v>128.28</v>
      </c>
      <c r="I151" s="25"/>
      <c r="J151" s="26">
        <v>129.25</v>
      </c>
    </row>
    <row r="152" spans="2:10" hidden="1">
      <c r="B152" s="34">
        <v>116</v>
      </c>
      <c r="C152" s="34">
        <v>128.69</v>
      </c>
      <c r="D152" s="34">
        <v>138.83000000000001</v>
      </c>
      <c r="E152" s="34">
        <v>1.08</v>
      </c>
      <c r="F152" s="36"/>
      <c r="G152" s="25">
        <v>131.33000000000001</v>
      </c>
      <c r="H152" s="25">
        <v>129.4</v>
      </c>
      <c r="I152" s="25"/>
      <c r="J152" s="26">
        <v>130.36500000000001</v>
      </c>
    </row>
    <row r="153" spans="2:10" hidden="1">
      <c r="B153" s="34">
        <v>117</v>
      </c>
      <c r="C153" s="34">
        <v>129.81</v>
      </c>
      <c r="D153" s="34">
        <v>139.91999999999999</v>
      </c>
      <c r="E153" s="34">
        <v>1.08</v>
      </c>
      <c r="F153" s="36"/>
      <c r="G153" s="25">
        <v>132.44</v>
      </c>
      <c r="H153" s="25">
        <v>130.52000000000001</v>
      </c>
      <c r="I153" s="25"/>
      <c r="J153" s="26">
        <v>131.48000000000002</v>
      </c>
    </row>
    <row r="154" spans="2:10" hidden="1">
      <c r="B154" s="34">
        <v>118</v>
      </c>
      <c r="C154" s="34">
        <v>130.93</v>
      </c>
      <c r="D154" s="34">
        <v>141.01</v>
      </c>
      <c r="E154" s="34">
        <v>1.08</v>
      </c>
      <c r="F154" s="36"/>
      <c r="G154" s="25">
        <v>133.55000000000001</v>
      </c>
      <c r="H154" s="25">
        <v>131.63</v>
      </c>
      <c r="I154" s="25"/>
      <c r="J154" s="26">
        <v>132.59</v>
      </c>
    </row>
    <row r="155" spans="2:10" hidden="1">
      <c r="B155" s="34">
        <v>119</v>
      </c>
      <c r="C155" s="34">
        <v>132.05000000000001</v>
      </c>
      <c r="D155" s="34">
        <v>142.09</v>
      </c>
      <c r="E155" s="34">
        <v>1.08</v>
      </c>
      <c r="F155" s="36"/>
      <c r="G155" s="25">
        <v>134.66</v>
      </c>
      <c r="H155" s="25">
        <v>132.75</v>
      </c>
      <c r="I155" s="25"/>
      <c r="J155" s="26">
        <v>133.70499999999998</v>
      </c>
    </row>
    <row r="156" spans="2:10" hidden="1">
      <c r="B156" s="34">
        <v>120</v>
      </c>
      <c r="C156" s="34">
        <v>133.16999999999999</v>
      </c>
      <c r="D156" s="34">
        <v>143.18</v>
      </c>
      <c r="E156" s="34">
        <v>1.08</v>
      </c>
      <c r="F156" s="36"/>
      <c r="G156" s="25">
        <v>135.77000000000001</v>
      </c>
      <c r="H156" s="25">
        <v>133.87</v>
      </c>
      <c r="I156" s="25"/>
      <c r="J156" s="26">
        <v>134.82</v>
      </c>
    </row>
    <row r="157" spans="2:10" hidden="1">
      <c r="B157" s="34">
        <v>121</v>
      </c>
      <c r="C157" s="34">
        <v>134.29</v>
      </c>
      <c r="D157" s="34">
        <v>144.27000000000001</v>
      </c>
      <c r="E157" s="34">
        <v>1.07</v>
      </c>
      <c r="F157" s="36"/>
      <c r="G157" s="25">
        <v>136.88</v>
      </c>
      <c r="H157" s="25">
        <v>134.97999999999999</v>
      </c>
      <c r="I157" s="25"/>
      <c r="J157" s="26">
        <v>135.93</v>
      </c>
    </row>
    <row r="158" spans="2:10" hidden="1">
      <c r="B158" s="34">
        <v>122</v>
      </c>
      <c r="C158" s="34">
        <v>135.41</v>
      </c>
      <c r="D158" s="34">
        <v>145.36000000000001</v>
      </c>
      <c r="E158" s="34">
        <v>1.07</v>
      </c>
      <c r="F158" s="36"/>
      <c r="G158" s="25">
        <v>137.99</v>
      </c>
      <c r="H158" s="25">
        <v>136.1</v>
      </c>
      <c r="I158" s="25"/>
      <c r="J158" s="26">
        <v>137.04500000000002</v>
      </c>
    </row>
    <row r="159" spans="2:10" hidden="1">
      <c r="B159" s="34">
        <v>123</v>
      </c>
      <c r="C159" s="34">
        <v>136.52000000000001</v>
      </c>
      <c r="D159" s="34">
        <v>146.44</v>
      </c>
      <c r="E159" s="34">
        <v>1.07</v>
      </c>
      <c r="F159" s="36"/>
      <c r="G159" s="25">
        <v>139.1</v>
      </c>
      <c r="H159" s="25">
        <v>137.22</v>
      </c>
      <c r="I159" s="25"/>
      <c r="J159" s="26">
        <v>138.16</v>
      </c>
    </row>
    <row r="160" spans="2:10" hidden="1">
      <c r="B160" s="34">
        <v>124</v>
      </c>
      <c r="C160" s="34">
        <v>137.63999999999999</v>
      </c>
      <c r="D160" s="34">
        <v>147.53</v>
      </c>
      <c r="E160" s="34">
        <v>1.07</v>
      </c>
      <c r="F160" s="36"/>
      <c r="G160" s="25">
        <v>140.21</v>
      </c>
      <c r="H160" s="25">
        <v>138.34</v>
      </c>
      <c r="I160" s="25"/>
      <c r="J160" s="26">
        <v>139.27500000000001</v>
      </c>
    </row>
    <row r="161" spans="2:10" hidden="1">
      <c r="B161" s="34">
        <v>125</v>
      </c>
      <c r="C161" s="34">
        <v>138.76</v>
      </c>
      <c r="D161" s="34">
        <v>148.62</v>
      </c>
      <c r="E161" s="34">
        <v>1.07</v>
      </c>
      <c r="F161" s="36"/>
      <c r="G161" s="25">
        <v>141.33000000000001</v>
      </c>
      <c r="H161" s="25">
        <v>139.44999999999999</v>
      </c>
      <c r="I161" s="25"/>
      <c r="J161" s="26">
        <v>140.38999999999999</v>
      </c>
    </row>
    <row r="162" spans="2:10" hidden="1">
      <c r="B162" s="34">
        <v>126</v>
      </c>
      <c r="C162" s="34">
        <v>139.88</v>
      </c>
      <c r="D162" s="34">
        <v>149.69999999999999</v>
      </c>
      <c r="E162" s="34">
        <v>1.07</v>
      </c>
      <c r="F162" s="36"/>
      <c r="G162" s="25">
        <v>142.44</v>
      </c>
      <c r="H162" s="25">
        <v>140.57</v>
      </c>
      <c r="I162" s="25"/>
      <c r="J162" s="26">
        <v>141.505</v>
      </c>
    </row>
    <row r="163" spans="2:10" hidden="1">
      <c r="B163" s="34">
        <v>127</v>
      </c>
      <c r="C163" s="34">
        <v>141</v>
      </c>
      <c r="D163" s="34">
        <v>150.79</v>
      </c>
      <c r="E163" s="34">
        <v>1.07</v>
      </c>
      <c r="F163" s="36"/>
      <c r="G163" s="25">
        <v>143.55000000000001</v>
      </c>
      <c r="H163" s="25">
        <v>141.69</v>
      </c>
      <c r="I163" s="25"/>
      <c r="J163" s="26">
        <v>142.62</v>
      </c>
    </row>
    <row r="164" spans="2:10" hidden="1">
      <c r="B164" s="34">
        <v>128</v>
      </c>
      <c r="C164" s="34">
        <v>142.12</v>
      </c>
      <c r="D164" s="34">
        <v>151.88</v>
      </c>
      <c r="E164" s="34">
        <v>1.07</v>
      </c>
      <c r="F164" s="36"/>
      <c r="G164" s="25">
        <v>144.66</v>
      </c>
      <c r="H164" s="25">
        <v>142.80000000000001</v>
      </c>
      <c r="I164" s="25"/>
      <c r="J164" s="26">
        <v>143.73000000000002</v>
      </c>
    </row>
    <row r="165" spans="2:10" hidden="1">
      <c r="B165" s="34">
        <v>129</v>
      </c>
      <c r="C165" s="34">
        <v>143.24</v>
      </c>
      <c r="D165" s="34">
        <v>152.97</v>
      </c>
      <c r="E165" s="34">
        <v>1.07</v>
      </c>
      <c r="F165" s="36"/>
      <c r="G165" s="25">
        <v>145.77000000000001</v>
      </c>
      <c r="H165" s="25">
        <v>143.91999999999999</v>
      </c>
      <c r="I165" s="25"/>
      <c r="J165" s="26">
        <v>144.845</v>
      </c>
    </row>
    <row r="166" spans="2:10" hidden="1">
      <c r="B166" s="34">
        <v>130</v>
      </c>
      <c r="C166" s="34">
        <v>144.36000000000001</v>
      </c>
      <c r="D166" s="34">
        <v>154.05000000000001</v>
      </c>
      <c r="E166" s="34">
        <v>1.07</v>
      </c>
      <c r="F166" s="36"/>
      <c r="G166" s="25">
        <v>146.88</v>
      </c>
      <c r="H166" s="25">
        <v>145.04</v>
      </c>
      <c r="I166" s="25"/>
      <c r="J166" s="26">
        <v>145.95999999999998</v>
      </c>
    </row>
    <row r="167" spans="2:10" hidden="1">
      <c r="B167" s="34">
        <v>131</v>
      </c>
      <c r="C167" s="34">
        <v>145.47999999999999</v>
      </c>
      <c r="D167" s="34">
        <v>155.13999999999999</v>
      </c>
      <c r="E167" s="34">
        <v>1.07</v>
      </c>
      <c r="F167" s="36"/>
      <c r="G167" s="25">
        <v>147.99</v>
      </c>
      <c r="H167" s="25">
        <v>146.16</v>
      </c>
      <c r="I167" s="25"/>
      <c r="J167" s="26">
        <v>147.07499999999999</v>
      </c>
    </row>
    <row r="168" spans="2:10" hidden="1">
      <c r="B168" s="34">
        <v>132</v>
      </c>
      <c r="C168" s="34">
        <v>146.6</v>
      </c>
      <c r="D168" s="34">
        <v>156.22999999999999</v>
      </c>
      <c r="E168" s="34">
        <v>1.07</v>
      </c>
      <c r="F168" s="36"/>
      <c r="G168" s="25">
        <v>149.1</v>
      </c>
      <c r="H168" s="25">
        <v>147.27000000000001</v>
      </c>
      <c r="I168" s="25"/>
      <c r="J168" s="26">
        <v>148.185</v>
      </c>
    </row>
    <row r="169" spans="2:10" hidden="1">
      <c r="B169" s="34">
        <v>133</v>
      </c>
      <c r="C169" s="34">
        <v>147.72</v>
      </c>
      <c r="D169" s="34">
        <v>157.31</v>
      </c>
      <c r="E169" s="34">
        <v>1.06</v>
      </c>
      <c r="F169" s="36"/>
      <c r="G169" s="25">
        <v>150.21</v>
      </c>
      <c r="H169" s="25">
        <v>148.38999999999999</v>
      </c>
      <c r="I169" s="25"/>
      <c r="J169" s="26">
        <v>149.30000000000001</v>
      </c>
    </row>
    <row r="170" spans="2:10" hidden="1">
      <c r="B170" s="34">
        <v>134</v>
      </c>
      <c r="C170" s="34">
        <v>148.84</v>
      </c>
      <c r="D170" s="34">
        <v>158.4</v>
      </c>
      <c r="E170" s="34">
        <v>1.06</v>
      </c>
      <c r="F170" s="36"/>
      <c r="G170" s="25">
        <v>151.32</v>
      </c>
      <c r="H170" s="25">
        <v>149.51</v>
      </c>
      <c r="I170" s="25"/>
      <c r="J170" s="26">
        <v>150.41499999999999</v>
      </c>
    </row>
    <row r="171" spans="2:10" hidden="1">
      <c r="B171" s="34">
        <v>135</v>
      </c>
      <c r="C171" s="34">
        <v>149.96</v>
      </c>
      <c r="D171" s="34">
        <v>159.49</v>
      </c>
      <c r="E171" s="34">
        <v>1.06</v>
      </c>
      <c r="F171" s="36"/>
      <c r="G171" s="25">
        <v>152.44</v>
      </c>
      <c r="H171" s="25">
        <v>150.62</v>
      </c>
      <c r="I171" s="25"/>
      <c r="J171" s="26">
        <v>151.53</v>
      </c>
    </row>
    <row r="172" spans="2:10" hidden="1">
      <c r="B172" s="34">
        <v>136</v>
      </c>
      <c r="C172" s="34">
        <v>151.08000000000001</v>
      </c>
      <c r="D172" s="34">
        <v>160.58000000000001</v>
      </c>
      <c r="E172" s="34">
        <v>1.06</v>
      </c>
      <c r="F172" s="36"/>
      <c r="G172" s="25">
        <v>153.55000000000001</v>
      </c>
      <c r="H172" s="25">
        <v>151.74</v>
      </c>
      <c r="I172" s="25"/>
      <c r="J172" s="26">
        <v>152.64500000000001</v>
      </c>
    </row>
    <row r="173" spans="2:10" hidden="1">
      <c r="B173" s="34">
        <v>137</v>
      </c>
      <c r="C173" s="34">
        <v>152.19999999999999</v>
      </c>
      <c r="D173" s="34">
        <v>161.66</v>
      </c>
      <c r="E173" s="34">
        <v>1.06</v>
      </c>
      <c r="F173" s="36"/>
      <c r="G173" s="25">
        <v>154.66</v>
      </c>
      <c r="H173" s="25">
        <v>152.86000000000001</v>
      </c>
      <c r="I173" s="25"/>
      <c r="J173" s="26">
        <v>153.76</v>
      </c>
    </row>
    <row r="174" spans="2:10" hidden="1">
      <c r="B174" s="34">
        <v>138</v>
      </c>
      <c r="C174" s="34">
        <v>153.32</v>
      </c>
      <c r="D174" s="34">
        <v>162.75</v>
      </c>
      <c r="E174" s="34">
        <v>1.06</v>
      </c>
      <c r="F174" s="36"/>
      <c r="G174" s="25">
        <v>155.77000000000001</v>
      </c>
      <c r="H174" s="25">
        <v>153.97999999999999</v>
      </c>
      <c r="I174" s="25"/>
      <c r="J174" s="26">
        <v>154.875</v>
      </c>
    </row>
    <row r="175" spans="2:10" hidden="1">
      <c r="B175" s="34">
        <v>139</v>
      </c>
      <c r="C175" s="34">
        <v>154.43</v>
      </c>
      <c r="D175" s="34">
        <v>163.84</v>
      </c>
      <c r="E175" s="34">
        <v>1.06</v>
      </c>
      <c r="F175" s="36"/>
      <c r="G175" s="25">
        <v>156.88</v>
      </c>
      <c r="H175" s="25">
        <v>155.09</v>
      </c>
      <c r="I175" s="25"/>
      <c r="J175" s="26">
        <v>155.98500000000001</v>
      </c>
    </row>
    <row r="176" spans="2:10" hidden="1">
      <c r="B176" s="34">
        <v>140</v>
      </c>
      <c r="C176" s="34">
        <v>155.55000000000001</v>
      </c>
      <c r="D176" s="34">
        <v>164.92</v>
      </c>
      <c r="E176" s="34">
        <v>1.06</v>
      </c>
      <c r="F176" s="36"/>
      <c r="G176" s="25">
        <v>157.99</v>
      </c>
      <c r="H176" s="25">
        <v>156.21</v>
      </c>
      <c r="I176" s="25"/>
      <c r="J176" s="26">
        <v>157.10000000000002</v>
      </c>
    </row>
    <row r="177" spans="2:10" hidden="1">
      <c r="B177" s="34">
        <v>141</v>
      </c>
      <c r="C177" s="34">
        <v>156.66999999999999</v>
      </c>
      <c r="D177" s="34">
        <v>166.01</v>
      </c>
      <c r="E177" s="34">
        <v>1.06</v>
      </c>
      <c r="F177" s="36"/>
      <c r="G177" s="25">
        <v>159.1</v>
      </c>
      <c r="H177" s="25">
        <v>157.33000000000001</v>
      </c>
      <c r="I177" s="25"/>
      <c r="J177" s="26">
        <v>158.215</v>
      </c>
    </row>
    <row r="178" spans="2:10" hidden="1">
      <c r="B178" s="34">
        <v>142</v>
      </c>
      <c r="C178" s="34">
        <v>157.79</v>
      </c>
      <c r="D178" s="34">
        <v>167.1</v>
      </c>
      <c r="E178" s="34">
        <v>1.06</v>
      </c>
      <c r="F178" s="36"/>
      <c r="G178" s="25">
        <v>160.21</v>
      </c>
      <c r="H178" s="25">
        <v>158.44</v>
      </c>
      <c r="I178" s="25"/>
      <c r="J178" s="26">
        <v>159.32499999999999</v>
      </c>
    </row>
    <row r="179" spans="2:10" hidden="1">
      <c r="B179" s="34">
        <v>143</v>
      </c>
      <c r="C179" s="34">
        <v>158.91</v>
      </c>
      <c r="D179" s="34">
        <v>168.19</v>
      </c>
      <c r="E179" s="34">
        <v>1.06</v>
      </c>
      <c r="F179" s="36"/>
      <c r="G179" s="25">
        <v>161.32</v>
      </c>
      <c r="H179" s="25">
        <v>159.56</v>
      </c>
      <c r="I179" s="25"/>
      <c r="J179" s="26">
        <v>160.44</v>
      </c>
    </row>
    <row r="180" spans="2:10" hidden="1">
      <c r="B180" s="34">
        <v>144</v>
      </c>
      <c r="C180" s="34">
        <v>160.03</v>
      </c>
      <c r="D180" s="34">
        <v>169.27</v>
      </c>
      <c r="E180" s="34">
        <v>1.06</v>
      </c>
      <c r="F180" s="36"/>
      <c r="G180" s="25">
        <v>162.43</v>
      </c>
      <c r="H180" s="25">
        <v>160.68</v>
      </c>
      <c r="I180" s="25"/>
      <c r="J180" s="26">
        <v>161.55500000000001</v>
      </c>
    </row>
    <row r="181" spans="2:10" hidden="1">
      <c r="B181" s="34">
        <v>145</v>
      </c>
      <c r="C181" s="34">
        <v>161.15</v>
      </c>
      <c r="D181" s="34">
        <v>170.36</v>
      </c>
      <c r="E181" s="34">
        <v>1.06</v>
      </c>
      <c r="F181" s="36"/>
      <c r="G181" s="25">
        <v>163.55000000000001</v>
      </c>
      <c r="H181" s="25">
        <v>161.80000000000001</v>
      </c>
      <c r="I181" s="25"/>
      <c r="J181" s="26">
        <v>162.67500000000001</v>
      </c>
    </row>
    <row r="182" spans="2:10" hidden="1">
      <c r="B182" s="34">
        <v>146</v>
      </c>
      <c r="C182" s="34">
        <v>162.27000000000001</v>
      </c>
      <c r="D182" s="34">
        <v>171.45</v>
      </c>
      <c r="E182" s="34">
        <v>1.06</v>
      </c>
      <c r="F182" s="36"/>
      <c r="G182" s="25">
        <v>164.66</v>
      </c>
      <c r="H182" s="25">
        <v>162.91</v>
      </c>
      <c r="I182" s="25"/>
      <c r="J182" s="26">
        <v>163.785</v>
      </c>
    </row>
    <row r="183" spans="2:10" hidden="1">
      <c r="B183" s="34">
        <v>147</v>
      </c>
      <c r="C183" s="34">
        <v>163.38999999999999</v>
      </c>
      <c r="D183" s="34">
        <v>172.53</v>
      </c>
      <c r="E183" s="34">
        <v>1.06</v>
      </c>
      <c r="F183" s="36"/>
      <c r="G183" s="25">
        <v>165.77</v>
      </c>
      <c r="H183" s="25">
        <v>164.03</v>
      </c>
      <c r="I183" s="25"/>
      <c r="J183" s="26">
        <v>164.9</v>
      </c>
    </row>
    <row r="184" spans="2:10" hidden="1">
      <c r="B184" s="34">
        <v>148</v>
      </c>
      <c r="C184" s="34">
        <v>164.51</v>
      </c>
      <c r="D184" s="34">
        <v>173.62</v>
      </c>
      <c r="E184" s="34">
        <v>1.06</v>
      </c>
      <c r="F184" s="36"/>
      <c r="G184" s="25">
        <v>166.88</v>
      </c>
      <c r="H184" s="25">
        <v>165.15</v>
      </c>
      <c r="I184" s="25"/>
      <c r="J184" s="26">
        <v>166.01499999999999</v>
      </c>
    </row>
    <row r="185" spans="2:10" hidden="1">
      <c r="B185" s="34">
        <v>149</v>
      </c>
      <c r="C185" s="34">
        <v>165.63</v>
      </c>
      <c r="D185" s="34">
        <v>174.71</v>
      </c>
      <c r="E185" s="34">
        <v>1.05</v>
      </c>
      <c r="F185" s="36"/>
      <c r="G185" s="25">
        <v>167.99</v>
      </c>
      <c r="H185" s="25">
        <v>166.26</v>
      </c>
      <c r="I185" s="25"/>
      <c r="J185" s="26">
        <v>167.125</v>
      </c>
    </row>
    <row r="186" spans="2:10" hidden="1">
      <c r="B186" s="34">
        <v>150</v>
      </c>
      <c r="C186" s="34">
        <v>166.75</v>
      </c>
      <c r="D186" s="34">
        <v>175.8</v>
      </c>
      <c r="E186" s="34">
        <v>1.05</v>
      </c>
      <c r="F186" s="36"/>
      <c r="G186" s="25">
        <v>169.1</v>
      </c>
      <c r="H186" s="25">
        <v>167.38</v>
      </c>
      <c r="I186" s="25"/>
      <c r="J186" s="26">
        <v>168.24</v>
      </c>
    </row>
    <row r="187" spans="2:10" hidden="1">
      <c r="B187" s="34">
        <v>151</v>
      </c>
      <c r="C187" s="34">
        <v>167.87</v>
      </c>
      <c r="D187" s="34">
        <v>176.88</v>
      </c>
      <c r="E187" s="34">
        <v>1.05</v>
      </c>
      <c r="F187" s="36"/>
      <c r="G187" s="25">
        <v>170.21</v>
      </c>
      <c r="H187" s="25">
        <v>168.5</v>
      </c>
      <c r="I187" s="25"/>
      <c r="J187" s="26">
        <v>169.35500000000002</v>
      </c>
    </row>
    <row r="188" spans="2:10" hidden="1">
      <c r="B188" s="34">
        <v>152</v>
      </c>
      <c r="C188" s="34">
        <v>168.99</v>
      </c>
      <c r="D188" s="34">
        <v>177.97</v>
      </c>
      <c r="E188" s="34">
        <v>1.05</v>
      </c>
      <c r="F188" s="36"/>
      <c r="G188" s="25">
        <v>171.32</v>
      </c>
      <c r="H188" s="25">
        <v>169.62</v>
      </c>
      <c r="I188" s="25"/>
      <c r="J188" s="26">
        <v>170.47</v>
      </c>
    </row>
    <row r="189" spans="2:10" hidden="1">
      <c r="B189" s="34">
        <v>153</v>
      </c>
      <c r="C189" s="34">
        <v>170.11</v>
      </c>
      <c r="D189" s="34">
        <v>179.06</v>
      </c>
      <c r="E189" s="34">
        <v>1.05</v>
      </c>
      <c r="F189" s="36"/>
      <c r="G189" s="25">
        <v>172.43</v>
      </c>
      <c r="H189" s="25">
        <v>170.73</v>
      </c>
      <c r="I189" s="25"/>
      <c r="J189" s="26">
        <v>171.57999999999998</v>
      </c>
    </row>
    <row r="190" spans="2:10" hidden="1">
      <c r="B190" s="34">
        <v>154</v>
      </c>
      <c r="C190" s="34">
        <v>171.23</v>
      </c>
      <c r="D190" s="34">
        <v>180.14</v>
      </c>
      <c r="E190" s="34">
        <v>1.05</v>
      </c>
      <c r="F190" s="36"/>
      <c r="G190" s="25">
        <v>173.54</v>
      </c>
      <c r="H190" s="25">
        <v>171.85</v>
      </c>
      <c r="I190" s="25"/>
      <c r="J190" s="26">
        <v>172.69499999999999</v>
      </c>
    </row>
    <row r="191" spans="2:10" hidden="1">
      <c r="B191" s="34">
        <v>155</v>
      </c>
      <c r="C191" s="34">
        <v>172.35</v>
      </c>
      <c r="D191" s="34">
        <v>181.23</v>
      </c>
      <c r="E191" s="34">
        <v>1.05</v>
      </c>
      <c r="F191" s="36"/>
      <c r="G191" s="25">
        <v>174.66</v>
      </c>
      <c r="H191" s="25">
        <v>172.97</v>
      </c>
      <c r="I191" s="25"/>
      <c r="J191" s="26">
        <v>173.815</v>
      </c>
    </row>
    <row r="192" spans="2:10" hidden="1">
      <c r="B192" s="34">
        <v>156</v>
      </c>
      <c r="C192" s="34">
        <v>173.46</v>
      </c>
      <c r="D192" s="34">
        <v>182.32</v>
      </c>
      <c r="E192" s="34">
        <v>1.05</v>
      </c>
      <c r="F192" s="36"/>
      <c r="G192" s="25">
        <v>175.77</v>
      </c>
      <c r="H192" s="25">
        <v>174.08</v>
      </c>
      <c r="I192" s="25"/>
      <c r="J192" s="26">
        <v>174.92500000000001</v>
      </c>
    </row>
    <row r="193" spans="2:10" hidden="1">
      <c r="B193" s="34">
        <v>157</v>
      </c>
      <c r="C193" s="34">
        <v>174.58</v>
      </c>
      <c r="D193" s="34">
        <v>183.4</v>
      </c>
      <c r="E193" s="34">
        <v>1.05</v>
      </c>
      <c r="F193" s="36"/>
      <c r="G193" s="25">
        <v>176.88</v>
      </c>
      <c r="H193" s="25">
        <v>175.2</v>
      </c>
      <c r="I193" s="25"/>
      <c r="J193" s="26">
        <v>176.04</v>
      </c>
    </row>
    <row r="194" spans="2:10" hidden="1">
      <c r="B194" s="34">
        <v>158</v>
      </c>
      <c r="C194" s="34">
        <v>175.7</v>
      </c>
      <c r="D194" s="34">
        <v>184.49</v>
      </c>
      <c r="E194" s="34">
        <v>1.05</v>
      </c>
      <c r="F194" s="36"/>
      <c r="G194" s="25">
        <v>177.99</v>
      </c>
      <c r="H194" s="25">
        <v>176.32</v>
      </c>
      <c r="I194" s="25"/>
      <c r="J194" s="26">
        <v>177.155</v>
      </c>
    </row>
    <row r="195" spans="2:10" hidden="1">
      <c r="B195" s="34">
        <v>159</v>
      </c>
      <c r="C195" s="34">
        <v>176.82</v>
      </c>
      <c r="D195" s="34">
        <v>185.58</v>
      </c>
      <c r="E195" s="34">
        <v>1.05</v>
      </c>
      <c r="F195" s="36"/>
      <c r="G195" s="25">
        <v>179.1</v>
      </c>
      <c r="H195" s="25">
        <v>177.44</v>
      </c>
      <c r="I195" s="25"/>
      <c r="J195" s="26">
        <v>178.26999999999998</v>
      </c>
    </row>
    <row r="196" spans="2:10" hidden="1">
      <c r="B196" s="34">
        <v>160</v>
      </c>
      <c r="C196" s="34">
        <v>177.94</v>
      </c>
      <c r="D196" s="34">
        <v>186.67</v>
      </c>
      <c r="E196" s="34">
        <v>1.05</v>
      </c>
      <c r="F196" s="36"/>
      <c r="G196" s="25">
        <v>180.21</v>
      </c>
      <c r="H196" s="25">
        <v>178.55</v>
      </c>
      <c r="I196" s="25"/>
      <c r="J196" s="26">
        <v>179.38</v>
      </c>
    </row>
    <row r="197" spans="2:10" hidden="1">
      <c r="B197" s="34">
        <v>161</v>
      </c>
      <c r="C197" s="34">
        <v>179.06</v>
      </c>
      <c r="D197" s="34">
        <v>187.75</v>
      </c>
      <c r="E197" s="34">
        <v>1.05</v>
      </c>
      <c r="F197" s="36"/>
      <c r="G197" s="25">
        <v>181.32</v>
      </c>
      <c r="H197" s="25">
        <v>179.67</v>
      </c>
      <c r="I197" s="25"/>
      <c r="J197" s="26">
        <v>180.495</v>
      </c>
    </row>
    <row r="198" spans="2:10" hidden="1">
      <c r="B198" s="34">
        <v>162</v>
      </c>
      <c r="C198" s="34">
        <v>180.18</v>
      </c>
      <c r="D198" s="34">
        <v>188.84</v>
      </c>
      <c r="E198" s="34">
        <v>1.05</v>
      </c>
      <c r="F198" s="36"/>
      <c r="G198" s="25">
        <v>182.43</v>
      </c>
      <c r="H198" s="25">
        <v>180.79</v>
      </c>
      <c r="I198" s="25"/>
      <c r="J198" s="26">
        <v>181.61</v>
      </c>
    </row>
    <row r="199" spans="2:10" hidden="1">
      <c r="B199" s="34">
        <v>163</v>
      </c>
      <c r="C199" s="34">
        <v>181.3</v>
      </c>
      <c r="D199" s="34">
        <v>189.93</v>
      </c>
      <c r="E199" s="34">
        <v>1.05</v>
      </c>
      <c r="F199" s="36"/>
      <c r="G199" s="25">
        <v>183.54</v>
      </c>
      <c r="H199" s="25">
        <v>181.9</v>
      </c>
      <c r="I199" s="25"/>
      <c r="J199" s="26">
        <v>182.72</v>
      </c>
    </row>
    <row r="200" spans="2:10" hidden="1">
      <c r="B200" s="34">
        <v>164</v>
      </c>
      <c r="C200" s="34">
        <v>182.42</v>
      </c>
      <c r="D200" s="34">
        <v>191.01</v>
      </c>
      <c r="E200" s="34">
        <v>1.05</v>
      </c>
      <c r="F200" s="36"/>
      <c r="G200" s="25">
        <v>184.65</v>
      </c>
      <c r="H200" s="25">
        <v>183.02</v>
      </c>
      <c r="I200" s="25"/>
      <c r="J200" s="26">
        <v>183.83500000000001</v>
      </c>
    </row>
    <row r="201" spans="2:10" hidden="1">
      <c r="B201" s="34">
        <v>165</v>
      </c>
      <c r="C201" s="34">
        <v>183.54</v>
      </c>
      <c r="D201" s="34">
        <v>192.1</v>
      </c>
      <c r="E201" s="34">
        <v>1.05</v>
      </c>
      <c r="F201" s="36"/>
      <c r="G201" s="25">
        <v>185.77</v>
      </c>
      <c r="H201" s="25">
        <v>184.14</v>
      </c>
      <c r="I201" s="25"/>
      <c r="J201" s="26">
        <v>184.95499999999998</v>
      </c>
    </row>
    <row r="202" spans="2:10" hidden="1">
      <c r="B202" s="34">
        <v>166</v>
      </c>
      <c r="C202" s="34">
        <v>184.66</v>
      </c>
      <c r="D202" s="34">
        <v>193.19</v>
      </c>
      <c r="E202" s="34">
        <v>1.05</v>
      </c>
      <c r="F202" s="36"/>
      <c r="G202" s="25">
        <v>186.88</v>
      </c>
      <c r="H202" s="25">
        <v>185.26</v>
      </c>
      <c r="I202" s="25"/>
      <c r="J202" s="26">
        <v>186.07</v>
      </c>
    </row>
    <row r="203" spans="2:10" hidden="1">
      <c r="B203" s="34">
        <v>167</v>
      </c>
      <c r="C203" s="34">
        <v>185.78</v>
      </c>
      <c r="D203" s="34">
        <v>194.28</v>
      </c>
      <c r="E203" s="34">
        <v>1.05</v>
      </c>
      <c r="F203" s="36"/>
      <c r="G203" s="25">
        <v>187.99</v>
      </c>
      <c r="H203" s="25">
        <v>186.37</v>
      </c>
      <c r="I203" s="25"/>
      <c r="J203" s="26">
        <v>187.18</v>
      </c>
    </row>
    <row r="204" spans="2:10" hidden="1">
      <c r="B204" s="34">
        <v>168</v>
      </c>
      <c r="C204" s="34">
        <v>186.9</v>
      </c>
      <c r="D204" s="34">
        <v>195.36</v>
      </c>
      <c r="E204" s="34">
        <v>1.05</v>
      </c>
      <c r="F204" s="36"/>
      <c r="G204" s="25">
        <v>189.1</v>
      </c>
      <c r="H204" s="25">
        <v>187.49</v>
      </c>
      <c r="I204" s="25"/>
      <c r="J204" s="26">
        <v>188.29500000000002</v>
      </c>
    </row>
    <row r="205" spans="2:10" hidden="1">
      <c r="B205" s="34">
        <v>169</v>
      </c>
      <c r="C205" s="34">
        <v>188.02</v>
      </c>
      <c r="D205" s="34">
        <v>196.45</v>
      </c>
      <c r="E205" s="34">
        <v>1.04</v>
      </c>
      <c r="F205" s="36"/>
      <c r="G205" s="25">
        <v>190.21</v>
      </c>
      <c r="H205" s="25">
        <v>188.61</v>
      </c>
      <c r="I205" s="25"/>
      <c r="J205" s="26">
        <v>189.41000000000003</v>
      </c>
    </row>
    <row r="206" spans="2:10" hidden="1">
      <c r="B206" s="34">
        <v>170</v>
      </c>
      <c r="C206" s="34">
        <v>189.14</v>
      </c>
      <c r="D206" s="34">
        <v>197.54</v>
      </c>
      <c r="E206" s="34">
        <v>1.04</v>
      </c>
      <c r="F206" s="36"/>
      <c r="G206" s="25">
        <v>191.32</v>
      </c>
      <c r="H206" s="25">
        <v>189.72</v>
      </c>
      <c r="I206" s="25"/>
      <c r="J206" s="26">
        <v>190.51999999999998</v>
      </c>
    </row>
    <row r="207" spans="2:10" hidden="1">
      <c r="B207" s="34">
        <v>171</v>
      </c>
      <c r="C207" s="34">
        <v>190.26</v>
      </c>
      <c r="D207" s="34">
        <v>198.62</v>
      </c>
      <c r="E207" s="34">
        <v>1.04</v>
      </c>
      <c r="F207" s="36"/>
      <c r="G207" s="25">
        <v>192.43</v>
      </c>
      <c r="H207" s="25">
        <v>190.84</v>
      </c>
      <c r="I207" s="25"/>
      <c r="J207" s="26">
        <v>191.63499999999999</v>
      </c>
    </row>
    <row r="208" spans="2:10" hidden="1">
      <c r="B208" s="34">
        <v>172</v>
      </c>
      <c r="C208" s="34">
        <v>191.38</v>
      </c>
      <c r="D208" s="34">
        <v>199.71</v>
      </c>
      <c r="E208" s="34">
        <v>1.04</v>
      </c>
      <c r="F208" s="36"/>
      <c r="G208" s="25">
        <v>193.54</v>
      </c>
      <c r="H208" s="25">
        <v>191.96</v>
      </c>
      <c r="I208" s="25"/>
      <c r="J208" s="26">
        <v>192.75</v>
      </c>
    </row>
    <row r="209" spans="2:10" hidden="1">
      <c r="B209" s="34">
        <v>173</v>
      </c>
      <c r="C209" s="34">
        <v>192.49</v>
      </c>
      <c r="D209" s="34">
        <v>200.8</v>
      </c>
      <c r="E209" s="34">
        <v>1.04</v>
      </c>
      <c r="F209" s="36"/>
      <c r="G209" s="25">
        <v>194.65</v>
      </c>
      <c r="H209" s="25">
        <v>193.08</v>
      </c>
      <c r="I209" s="25"/>
      <c r="J209" s="26">
        <v>193.86500000000001</v>
      </c>
    </row>
    <row r="210" spans="2:10" hidden="1">
      <c r="B210" s="34">
        <v>174</v>
      </c>
      <c r="C210" s="34">
        <v>193.61</v>
      </c>
      <c r="D210" s="34">
        <v>201.89</v>
      </c>
      <c r="E210" s="34">
        <v>1.04</v>
      </c>
      <c r="F210" s="36"/>
      <c r="G210" s="25">
        <v>195.76</v>
      </c>
      <c r="H210" s="25">
        <v>194.19</v>
      </c>
      <c r="I210" s="25"/>
      <c r="J210" s="26">
        <v>194.97499999999999</v>
      </c>
    </row>
    <row r="211" spans="2:10" hidden="1">
      <c r="B211" s="34">
        <v>175</v>
      </c>
      <c r="C211" s="34">
        <v>194.73</v>
      </c>
      <c r="D211" s="34">
        <v>202.97</v>
      </c>
      <c r="E211" s="34">
        <v>1.04</v>
      </c>
      <c r="F211" s="36"/>
      <c r="G211" s="25">
        <v>196.88</v>
      </c>
      <c r="H211" s="25">
        <v>195.31</v>
      </c>
      <c r="I211" s="25"/>
      <c r="J211" s="26">
        <v>196.095</v>
      </c>
    </row>
    <row r="212" spans="2:10" hidden="1">
      <c r="B212" s="34">
        <v>176</v>
      </c>
      <c r="C212" s="34">
        <v>195.85</v>
      </c>
      <c r="D212" s="34">
        <v>204.06</v>
      </c>
      <c r="E212" s="34">
        <v>1.04</v>
      </c>
      <c r="F212" s="36"/>
      <c r="G212" s="25">
        <v>197.99</v>
      </c>
      <c r="H212" s="25">
        <v>196.43</v>
      </c>
      <c r="I212" s="25"/>
      <c r="J212" s="26">
        <v>197.21</v>
      </c>
    </row>
    <row r="213" spans="2:10" hidden="1">
      <c r="B213" s="34">
        <v>177</v>
      </c>
      <c r="C213" s="34">
        <v>196.97</v>
      </c>
      <c r="D213" s="34">
        <v>205.15</v>
      </c>
      <c r="E213" s="34">
        <v>1.04</v>
      </c>
      <c r="F213" s="36"/>
      <c r="G213" s="25">
        <v>199.1</v>
      </c>
      <c r="H213" s="25">
        <v>197.54</v>
      </c>
      <c r="I213" s="25"/>
      <c r="J213" s="26">
        <v>198.32</v>
      </c>
    </row>
    <row r="214" spans="2:10" hidden="1">
      <c r="B214" s="34">
        <v>178</v>
      </c>
      <c r="C214" s="34">
        <v>198.09</v>
      </c>
      <c r="D214" s="34">
        <v>206.23</v>
      </c>
      <c r="E214" s="34">
        <v>1.04</v>
      </c>
      <c r="F214" s="36"/>
      <c r="G214" s="25">
        <v>200.21</v>
      </c>
      <c r="H214" s="25">
        <v>198.66</v>
      </c>
      <c r="I214" s="25"/>
      <c r="J214" s="26">
        <v>199.435</v>
      </c>
    </row>
    <row r="215" spans="2:10" hidden="1">
      <c r="B215" s="34">
        <v>179</v>
      </c>
      <c r="C215" s="34">
        <v>199.21</v>
      </c>
      <c r="D215" s="34">
        <v>207.32</v>
      </c>
      <c r="E215" s="34">
        <v>1.04</v>
      </c>
      <c r="F215" s="36"/>
      <c r="G215" s="25">
        <v>201.32</v>
      </c>
      <c r="H215" s="25">
        <v>199.78</v>
      </c>
      <c r="I215" s="25"/>
      <c r="J215" s="26">
        <v>200.55</v>
      </c>
    </row>
    <row r="216" spans="2:10" hidden="1">
      <c r="B216" s="34">
        <v>180</v>
      </c>
      <c r="C216" s="34">
        <v>200.33</v>
      </c>
      <c r="D216" s="34">
        <v>208.41</v>
      </c>
      <c r="E216" s="34">
        <v>1.04</v>
      </c>
      <c r="F216" s="36"/>
      <c r="G216" s="25">
        <v>202.43</v>
      </c>
      <c r="H216" s="25">
        <v>200.9</v>
      </c>
      <c r="I216" s="25"/>
      <c r="J216" s="26">
        <v>201.66500000000002</v>
      </c>
    </row>
    <row r="217" spans="2:10" hidden="1">
      <c r="B217" s="34">
        <v>181</v>
      </c>
      <c r="C217" s="34">
        <v>201.45</v>
      </c>
      <c r="D217" s="34">
        <v>209.5</v>
      </c>
      <c r="E217" s="34">
        <v>1.04</v>
      </c>
      <c r="F217" s="36"/>
      <c r="G217" s="25">
        <v>203.54</v>
      </c>
      <c r="H217" s="25">
        <v>202.01</v>
      </c>
      <c r="I217" s="25"/>
      <c r="J217" s="26">
        <v>202.77499999999998</v>
      </c>
    </row>
    <row r="218" spans="2:10" hidden="1">
      <c r="B218" s="34">
        <v>182</v>
      </c>
      <c r="C218" s="34">
        <v>202.57</v>
      </c>
      <c r="D218" s="34">
        <v>210.58</v>
      </c>
      <c r="E218" s="34">
        <v>1.04</v>
      </c>
      <c r="F218" s="36"/>
      <c r="G218" s="25">
        <v>204.65</v>
      </c>
      <c r="H218" s="25">
        <v>203.13</v>
      </c>
      <c r="I218" s="25"/>
      <c r="J218" s="26">
        <v>203.89</v>
      </c>
    </row>
    <row r="219" spans="2:10" hidden="1">
      <c r="B219" s="34">
        <v>183</v>
      </c>
      <c r="C219" s="34">
        <v>203.69</v>
      </c>
      <c r="D219" s="34">
        <v>211.67</v>
      </c>
      <c r="E219" s="34">
        <v>1.04</v>
      </c>
      <c r="F219" s="36"/>
      <c r="G219" s="25">
        <v>205.76</v>
      </c>
      <c r="H219" s="25">
        <v>204.25</v>
      </c>
      <c r="I219" s="25"/>
      <c r="J219" s="26">
        <v>205.005</v>
      </c>
    </row>
    <row r="220" spans="2:10" hidden="1">
      <c r="B220" s="34">
        <v>184</v>
      </c>
      <c r="C220" s="34">
        <v>204.81</v>
      </c>
      <c r="D220" s="34">
        <v>212.76</v>
      </c>
      <c r="E220" s="34">
        <v>1.04</v>
      </c>
      <c r="F220" s="36"/>
      <c r="G220" s="25">
        <v>206.87</v>
      </c>
      <c r="H220" s="25">
        <v>205.36</v>
      </c>
      <c r="I220" s="25"/>
      <c r="J220" s="26">
        <v>206.11500000000001</v>
      </c>
    </row>
    <row r="221" spans="2:10" hidden="1">
      <c r="B221" s="34">
        <v>185</v>
      </c>
      <c r="C221" s="34">
        <v>205.93</v>
      </c>
      <c r="D221" s="34">
        <v>213.84</v>
      </c>
      <c r="E221" s="34">
        <v>1.04</v>
      </c>
      <c r="F221" s="36"/>
      <c r="G221" s="25">
        <v>207.99</v>
      </c>
      <c r="H221" s="25">
        <v>206.48</v>
      </c>
      <c r="I221" s="25"/>
      <c r="J221" s="26">
        <v>207.23500000000001</v>
      </c>
    </row>
    <row r="222" spans="2:10" hidden="1">
      <c r="B222" s="34">
        <v>186</v>
      </c>
      <c r="C222" s="34">
        <v>207.05</v>
      </c>
      <c r="D222" s="34">
        <v>214.93</v>
      </c>
      <c r="E222" s="34">
        <v>1.04</v>
      </c>
      <c r="F222" s="36"/>
      <c r="G222" s="25">
        <v>209.1</v>
      </c>
      <c r="H222" s="25">
        <v>207.6</v>
      </c>
      <c r="I222" s="25"/>
      <c r="J222" s="26">
        <v>208.35</v>
      </c>
    </row>
    <row r="223" spans="2:10" hidden="1">
      <c r="B223" s="34">
        <v>187</v>
      </c>
      <c r="C223" s="34">
        <v>208.17</v>
      </c>
      <c r="D223" s="34">
        <v>216.02</v>
      </c>
      <c r="E223" s="34">
        <v>1.04</v>
      </c>
      <c r="F223" s="36"/>
      <c r="G223" s="25">
        <v>210.21</v>
      </c>
      <c r="H223" s="25">
        <v>208.72</v>
      </c>
      <c r="I223" s="25"/>
      <c r="J223" s="26">
        <v>209.465</v>
      </c>
    </row>
    <row r="224" spans="2:10" hidden="1">
      <c r="B224" s="34">
        <v>188</v>
      </c>
      <c r="C224" s="34">
        <v>209.29</v>
      </c>
      <c r="D224" s="34">
        <v>217.1</v>
      </c>
      <c r="E224" s="34">
        <v>1.04</v>
      </c>
      <c r="F224" s="36"/>
      <c r="G224" s="25">
        <v>211.32</v>
      </c>
      <c r="H224" s="25">
        <v>209.83</v>
      </c>
      <c r="I224" s="25"/>
      <c r="J224" s="26">
        <v>210.57499999999999</v>
      </c>
    </row>
    <row r="225" spans="2:10" hidden="1">
      <c r="B225" s="34">
        <v>189</v>
      </c>
      <c r="C225" s="34">
        <v>210.4</v>
      </c>
      <c r="D225" s="34">
        <v>218.19</v>
      </c>
      <c r="E225" s="34">
        <v>1.04</v>
      </c>
      <c r="F225" s="36"/>
      <c r="G225" s="25">
        <v>212.43</v>
      </c>
      <c r="H225" s="25">
        <v>210.95</v>
      </c>
      <c r="I225" s="25"/>
      <c r="J225" s="26">
        <v>211.69</v>
      </c>
    </row>
    <row r="226" spans="2:10" hidden="1">
      <c r="B226" s="34">
        <v>190</v>
      </c>
      <c r="C226" s="34">
        <v>211.52</v>
      </c>
      <c r="D226" s="34">
        <v>219.28</v>
      </c>
      <c r="E226" s="34">
        <v>1.04</v>
      </c>
      <c r="F226" s="36"/>
      <c r="G226" s="25">
        <v>213.54</v>
      </c>
      <c r="H226" s="25">
        <v>212.07</v>
      </c>
      <c r="I226" s="25"/>
      <c r="J226" s="26">
        <v>212.80500000000001</v>
      </c>
    </row>
    <row r="227" spans="2:10" hidden="1">
      <c r="B227" s="34">
        <v>191</v>
      </c>
      <c r="C227" s="34">
        <v>212.64</v>
      </c>
      <c r="D227" s="34">
        <v>220.37</v>
      </c>
      <c r="E227" s="34">
        <v>1.04</v>
      </c>
      <c r="F227" s="36"/>
      <c r="G227" s="25">
        <v>214.65</v>
      </c>
      <c r="H227" s="25">
        <v>213.18</v>
      </c>
      <c r="I227" s="25"/>
      <c r="J227" s="26">
        <v>213.91500000000002</v>
      </c>
    </row>
    <row r="228" spans="2:10" hidden="1">
      <c r="B228" s="34">
        <v>192</v>
      </c>
      <c r="C228" s="34">
        <v>213.76</v>
      </c>
      <c r="D228" s="34">
        <v>221.45</v>
      </c>
      <c r="E228" s="34">
        <v>1.04</v>
      </c>
      <c r="F228" s="36"/>
      <c r="G228" s="25">
        <v>215.76</v>
      </c>
      <c r="H228" s="25">
        <v>214.3</v>
      </c>
      <c r="I228" s="25"/>
      <c r="J228" s="26">
        <v>215.03</v>
      </c>
    </row>
    <row r="229" spans="2:10" hidden="1">
      <c r="B229" s="34">
        <v>193</v>
      </c>
      <c r="C229" s="34">
        <v>214.88</v>
      </c>
      <c r="D229" s="34">
        <v>222.54</v>
      </c>
      <c r="E229" s="34">
        <v>1.04</v>
      </c>
      <c r="F229" s="36"/>
      <c r="G229" s="25">
        <v>216.87</v>
      </c>
      <c r="H229" s="25">
        <v>215.42</v>
      </c>
      <c r="I229" s="25"/>
      <c r="J229" s="26">
        <v>216.14499999999998</v>
      </c>
    </row>
    <row r="230" spans="2:10" hidden="1">
      <c r="B230" s="34">
        <v>194</v>
      </c>
      <c r="C230" s="34">
        <v>216</v>
      </c>
      <c r="D230" s="34">
        <v>223.63</v>
      </c>
      <c r="E230" s="34">
        <v>1.04</v>
      </c>
      <c r="F230" s="36"/>
      <c r="G230" s="25">
        <v>217.98</v>
      </c>
      <c r="H230" s="25">
        <v>216.54</v>
      </c>
      <c r="I230" s="25"/>
      <c r="J230" s="26">
        <v>217.26</v>
      </c>
    </row>
    <row r="231" spans="2:10" hidden="1">
      <c r="B231" s="34">
        <v>195</v>
      </c>
      <c r="C231" s="34">
        <v>217.12</v>
      </c>
      <c r="D231" s="34">
        <v>224.71</v>
      </c>
      <c r="E231" s="34">
        <v>1.03</v>
      </c>
      <c r="F231" s="36"/>
      <c r="G231" s="25">
        <v>219.1</v>
      </c>
      <c r="H231" s="25">
        <v>217.65</v>
      </c>
      <c r="I231" s="25"/>
      <c r="J231" s="26">
        <v>218.375</v>
      </c>
    </row>
    <row r="232" spans="2:10" hidden="1">
      <c r="B232" s="34">
        <v>196</v>
      </c>
      <c r="C232" s="34">
        <v>218.24</v>
      </c>
      <c r="D232" s="34">
        <v>225.8</v>
      </c>
      <c r="E232" s="34">
        <v>1.03</v>
      </c>
      <c r="F232" s="36"/>
      <c r="G232" s="25">
        <v>220.21</v>
      </c>
      <c r="H232" s="25">
        <v>218.77</v>
      </c>
      <c r="I232" s="25"/>
      <c r="J232" s="26">
        <v>219.49</v>
      </c>
    </row>
    <row r="233" spans="2:10" hidden="1">
      <c r="B233" s="34">
        <v>197</v>
      </c>
      <c r="C233" s="34">
        <v>219.36</v>
      </c>
      <c r="D233" s="34">
        <v>226.89</v>
      </c>
      <c r="E233" s="34">
        <v>1.03</v>
      </c>
      <c r="F233" s="36"/>
      <c r="G233" s="25">
        <v>221.32</v>
      </c>
      <c r="H233" s="25">
        <v>219.89</v>
      </c>
      <c r="I233" s="25"/>
      <c r="J233" s="26">
        <v>220.60499999999999</v>
      </c>
    </row>
    <row r="234" spans="2:10" hidden="1">
      <c r="B234" s="34">
        <v>198</v>
      </c>
      <c r="C234" s="34">
        <v>220.48</v>
      </c>
      <c r="D234" s="34">
        <v>227.98</v>
      </c>
      <c r="E234" s="34">
        <v>1.03</v>
      </c>
      <c r="F234" s="36"/>
      <c r="G234" s="25">
        <v>222.43</v>
      </c>
      <c r="H234" s="25">
        <v>221</v>
      </c>
      <c r="I234" s="25"/>
      <c r="J234" s="26">
        <v>221.715</v>
      </c>
    </row>
    <row r="235" spans="2:10" hidden="1">
      <c r="B235" s="34">
        <v>199</v>
      </c>
      <c r="C235" s="34">
        <v>221.6</v>
      </c>
      <c r="D235" s="34">
        <v>229.06</v>
      </c>
      <c r="E235" s="34">
        <v>1.03</v>
      </c>
      <c r="F235" s="36"/>
      <c r="G235" s="25">
        <v>223.54</v>
      </c>
      <c r="H235" s="25">
        <v>222.12</v>
      </c>
      <c r="I235" s="25"/>
      <c r="J235" s="26">
        <v>222.82999999999998</v>
      </c>
    </row>
    <row r="236" spans="2:10" hidden="1">
      <c r="B236" s="34">
        <v>200</v>
      </c>
      <c r="C236" s="34">
        <v>222.72</v>
      </c>
      <c r="D236" s="34">
        <v>230.15</v>
      </c>
      <c r="E236" s="34">
        <v>1.03</v>
      </c>
      <c r="F236" s="36"/>
      <c r="G236" s="25">
        <v>224.65</v>
      </c>
      <c r="H236" s="25">
        <v>223.24</v>
      </c>
      <c r="I236" s="25"/>
      <c r="J236" s="26">
        <v>223.94499999999999</v>
      </c>
    </row>
    <row r="237" spans="2:10" hidden="1">
      <c r="B237" s="34">
        <v>201</v>
      </c>
      <c r="C237" s="34">
        <v>223.84</v>
      </c>
      <c r="D237" s="34">
        <v>231.24</v>
      </c>
      <c r="E237" s="34">
        <v>1.03</v>
      </c>
      <c r="F237" s="36"/>
      <c r="G237" s="25">
        <v>225.76</v>
      </c>
      <c r="H237" s="25">
        <v>224.36</v>
      </c>
      <c r="I237" s="25"/>
      <c r="J237" s="26">
        <v>225.06</v>
      </c>
    </row>
    <row r="238" spans="2:10" hidden="1">
      <c r="B238" s="34">
        <v>202</v>
      </c>
      <c r="C238" s="34">
        <v>224.96</v>
      </c>
      <c r="D238" s="34">
        <v>232.32</v>
      </c>
      <c r="E238" s="34">
        <v>1.03</v>
      </c>
      <c r="F238" s="36"/>
      <c r="G238" s="25">
        <v>226.87</v>
      </c>
      <c r="H238" s="25">
        <v>225.47</v>
      </c>
      <c r="I238" s="25"/>
      <c r="J238" s="26">
        <v>226.17000000000002</v>
      </c>
    </row>
    <row r="239" spans="2:10" hidden="1">
      <c r="B239" s="34">
        <v>203</v>
      </c>
      <c r="C239" s="34">
        <v>226.08</v>
      </c>
      <c r="D239" s="34">
        <v>233.41</v>
      </c>
      <c r="E239" s="34">
        <v>1.03</v>
      </c>
      <c r="F239" s="36"/>
      <c r="G239" s="25">
        <v>227.98</v>
      </c>
      <c r="H239" s="25">
        <v>226.59</v>
      </c>
      <c r="I239" s="25"/>
      <c r="J239" s="26">
        <v>227.285</v>
      </c>
    </row>
    <row r="240" spans="2:10" hidden="1">
      <c r="B240" s="34">
        <v>204</v>
      </c>
      <c r="C240" s="34">
        <v>227.2</v>
      </c>
      <c r="D240" s="34">
        <v>234.5</v>
      </c>
      <c r="E240" s="34">
        <v>1.03</v>
      </c>
      <c r="F240" s="36"/>
      <c r="G240" s="25">
        <v>229.09</v>
      </c>
      <c r="H240" s="25">
        <v>227.71</v>
      </c>
      <c r="I240" s="25"/>
      <c r="J240" s="26">
        <v>228.4</v>
      </c>
    </row>
    <row r="241" spans="2:10" hidden="1">
      <c r="B241" s="34">
        <v>205</v>
      </c>
      <c r="C241" s="34">
        <v>228.32</v>
      </c>
      <c r="D241" s="34">
        <v>235.59</v>
      </c>
      <c r="E241" s="34">
        <v>1.03</v>
      </c>
      <c r="F241" s="36"/>
      <c r="G241" s="25">
        <v>230.21</v>
      </c>
      <c r="H241" s="25">
        <v>228.82</v>
      </c>
      <c r="I241" s="25"/>
      <c r="J241" s="26">
        <v>229.51499999999999</v>
      </c>
    </row>
    <row r="242" spans="2:10" hidden="1">
      <c r="B242" s="34">
        <v>206</v>
      </c>
      <c r="C242" s="34">
        <v>229.43</v>
      </c>
      <c r="D242" s="34">
        <v>236.67</v>
      </c>
      <c r="E242" s="34">
        <v>1.03</v>
      </c>
      <c r="F242" s="36"/>
      <c r="G242" s="25">
        <v>231.32</v>
      </c>
      <c r="H242" s="25">
        <v>229.94</v>
      </c>
      <c r="I242" s="25"/>
      <c r="J242" s="26">
        <v>230.63</v>
      </c>
    </row>
    <row r="243" spans="2:10" hidden="1">
      <c r="B243" s="34">
        <v>207</v>
      </c>
      <c r="C243" s="34">
        <v>230.55</v>
      </c>
      <c r="D243" s="34">
        <v>237.76</v>
      </c>
      <c r="E243" s="34">
        <v>1.03</v>
      </c>
      <c r="F243" s="36"/>
      <c r="G243" s="25">
        <v>232.43</v>
      </c>
      <c r="H243" s="25">
        <v>231.06</v>
      </c>
      <c r="I243" s="25"/>
      <c r="J243" s="26">
        <v>231.745</v>
      </c>
    </row>
    <row r="244" spans="2:10" hidden="1">
      <c r="B244" s="34">
        <v>208</v>
      </c>
      <c r="C244" s="34">
        <v>231.67</v>
      </c>
      <c r="D244" s="34">
        <v>238.85</v>
      </c>
      <c r="E244" s="34">
        <v>1.03</v>
      </c>
      <c r="F244" s="36"/>
      <c r="G244" s="25">
        <v>233.54</v>
      </c>
      <c r="H244" s="25">
        <v>232.18</v>
      </c>
      <c r="I244" s="25"/>
      <c r="J244" s="26">
        <v>232.86</v>
      </c>
    </row>
    <row r="245" spans="2:10" hidden="1">
      <c r="B245" s="34">
        <v>209</v>
      </c>
      <c r="C245" s="34">
        <v>232.79</v>
      </c>
      <c r="D245" s="34">
        <v>239.93</v>
      </c>
      <c r="E245" s="34">
        <v>1.03</v>
      </c>
      <c r="F245" s="36"/>
      <c r="G245" s="25">
        <v>234.65</v>
      </c>
      <c r="H245" s="25">
        <v>233.29</v>
      </c>
      <c r="I245" s="25"/>
      <c r="J245" s="26">
        <v>233.97</v>
      </c>
    </row>
    <row r="246" spans="2:10" hidden="1">
      <c r="B246" s="34">
        <v>210</v>
      </c>
      <c r="C246" s="34">
        <v>233.91</v>
      </c>
      <c r="D246" s="34">
        <v>241.02</v>
      </c>
      <c r="E246" s="34">
        <v>1.03</v>
      </c>
      <c r="F246" s="36"/>
      <c r="G246" s="25">
        <v>235.76</v>
      </c>
      <c r="H246" s="25">
        <v>234.41</v>
      </c>
      <c r="I246" s="25"/>
      <c r="J246" s="26">
        <v>235.08499999999998</v>
      </c>
    </row>
    <row r="247" spans="2:10" hidden="1">
      <c r="B247" s="34">
        <v>211</v>
      </c>
      <c r="C247" s="34">
        <v>235.03</v>
      </c>
      <c r="D247" s="34">
        <v>242.11</v>
      </c>
      <c r="E247" s="34">
        <v>1.03</v>
      </c>
      <c r="F247" s="36"/>
      <c r="G247" s="25">
        <v>236.87</v>
      </c>
      <c r="H247" s="25">
        <v>235.53</v>
      </c>
      <c r="I247" s="25"/>
      <c r="J247" s="26">
        <v>236.2</v>
      </c>
    </row>
    <row r="248" spans="2:10" hidden="1">
      <c r="B248" s="34">
        <v>212</v>
      </c>
      <c r="C248" s="34">
        <v>236.15</v>
      </c>
      <c r="D248" s="34">
        <v>243.2</v>
      </c>
      <c r="E248" s="34">
        <v>1.03</v>
      </c>
      <c r="F248" s="36"/>
      <c r="G248" s="25">
        <v>237.98</v>
      </c>
      <c r="H248" s="25">
        <v>236.64</v>
      </c>
      <c r="I248" s="25"/>
      <c r="J248" s="26">
        <v>237.31</v>
      </c>
    </row>
    <row r="249" spans="2:10" hidden="1">
      <c r="B249" s="34">
        <v>213</v>
      </c>
      <c r="C249" s="34">
        <v>237.27</v>
      </c>
      <c r="D249" s="34">
        <v>244.28</v>
      </c>
      <c r="E249" s="34">
        <v>1.03</v>
      </c>
      <c r="F249" s="36"/>
      <c r="G249" s="25">
        <v>239.09</v>
      </c>
      <c r="H249" s="25">
        <v>237.76</v>
      </c>
      <c r="I249" s="25"/>
      <c r="J249" s="26">
        <v>238.42500000000001</v>
      </c>
    </row>
    <row r="250" spans="2:10" hidden="1">
      <c r="B250" s="34">
        <v>214</v>
      </c>
      <c r="C250" s="34">
        <v>238.39</v>
      </c>
      <c r="D250" s="34">
        <v>245.37</v>
      </c>
      <c r="E250" s="34">
        <v>1.03</v>
      </c>
      <c r="F250" s="36"/>
      <c r="G250" s="25">
        <v>240.2</v>
      </c>
      <c r="H250" s="25">
        <v>238.88</v>
      </c>
      <c r="I250" s="25"/>
      <c r="J250" s="26">
        <v>239.54</v>
      </c>
    </row>
    <row r="251" spans="2:10" hidden="1">
      <c r="B251" s="34">
        <v>215</v>
      </c>
      <c r="C251" s="34">
        <v>239.51</v>
      </c>
      <c r="D251" s="34">
        <v>246.46</v>
      </c>
      <c r="E251" s="34">
        <v>1.03</v>
      </c>
      <c r="F251" s="36"/>
      <c r="G251" s="25">
        <v>241.32</v>
      </c>
      <c r="H251" s="25">
        <v>240</v>
      </c>
      <c r="I251" s="25"/>
      <c r="J251" s="26">
        <v>240.66</v>
      </c>
    </row>
    <row r="252" spans="2:10" hidden="1">
      <c r="B252" s="34">
        <v>216</v>
      </c>
      <c r="C252" s="34">
        <v>240.63</v>
      </c>
      <c r="D252" s="34">
        <v>247.54</v>
      </c>
      <c r="E252" s="34">
        <v>1.03</v>
      </c>
      <c r="F252" s="36"/>
      <c r="G252" s="25">
        <v>242.43</v>
      </c>
      <c r="H252" s="25">
        <v>241.11</v>
      </c>
      <c r="I252" s="25"/>
      <c r="J252" s="26">
        <v>241.77</v>
      </c>
    </row>
    <row r="253" spans="2:10" hidden="1">
      <c r="B253" s="34">
        <v>217</v>
      </c>
      <c r="C253" s="34">
        <v>241.75</v>
      </c>
      <c r="D253" s="34">
        <v>248.63</v>
      </c>
      <c r="E253" s="34">
        <v>1.03</v>
      </c>
      <c r="F253" s="36"/>
      <c r="G253" s="25">
        <v>243.54</v>
      </c>
      <c r="H253" s="25">
        <v>242.23</v>
      </c>
      <c r="I253" s="25"/>
      <c r="J253" s="26">
        <v>242.88499999999999</v>
      </c>
    </row>
    <row r="254" spans="2:10" hidden="1">
      <c r="B254" s="34">
        <v>218</v>
      </c>
      <c r="C254" s="34">
        <v>242.87</v>
      </c>
      <c r="D254" s="34">
        <v>249.72</v>
      </c>
      <c r="E254" s="34">
        <v>1.03</v>
      </c>
      <c r="F254" s="36"/>
      <c r="G254" s="25">
        <v>244.65</v>
      </c>
      <c r="H254" s="25">
        <v>243.35</v>
      </c>
      <c r="I254" s="25"/>
      <c r="J254" s="26">
        <v>244</v>
      </c>
    </row>
    <row r="255" spans="2:10" hidden="1">
      <c r="B255" s="34">
        <v>219</v>
      </c>
      <c r="C255" s="34">
        <v>243.99</v>
      </c>
      <c r="D255" s="34">
        <v>250.8</v>
      </c>
      <c r="E255" s="34">
        <v>1.03</v>
      </c>
      <c r="F255" s="36"/>
      <c r="G255" s="25">
        <v>245.76</v>
      </c>
      <c r="H255" s="25">
        <v>244.46</v>
      </c>
      <c r="I255" s="25"/>
      <c r="J255" s="26">
        <v>245.11</v>
      </c>
    </row>
    <row r="256" spans="2:10" hidden="1">
      <c r="B256" s="34">
        <v>220</v>
      </c>
      <c r="C256" s="34">
        <v>245.11</v>
      </c>
      <c r="D256" s="34">
        <v>251.89</v>
      </c>
      <c r="E256" s="34">
        <v>1.03</v>
      </c>
      <c r="F256" s="36"/>
      <c r="G256" s="25">
        <v>246.87</v>
      </c>
      <c r="H256" s="25">
        <v>245.58</v>
      </c>
      <c r="I256" s="25"/>
      <c r="J256" s="26">
        <v>246.22500000000002</v>
      </c>
    </row>
    <row r="257" spans="2:10" hidden="1">
      <c r="B257" s="34">
        <v>221</v>
      </c>
      <c r="C257" s="34">
        <v>246.23</v>
      </c>
      <c r="D257" s="34">
        <v>252.98</v>
      </c>
      <c r="E257" s="34">
        <v>1.03</v>
      </c>
      <c r="F257" s="36"/>
      <c r="G257" s="25">
        <v>247.98</v>
      </c>
      <c r="H257" s="25">
        <v>246.7</v>
      </c>
      <c r="I257" s="25"/>
      <c r="J257" s="26">
        <v>247.33999999999997</v>
      </c>
    </row>
    <row r="258" spans="2:10" hidden="1">
      <c r="B258" s="34">
        <v>222</v>
      </c>
      <c r="C258" s="34">
        <v>247.35</v>
      </c>
      <c r="D258" s="34">
        <v>254.07</v>
      </c>
      <c r="E258" s="34">
        <v>1.03</v>
      </c>
      <c r="F258" s="36"/>
      <c r="G258" s="25">
        <v>249.09</v>
      </c>
      <c r="H258" s="25">
        <v>247.82</v>
      </c>
      <c r="I258" s="25"/>
      <c r="J258" s="26">
        <v>248.45499999999998</v>
      </c>
    </row>
    <row r="259" spans="2:10" hidden="1">
      <c r="B259" s="34">
        <v>223</v>
      </c>
      <c r="C259" s="34">
        <v>248.46</v>
      </c>
      <c r="D259" s="34">
        <v>255.15</v>
      </c>
      <c r="E259" s="34">
        <v>1.03</v>
      </c>
      <c r="F259" s="36"/>
      <c r="G259" s="25">
        <v>250.2</v>
      </c>
      <c r="H259" s="25">
        <v>248.93</v>
      </c>
      <c r="I259" s="25"/>
      <c r="J259" s="26">
        <v>249.565</v>
      </c>
    </row>
    <row r="260" spans="2:10" hidden="1">
      <c r="B260" s="34">
        <v>224</v>
      </c>
      <c r="C260" s="34">
        <v>249.58</v>
      </c>
      <c r="D260" s="34">
        <v>256.24</v>
      </c>
      <c r="E260" s="34">
        <v>1.03</v>
      </c>
      <c r="F260" s="36"/>
      <c r="G260" s="25">
        <v>251.31</v>
      </c>
      <c r="H260" s="25">
        <v>250.05</v>
      </c>
      <c r="I260" s="25"/>
      <c r="J260" s="26">
        <v>250.68</v>
      </c>
    </row>
    <row r="261" spans="2:10" hidden="1">
      <c r="B261" s="34">
        <v>225</v>
      </c>
      <c r="C261" s="34">
        <v>250.7</v>
      </c>
      <c r="D261" s="34">
        <v>257.33</v>
      </c>
      <c r="E261" s="34">
        <v>1.03</v>
      </c>
      <c r="F261" s="36"/>
      <c r="G261" s="25">
        <v>252.43</v>
      </c>
      <c r="H261" s="25">
        <v>251.17</v>
      </c>
      <c r="I261" s="25"/>
      <c r="J261" s="26">
        <v>251.8</v>
      </c>
    </row>
    <row r="262" spans="2:10" hidden="1">
      <c r="B262" s="34">
        <v>226</v>
      </c>
      <c r="C262" s="34">
        <v>251.82</v>
      </c>
      <c r="D262" s="34">
        <v>258.41000000000003</v>
      </c>
      <c r="E262" s="34">
        <v>1.03</v>
      </c>
      <c r="F262" s="36"/>
      <c r="G262" s="25">
        <v>253.54</v>
      </c>
      <c r="H262" s="25">
        <v>252.28</v>
      </c>
      <c r="I262" s="25"/>
      <c r="J262" s="26">
        <v>252.91</v>
      </c>
    </row>
    <row r="263" spans="2:10" hidden="1">
      <c r="B263" s="34">
        <v>227</v>
      </c>
      <c r="C263" s="34">
        <v>252.94</v>
      </c>
      <c r="D263" s="34">
        <v>259.5</v>
      </c>
      <c r="E263" s="34">
        <v>1.03</v>
      </c>
      <c r="F263" s="36"/>
      <c r="G263" s="25">
        <v>254.65</v>
      </c>
      <c r="H263" s="25">
        <v>253.4</v>
      </c>
      <c r="I263" s="25"/>
      <c r="J263" s="26">
        <v>254.02500000000001</v>
      </c>
    </row>
    <row r="264" spans="2:10" hidden="1">
      <c r="B264" s="34">
        <v>228</v>
      </c>
      <c r="C264" s="34">
        <v>254.06</v>
      </c>
      <c r="D264" s="34">
        <v>260.58999999999997</v>
      </c>
      <c r="E264" s="34">
        <v>1.03</v>
      </c>
      <c r="F264" s="36"/>
      <c r="G264" s="25">
        <v>255.76</v>
      </c>
      <c r="H264" s="25">
        <v>254.52</v>
      </c>
      <c r="I264" s="25"/>
      <c r="J264" s="26">
        <v>255.14</v>
      </c>
    </row>
    <row r="265" spans="2:10" hidden="1">
      <c r="B265" s="34">
        <v>229</v>
      </c>
      <c r="C265" s="34">
        <v>255.18</v>
      </c>
      <c r="D265" s="34">
        <v>261.68</v>
      </c>
      <c r="E265" s="34">
        <v>1.03</v>
      </c>
      <c r="F265" s="36"/>
      <c r="G265" s="25">
        <v>256.87</v>
      </c>
      <c r="H265" s="25">
        <v>255.64</v>
      </c>
      <c r="I265" s="25"/>
      <c r="J265" s="26">
        <v>256.255</v>
      </c>
    </row>
    <row r="266" spans="2:10" hidden="1">
      <c r="B266" s="34">
        <v>230</v>
      </c>
      <c r="C266" s="34">
        <v>256.3</v>
      </c>
      <c r="D266" s="34">
        <v>262.76</v>
      </c>
      <c r="E266" s="34">
        <v>1.03</v>
      </c>
      <c r="F266" s="36"/>
      <c r="G266" s="25">
        <v>257.98</v>
      </c>
      <c r="H266" s="25">
        <v>256.75</v>
      </c>
      <c r="I266" s="25"/>
      <c r="J266" s="26">
        <v>257.36500000000001</v>
      </c>
    </row>
    <row r="267" spans="2:10" hidden="1">
      <c r="B267" s="34">
        <v>231</v>
      </c>
      <c r="C267" s="34">
        <v>257.42</v>
      </c>
      <c r="D267" s="34">
        <v>263.85000000000002</v>
      </c>
      <c r="E267" s="34">
        <v>1.02</v>
      </c>
      <c r="F267" s="36"/>
      <c r="G267" s="25">
        <v>259.08999999999997</v>
      </c>
      <c r="H267" s="25">
        <v>257.87</v>
      </c>
      <c r="I267" s="25"/>
      <c r="J267" s="26">
        <v>258.48</v>
      </c>
    </row>
    <row r="268" spans="2:10" hidden="1">
      <c r="B268" s="34">
        <v>232</v>
      </c>
      <c r="C268" s="34">
        <v>258.54000000000002</v>
      </c>
      <c r="D268" s="34">
        <v>264.94</v>
      </c>
      <c r="E268" s="34">
        <v>1.02</v>
      </c>
      <c r="F268" s="36"/>
      <c r="G268" s="25">
        <v>260.2</v>
      </c>
      <c r="H268" s="25">
        <v>258.99</v>
      </c>
      <c r="I268" s="25"/>
      <c r="J268" s="26">
        <v>259.59500000000003</v>
      </c>
    </row>
    <row r="269" spans="2:10" hidden="1">
      <c r="B269" s="34">
        <v>233</v>
      </c>
      <c r="C269" s="34">
        <v>259.66000000000003</v>
      </c>
      <c r="D269" s="34">
        <v>266.02</v>
      </c>
      <c r="E269" s="34">
        <v>1.02</v>
      </c>
      <c r="F269" s="36"/>
      <c r="G269" s="25">
        <v>261.31</v>
      </c>
      <c r="H269" s="25">
        <v>260.10000000000002</v>
      </c>
      <c r="I269" s="25"/>
      <c r="J269" s="26">
        <v>260.70500000000004</v>
      </c>
    </row>
    <row r="270" spans="2:10" hidden="1">
      <c r="B270" s="34">
        <v>234</v>
      </c>
      <c r="C270" s="34">
        <v>260.77999999999997</v>
      </c>
      <c r="D270" s="34">
        <v>267.11</v>
      </c>
      <c r="E270" s="34">
        <v>1.02</v>
      </c>
      <c r="F270" s="36"/>
      <c r="G270" s="25">
        <v>262.42</v>
      </c>
      <c r="H270" s="25">
        <v>261.22000000000003</v>
      </c>
      <c r="I270" s="25"/>
      <c r="J270" s="26">
        <v>261.82000000000005</v>
      </c>
    </row>
    <row r="271" spans="2:10" hidden="1">
      <c r="B271" s="34">
        <v>235</v>
      </c>
      <c r="C271" s="34">
        <v>261.89999999999998</v>
      </c>
      <c r="D271" s="34">
        <v>268.2</v>
      </c>
      <c r="E271" s="34">
        <v>1.02</v>
      </c>
      <c r="F271" s="36"/>
      <c r="G271" s="25">
        <v>263.54000000000002</v>
      </c>
      <c r="H271" s="25">
        <v>262.33999999999997</v>
      </c>
      <c r="I271" s="25"/>
      <c r="J271" s="26">
        <v>262.94</v>
      </c>
    </row>
    <row r="272" spans="2:10" hidden="1">
      <c r="B272" s="34">
        <v>236</v>
      </c>
      <c r="C272" s="34">
        <v>263.02</v>
      </c>
      <c r="D272" s="34">
        <v>269.29000000000002</v>
      </c>
      <c r="E272" s="34">
        <v>1.02</v>
      </c>
      <c r="F272" s="36"/>
      <c r="G272" s="25">
        <v>264.64999999999998</v>
      </c>
      <c r="H272" s="25">
        <v>263.45999999999998</v>
      </c>
      <c r="I272" s="25"/>
      <c r="J272" s="26">
        <v>264.05499999999995</v>
      </c>
    </row>
    <row r="273" spans="2:10" hidden="1">
      <c r="B273" s="34">
        <v>237</v>
      </c>
      <c r="C273" s="34">
        <v>264.14</v>
      </c>
      <c r="D273" s="34">
        <v>270.37</v>
      </c>
      <c r="E273" s="34">
        <v>1.02</v>
      </c>
      <c r="F273" s="36"/>
      <c r="G273" s="25">
        <v>265.76</v>
      </c>
      <c r="H273" s="25">
        <v>264.57</v>
      </c>
      <c r="I273" s="25"/>
      <c r="J273" s="26">
        <v>265.16499999999996</v>
      </c>
    </row>
    <row r="274" spans="2:10" hidden="1">
      <c r="B274" s="34">
        <v>238</v>
      </c>
      <c r="C274" s="34">
        <v>265.26</v>
      </c>
      <c r="D274" s="34">
        <v>271.45999999999998</v>
      </c>
      <c r="E274" s="34">
        <v>1.02</v>
      </c>
      <c r="F274" s="36"/>
      <c r="G274" s="25">
        <v>266.87</v>
      </c>
      <c r="H274" s="25">
        <v>265.69</v>
      </c>
      <c r="I274" s="25"/>
      <c r="J274" s="26">
        <v>266.27999999999997</v>
      </c>
    </row>
    <row r="275" spans="2:10" hidden="1">
      <c r="B275" s="34">
        <v>239</v>
      </c>
      <c r="C275" s="34">
        <v>266.37</v>
      </c>
      <c r="D275" s="34">
        <v>272.55</v>
      </c>
      <c r="E275" s="34">
        <v>1.02</v>
      </c>
      <c r="F275" s="36"/>
      <c r="G275" s="25">
        <v>267.98</v>
      </c>
      <c r="H275" s="25">
        <v>266.81</v>
      </c>
      <c r="I275" s="25"/>
      <c r="J275" s="26">
        <v>267.39499999999998</v>
      </c>
    </row>
    <row r="276" spans="2:10" hidden="1">
      <c r="B276" s="34">
        <v>240</v>
      </c>
      <c r="C276" s="34">
        <v>267.49</v>
      </c>
      <c r="D276" s="34">
        <v>273.63</v>
      </c>
      <c r="E276" s="34">
        <v>1.02</v>
      </c>
      <c r="F276" s="36"/>
      <c r="G276" s="25">
        <v>269.08999999999997</v>
      </c>
      <c r="H276" s="25">
        <v>267.92</v>
      </c>
      <c r="I276" s="25"/>
      <c r="J276" s="26">
        <v>268.505</v>
      </c>
    </row>
    <row r="277" spans="2:10" hidden="1">
      <c r="B277" s="34">
        <v>241</v>
      </c>
      <c r="C277" s="34">
        <v>268.61</v>
      </c>
      <c r="D277" s="34">
        <v>274.72000000000003</v>
      </c>
      <c r="E277" s="34">
        <v>1.02</v>
      </c>
      <c r="F277" s="36"/>
      <c r="G277" s="25">
        <v>270.2</v>
      </c>
      <c r="H277" s="25">
        <v>269.04000000000002</v>
      </c>
      <c r="I277" s="25"/>
      <c r="J277" s="26">
        <v>269.62</v>
      </c>
    </row>
    <row r="278" spans="2:10" hidden="1">
      <c r="B278" s="34">
        <v>242</v>
      </c>
      <c r="C278" s="34">
        <v>269.73</v>
      </c>
      <c r="D278" s="34">
        <v>275.81</v>
      </c>
      <c r="E278" s="34">
        <v>1.02</v>
      </c>
      <c r="F278" s="36"/>
      <c r="G278" s="25">
        <v>271.31</v>
      </c>
      <c r="H278" s="25">
        <v>270.16000000000003</v>
      </c>
      <c r="I278" s="25"/>
      <c r="J278" s="26">
        <v>270.73500000000001</v>
      </c>
    </row>
    <row r="279" spans="2:10" hidden="1">
      <c r="B279" s="34">
        <v>243</v>
      </c>
      <c r="C279" s="34">
        <v>270.85000000000002</v>
      </c>
      <c r="D279" s="34">
        <v>276.89999999999998</v>
      </c>
      <c r="E279" s="34">
        <v>1.02</v>
      </c>
      <c r="F279" s="36"/>
      <c r="G279" s="25">
        <v>272.42</v>
      </c>
      <c r="H279" s="25">
        <v>271.27999999999997</v>
      </c>
      <c r="I279" s="25"/>
      <c r="J279" s="26">
        <v>271.85000000000002</v>
      </c>
    </row>
    <row r="280" spans="2:10" hidden="1">
      <c r="B280" s="34">
        <v>244</v>
      </c>
      <c r="C280" s="34">
        <v>271.97000000000003</v>
      </c>
      <c r="D280" s="34">
        <v>277.98</v>
      </c>
      <c r="E280" s="34">
        <v>1.02</v>
      </c>
      <c r="F280" s="36"/>
      <c r="G280" s="25">
        <v>273.52999999999997</v>
      </c>
      <c r="H280" s="25">
        <v>272.39</v>
      </c>
      <c r="I280" s="25"/>
      <c r="J280" s="26">
        <v>272.95999999999998</v>
      </c>
    </row>
    <row r="281" spans="2:10" hidden="1">
      <c r="B281" s="34">
        <v>245</v>
      </c>
      <c r="C281" s="34">
        <v>273.08999999999997</v>
      </c>
      <c r="D281" s="34">
        <v>279.07</v>
      </c>
      <c r="E281" s="34">
        <v>1.02</v>
      </c>
      <c r="F281" s="36"/>
      <c r="G281" s="25">
        <v>274.64999999999998</v>
      </c>
      <c r="H281" s="25">
        <v>273.51</v>
      </c>
      <c r="I281" s="25"/>
      <c r="J281" s="26">
        <v>274.08</v>
      </c>
    </row>
    <row r="282" spans="2:10" hidden="1">
      <c r="B282" s="34">
        <v>246</v>
      </c>
      <c r="C282" s="34">
        <v>274.20999999999998</v>
      </c>
      <c r="D282" s="34">
        <v>280.16000000000003</v>
      </c>
      <c r="E282" s="34">
        <v>1.02</v>
      </c>
      <c r="F282" s="36"/>
      <c r="G282" s="25">
        <v>275.76</v>
      </c>
      <c r="H282" s="25">
        <v>274.63</v>
      </c>
      <c r="I282" s="25"/>
      <c r="J282" s="26">
        <v>275.19499999999999</v>
      </c>
    </row>
    <row r="283" spans="2:10" hidden="1">
      <c r="B283" s="34">
        <v>247</v>
      </c>
      <c r="C283" s="34">
        <v>275.33</v>
      </c>
      <c r="D283" s="34">
        <v>281.24</v>
      </c>
      <c r="E283" s="34">
        <v>1.02</v>
      </c>
      <c r="F283" s="36"/>
      <c r="G283" s="25">
        <v>276.87</v>
      </c>
      <c r="H283" s="25">
        <v>275.74</v>
      </c>
      <c r="I283" s="25"/>
      <c r="J283" s="26">
        <v>276.30500000000001</v>
      </c>
    </row>
    <row r="284" spans="2:10" hidden="1">
      <c r="B284" s="34">
        <v>248</v>
      </c>
      <c r="C284" s="34">
        <v>276.45</v>
      </c>
      <c r="D284" s="34">
        <v>282.33</v>
      </c>
      <c r="E284" s="34">
        <v>1.02</v>
      </c>
      <c r="F284" s="36"/>
      <c r="G284" s="25">
        <v>277.98</v>
      </c>
      <c r="H284" s="25">
        <v>276.86</v>
      </c>
      <c r="I284" s="25"/>
      <c r="J284" s="26">
        <v>277.42</v>
      </c>
    </row>
    <row r="285" spans="2:10" hidden="1">
      <c r="B285" s="34">
        <v>249</v>
      </c>
      <c r="C285" s="34">
        <v>277.57</v>
      </c>
      <c r="D285" s="34">
        <v>283.42</v>
      </c>
      <c r="E285" s="34">
        <v>1.02</v>
      </c>
      <c r="F285" s="36"/>
      <c r="G285" s="25">
        <v>279.08999999999997</v>
      </c>
      <c r="H285" s="25">
        <v>277.98</v>
      </c>
      <c r="I285" s="25"/>
      <c r="J285" s="26">
        <v>278.53499999999997</v>
      </c>
    </row>
    <row r="286" spans="2:10" hidden="1">
      <c r="B286" s="34">
        <v>250</v>
      </c>
      <c r="C286" s="34">
        <v>278.69</v>
      </c>
      <c r="D286" s="34">
        <v>284.51</v>
      </c>
      <c r="E286" s="34">
        <v>1.02</v>
      </c>
      <c r="F286" s="36"/>
      <c r="G286" s="25">
        <v>280.2</v>
      </c>
      <c r="H286" s="25">
        <v>279.10000000000002</v>
      </c>
      <c r="I286" s="25"/>
      <c r="J286" s="26">
        <v>279.64999999999998</v>
      </c>
    </row>
    <row r="287" spans="2:10" hidden="1">
      <c r="B287" s="34">
        <v>251</v>
      </c>
      <c r="C287" s="34">
        <v>279.81</v>
      </c>
      <c r="D287" s="34">
        <v>285.58999999999997</v>
      </c>
      <c r="E287" s="34">
        <v>1.02</v>
      </c>
      <c r="F287" s="36"/>
      <c r="G287" s="25">
        <v>281.31</v>
      </c>
      <c r="H287" s="25">
        <v>280.20999999999998</v>
      </c>
      <c r="I287" s="25"/>
      <c r="J287" s="26">
        <v>280.76</v>
      </c>
    </row>
    <row r="288" spans="2:10" hidden="1">
      <c r="B288" s="34">
        <v>252</v>
      </c>
      <c r="C288" s="34">
        <v>280.93</v>
      </c>
      <c r="D288" s="34">
        <v>286.68</v>
      </c>
      <c r="E288" s="34">
        <v>1.02</v>
      </c>
      <c r="F288" s="36"/>
      <c r="G288" s="25">
        <v>282.42</v>
      </c>
      <c r="H288" s="25">
        <v>281.33</v>
      </c>
      <c r="I288" s="25"/>
      <c r="J288" s="26">
        <v>281.875</v>
      </c>
    </row>
    <row r="289" spans="2:10" hidden="1">
      <c r="B289" s="34">
        <v>253</v>
      </c>
      <c r="C289" s="34">
        <v>282.05</v>
      </c>
      <c r="D289" s="34">
        <v>287.77</v>
      </c>
      <c r="E289" s="34">
        <v>1.02</v>
      </c>
      <c r="F289" s="36"/>
      <c r="G289" s="25">
        <v>283.52999999999997</v>
      </c>
      <c r="H289" s="25">
        <v>282.45</v>
      </c>
      <c r="I289" s="25"/>
      <c r="J289" s="26">
        <v>282.99</v>
      </c>
    </row>
    <row r="290" spans="2:10" hidden="1">
      <c r="B290" s="34">
        <v>254</v>
      </c>
      <c r="C290" s="34">
        <v>283.17</v>
      </c>
      <c r="D290" s="34">
        <v>288.85000000000002</v>
      </c>
      <c r="E290" s="34">
        <v>1.02</v>
      </c>
      <c r="F290" s="36"/>
      <c r="G290" s="25">
        <v>284.64</v>
      </c>
      <c r="H290" s="25">
        <v>283.56</v>
      </c>
      <c r="I290" s="25"/>
      <c r="J290" s="26">
        <v>284.10000000000002</v>
      </c>
    </row>
    <row r="291" spans="2:10" hidden="1">
      <c r="B291" s="34">
        <v>255</v>
      </c>
      <c r="C291" s="34">
        <v>284.29000000000002</v>
      </c>
      <c r="D291" s="34">
        <v>289.94</v>
      </c>
      <c r="E291" s="34">
        <v>1.02</v>
      </c>
      <c r="F291" s="36"/>
      <c r="G291" s="25">
        <v>285.76</v>
      </c>
      <c r="H291" s="25">
        <v>284.68</v>
      </c>
      <c r="I291" s="25"/>
      <c r="J291" s="26">
        <v>285.22000000000003</v>
      </c>
    </row>
    <row r="292" spans="2:10" hidden="1">
      <c r="B292" s="34">
        <v>256</v>
      </c>
      <c r="C292" s="34">
        <v>285.39999999999998</v>
      </c>
      <c r="D292" s="34">
        <v>291.02999999999997</v>
      </c>
      <c r="E292" s="34">
        <v>1.02</v>
      </c>
      <c r="F292" s="36"/>
      <c r="G292" s="25">
        <v>286.87</v>
      </c>
      <c r="H292" s="25">
        <v>285.8</v>
      </c>
      <c r="I292" s="25"/>
      <c r="J292" s="26">
        <v>286.33500000000004</v>
      </c>
    </row>
    <row r="293" spans="2:10" hidden="1">
      <c r="B293" s="34">
        <v>257</v>
      </c>
      <c r="C293" s="34">
        <v>286.52</v>
      </c>
      <c r="D293" s="34">
        <v>292.11</v>
      </c>
      <c r="E293" s="34">
        <v>1.02</v>
      </c>
      <c r="F293" s="36"/>
      <c r="G293" s="25">
        <v>287.98</v>
      </c>
      <c r="H293" s="25">
        <v>286.92</v>
      </c>
      <c r="I293" s="25"/>
      <c r="J293" s="26">
        <v>287.45000000000005</v>
      </c>
    </row>
    <row r="294" spans="2:10" hidden="1">
      <c r="B294" s="34">
        <v>258</v>
      </c>
      <c r="C294" s="34">
        <v>287.64</v>
      </c>
      <c r="D294" s="34">
        <v>293.2</v>
      </c>
      <c r="E294" s="34">
        <v>1.02</v>
      </c>
      <c r="F294" s="36"/>
      <c r="G294" s="25">
        <v>289.08999999999997</v>
      </c>
      <c r="H294" s="25">
        <v>288.02999999999997</v>
      </c>
      <c r="I294" s="25"/>
      <c r="J294" s="26">
        <v>288.55999999999995</v>
      </c>
    </row>
    <row r="295" spans="2:10" hidden="1">
      <c r="B295" s="34">
        <v>259</v>
      </c>
      <c r="C295" s="34">
        <v>288.76</v>
      </c>
      <c r="D295" s="34">
        <v>294.29000000000002</v>
      </c>
      <c r="E295" s="34">
        <v>1.02</v>
      </c>
      <c r="F295" s="36"/>
      <c r="G295" s="25">
        <v>290.2</v>
      </c>
      <c r="H295" s="25">
        <v>289.14999999999998</v>
      </c>
      <c r="I295" s="25"/>
      <c r="J295" s="26">
        <v>289.67499999999995</v>
      </c>
    </row>
    <row r="296" spans="2:10" hidden="1">
      <c r="B296" s="34">
        <v>260</v>
      </c>
      <c r="C296" s="34">
        <v>289.88</v>
      </c>
      <c r="D296" s="34">
        <v>295.38</v>
      </c>
      <c r="E296" s="34">
        <v>1.02</v>
      </c>
      <c r="F296" s="36"/>
      <c r="G296" s="25">
        <v>291.31</v>
      </c>
      <c r="H296" s="25">
        <v>290.27</v>
      </c>
      <c r="I296" s="25"/>
      <c r="J296" s="26">
        <v>290.78999999999996</v>
      </c>
    </row>
    <row r="297" spans="2:10" hidden="1">
      <c r="B297" s="34">
        <v>261</v>
      </c>
      <c r="C297" s="34">
        <v>291</v>
      </c>
      <c r="D297" s="34">
        <v>296.45999999999998</v>
      </c>
      <c r="E297" s="34">
        <v>1.02</v>
      </c>
      <c r="F297" s="36"/>
      <c r="G297" s="25">
        <v>292.42</v>
      </c>
      <c r="H297" s="25">
        <v>291.38</v>
      </c>
      <c r="I297" s="25"/>
      <c r="J297" s="26">
        <v>291.89999999999998</v>
      </c>
    </row>
    <row r="298" spans="2:10" hidden="1">
      <c r="B298" s="34">
        <v>262</v>
      </c>
      <c r="C298" s="34">
        <v>292.12</v>
      </c>
      <c r="D298" s="34">
        <v>297.55</v>
      </c>
      <c r="E298" s="34">
        <v>1.02</v>
      </c>
      <c r="F298" s="36"/>
      <c r="G298" s="25">
        <v>293.52999999999997</v>
      </c>
      <c r="H298" s="25">
        <v>292.5</v>
      </c>
      <c r="I298" s="25"/>
      <c r="J298" s="26">
        <v>293.01499999999999</v>
      </c>
    </row>
    <row r="299" spans="2:10" hidden="1">
      <c r="B299" s="34">
        <v>263</v>
      </c>
      <c r="C299" s="34">
        <v>293.24</v>
      </c>
      <c r="D299" s="34">
        <v>298.64</v>
      </c>
      <c r="E299" s="34">
        <v>1.02</v>
      </c>
      <c r="F299" s="36"/>
      <c r="G299" s="25">
        <v>294.64</v>
      </c>
      <c r="H299" s="25">
        <v>293.62</v>
      </c>
      <c r="I299" s="25"/>
      <c r="J299" s="26">
        <v>294.13</v>
      </c>
    </row>
    <row r="300" spans="2:10" hidden="1">
      <c r="B300" s="34">
        <v>264</v>
      </c>
      <c r="C300" s="34">
        <v>294.36</v>
      </c>
      <c r="D300" s="34">
        <v>299.72000000000003</v>
      </c>
      <c r="E300" s="34">
        <v>1.02</v>
      </c>
      <c r="F300" s="36"/>
      <c r="G300" s="25">
        <v>295.75</v>
      </c>
      <c r="H300" s="25">
        <v>294.74</v>
      </c>
      <c r="I300" s="25"/>
      <c r="J300" s="26">
        <v>295.245</v>
      </c>
    </row>
    <row r="301" spans="2:10" hidden="1">
      <c r="B301" s="34">
        <v>265</v>
      </c>
      <c r="C301" s="34">
        <v>295.48</v>
      </c>
      <c r="D301" s="34">
        <v>300.81</v>
      </c>
      <c r="E301" s="34">
        <v>1.02</v>
      </c>
      <c r="F301" s="36"/>
      <c r="G301" s="25">
        <v>296.87</v>
      </c>
      <c r="H301" s="25">
        <v>295.85000000000002</v>
      </c>
      <c r="I301" s="25"/>
      <c r="J301" s="26">
        <v>296.36</v>
      </c>
    </row>
    <row r="302" spans="2:10" hidden="1">
      <c r="B302" s="34">
        <v>266</v>
      </c>
      <c r="C302" s="34">
        <v>296.60000000000002</v>
      </c>
      <c r="D302" s="34">
        <v>301.89999999999998</v>
      </c>
      <c r="E302" s="34">
        <v>1.02</v>
      </c>
      <c r="F302" s="36"/>
      <c r="G302" s="25">
        <v>297.98</v>
      </c>
      <c r="H302" s="25">
        <v>296.97000000000003</v>
      </c>
      <c r="I302" s="25"/>
      <c r="J302" s="26">
        <v>297.47500000000002</v>
      </c>
    </row>
    <row r="303" spans="2:10" hidden="1">
      <c r="B303" s="34">
        <v>267</v>
      </c>
      <c r="C303" s="34">
        <v>297.72000000000003</v>
      </c>
      <c r="D303" s="34">
        <v>302.99</v>
      </c>
      <c r="E303" s="34">
        <v>1.02</v>
      </c>
      <c r="F303" s="36"/>
      <c r="G303" s="25">
        <v>299.08999999999997</v>
      </c>
      <c r="H303" s="25">
        <v>298.08999999999997</v>
      </c>
      <c r="I303" s="25"/>
      <c r="J303" s="26">
        <v>298.58999999999997</v>
      </c>
    </row>
    <row r="304" spans="2:10" hidden="1">
      <c r="B304" s="34">
        <v>268</v>
      </c>
      <c r="C304" s="34">
        <v>298.83999999999997</v>
      </c>
      <c r="D304" s="34">
        <v>304.07</v>
      </c>
      <c r="E304" s="34">
        <v>1.02</v>
      </c>
      <c r="F304" s="36"/>
      <c r="G304" s="25">
        <v>300.2</v>
      </c>
      <c r="H304" s="25">
        <v>299.2</v>
      </c>
      <c r="I304" s="25"/>
      <c r="J304" s="26">
        <v>299.7</v>
      </c>
    </row>
    <row r="305" spans="2:10" hidden="1">
      <c r="B305" s="34">
        <v>269</v>
      </c>
      <c r="C305" s="34">
        <v>299.95999999999998</v>
      </c>
      <c r="D305" s="34">
        <v>305.16000000000003</v>
      </c>
      <c r="E305" s="34">
        <v>1.02</v>
      </c>
      <c r="F305" s="36"/>
      <c r="G305" s="25">
        <v>301.31</v>
      </c>
      <c r="H305" s="25">
        <v>300.32</v>
      </c>
      <c r="I305" s="25"/>
      <c r="J305" s="26">
        <v>300.815</v>
      </c>
    </row>
    <row r="306" spans="2:10" hidden="1">
      <c r="B306" s="34">
        <v>270</v>
      </c>
      <c r="C306" s="34">
        <v>301.08</v>
      </c>
      <c r="D306" s="34">
        <v>306.25</v>
      </c>
      <c r="E306" s="34">
        <v>1.02</v>
      </c>
      <c r="F306" s="36"/>
      <c r="G306" s="25">
        <v>302.42</v>
      </c>
      <c r="H306" s="25">
        <v>301.44</v>
      </c>
      <c r="I306" s="25"/>
      <c r="J306" s="26">
        <v>301.93</v>
      </c>
    </row>
    <row r="307" spans="2:10" hidden="1">
      <c r="B307" s="34">
        <v>271</v>
      </c>
      <c r="C307" s="34">
        <v>302.2</v>
      </c>
      <c r="D307" s="34">
        <v>307.33</v>
      </c>
      <c r="E307" s="34">
        <v>1.02</v>
      </c>
      <c r="F307" s="36"/>
      <c r="G307" s="25">
        <v>303.52999999999997</v>
      </c>
      <c r="H307" s="25">
        <v>302.56</v>
      </c>
      <c r="I307" s="25"/>
      <c r="J307" s="26">
        <v>303.04499999999996</v>
      </c>
    </row>
    <row r="308" spans="2:10" hidden="1">
      <c r="B308" s="34">
        <v>272</v>
      </c>
      <c r="C308" s="34">
        <v>303.32</v>
      </c>
      <c r="D308" s="34">
        <v>308.42</v>
      </c>
      <c r="E308" s="34">
        <v>1.02</v>
      </c>
      <c r="F308" s="36"/>
      <c r="G308" s="25">
        <v>304.64</v>
      </c>
      <c r="H308" s="25">
        <v>303.67</v>
      </c>
      <c r="I308" s="25"/>
      <c r="J308" s="26">
        <v>304.15499999999997</v>
      </c>
    </row>
    <row r="309" spans="2:10" hidden="1">
      <c r="B309" s="34">
        <v>273</v>
      </c>
      <c r="C309" s="34">
        <v>304.43</v>
      </c>
      <c r="D309" s="34">
        <v>309.51</v>
      </c>
      <c r="E309" s="34">
        <v>1.02</v>
      </c>
      <c r="F309" s="36"/>
      <c r="G309" s="25">
        <v>305.75</v>
      </c>
      <c r="H309" s="25">
        <v>304.79000000000002</v>
      </c>
      <c r="I309" s="25"/>
      <c r="J309" s="26">
        <v>305.27</v>
      </c>
    </row>
    <row r="310" spans="2:10" hidden="1">
      <c r="B310" s="34">
        <v>274</v>
      </c>
      <c r="C310" s="34">
        <v>305.55</v>
      </c>
      <c r="D310" s="34">
        <v>310.60000000000002</v>
      </c>
      <c r="E310" s="34">
        <v>1.02</v>
      </c>
      <c r="F310" s="36"/>
      <c r="G310" s="25">
        <v>306.86</v>
      </c>
      <c r="H310" s="25">
        <v>305.91000000000003</v>
      </c>
      <c r="I310" s="25"/>
      <c r="J310" s="26">
        <v>306.38499999999999</v>
      </c>
    </row>
    <row r="311" spans="2:10" hidden="1">
      <c r="B311" s="34">
        <v>275</v>
      </c>
      <c r="C311" s="34">
        <v>306.67</v>
      </c>
      <c r="D311" s="34">
        <v>311.68</v>
      </c>
      <c r="E311" s="34">
        <v>1.02</v>
      </c>
      <c r="F311" s="36"/>
      <c r="G311" s="25">
        <v>307.98</v>
      </c>
      <c r="H311" s="25">
        <v>307.02</v>
      </c>
      <c r="I311" s="25"/>
      <c r="J311" s="26">
        <v>307.5</v>
      </c>
    </row>
    <row r="312" spans="2:10" hidden="1">
      <c r="B312" s="34">
        <v>276</v>
      </c>
      <c r="C312" s="34">
        <v>307.79000000000002</v>
      </c>
      <c r="D312" s="34">
        <v>312.77</v>
      </c>
      <c r="E312" s="34">
        <v>1.02</v>
      </c>
      <c r="F312" s="36"/>
      <c r="G312" s="25">
        <v>309.08999999999997</v>
      </c>
      <c r="H312" s="25">
        <v>308.14</v>
      </c>
      <c r="I312" s="25"/>
      <c r="J312" s="26">
        <v>308.61500000000001</v>
      </c>
    </row>
    <row r="313" spans="2:10" hidden="1">
      <c r="B313" s="34">
        <v>277</v>
      </c>
      <c r="C313" s="34">
        <v>308.91000000000003</v>
      </c>
      <c r="D313" s="34">
        <v>313.86</v>
      </c>
      <c r="E313" s="34">
        <v>1.02</v>
      </c>
      <c r="F313" s="36"/>
      <c r="G313" s="25">
        <v>310.2</v>
      </c>
      <c r="H313" s="25">
        <v>309.26</v>
      </c>
      <c r="I313" s="25"/>
      <c r="J313" s="26">
        <v>309.73</v>
      </c>
    </row>
    <row r="314" spans="2:10" hidden="1">
      <c r="B314" s="34">
        <v>278</v>
      </c>
      <c r="C314" s="34">
        <v>310.02999999999997</v>
      </c>
      <c r="D314" s="34">
        <v>314.94</v>
      </c>
      <c r="E314" s="34">
        <v>1.02</v>
      </c>
      <c r="F314" s="36"/>
      <c r="G314" s="25">
        <v>311.31</v>
      </c>
      <c r="H314" s="25">
        <v>310.38</v>
      </c>
      <c r="I314" s="25"/>
      <c r="J314" s="26">
        <v>310.84500000000003</v>
      </c>
    </row>
    <row r="315" spans="2:10" hidden="1">
      <c r="B315" s="34">
        <v>279</v>
      </c>
      <c r="C315" s="34">
        <v>311.14999999999998</v>
      </c>
      <c r="D315" s="34">
        <v>316.02999999999997</v>
      </c>
      <c r="E315" s="34">
        <v>1.02</v>
      </c>
      <c r="F315" s="36"/>
      <c r="G315" s="25">
        <v>312.42</v>
      </c>
      <c r="H315" s="25">
        <v>311.49</v>
      </c>
      <c r="I315" s="25"/>
      <c r="J315" s="26">
        <v>311.95500000000004</v>
      </c>
    </row>
    <row r="316" spans="2:10" hidden="1">
      <c r="B316" s="34">
        <v>280</v>
      </c>
      <c r="C316" s="34">
        <v>312.27</v>
      </c>
      <c r="D316" s="34">
        <v>317.12</v>
      </c>
      <c r="E316" s="34">
        <v>1.02</v>
      </c>
      <c r="F316" s="36"/>
      <c r="G316" s="25">
        <v>313.52999999999997</v>
      </c>
      <c r="H316" s="25">
        <v>312.61</v>
      </c>
      <c r="I316" s="25"/>
      <c r="J316" s="26">
        <v>313.07</v>
      </c>
    </row>
    <row r="317" spans="2:10" hidden="1">
      <c r="B317" s="34">
        <v>281</v>
      </c>
      <c r="C317" s="34">
        <v>313.39</v>
      </c>
      <c r="D317" s="34">
        <v>318.20999999999998</v>
      </c>
      <c r="E317" s="34">
        <v>1.02</v>
      </c>
      <c r="F317" s="36"/>
      <c r="G317" s="25">
        <v>314.64</v>
      </c>
      <c r="H317" s="25">
        <v>313.73</v>
      </c>
      <c r="I317" s="25"/>
      <c r="J317" s="26">
        <v>314.185</v>
      </c>
    </row>
    <row r="318" spans="2:10" hidden="1">
      <c r="B318" s="34">
        <v>282</v>
      </c>
      <c r="C318" s="34">
        <v>314.51</v>
      </c>
      <c r="D318" s="34">
        <v>319.29000000000002</v>
      </c>
      <c r="E318" s="34">
        <v>1.02</v>
      </c>
      <c r="F318" s="36"/>
      <c r="G318" s="25">
        <v>315.75</v>
      </c>
      <c r="H318" s="25">
        <v>314.83999999999997</v>
      </c>
      <c r="I318" s="25"/>
      <c r="J318" s="26">
        <v>315.29499999999996</v>
      </c>
    </row>
    <row r="319" spans="2:10" hidden="1">
      <c r="B319" s="34">
        <v>283</v>
      </c>
      <c r="C319" s="34">
        <v>315.63</v>
      </c>
      <c r="D319" s="34">
        <v>320.38</v>
      </c>
      <c r="E319" s="34">
        <v>1.02</v>
      </c>
      <c r="F319" s="36"/>
      <c r="G319" s="25">
        <v>316.86</v>
      </c>
      <c r="H319" s="25">
        <v>315.95999999999998</v>
      </c>
      <c r="I319" s="25"/>
      <c r="J319" s="26">
        <v>316.40999999999997</v>
      </c>
    </row>
    <row r="320" spans="2:10" hidden="1">
      <c r="B320" s="34">
        <v>284</v>
      </c>
      <c r="C320" s="34">
        <v>316.75</v>
      </c>
      <c r="D320" s="34">
        <v>321.47000000000003</v>
      </c>
      <c r="E320" s="34">
        <v>1.01</v>
      </c>
      <c r="F320" s="36"/>
      <c r="G320" s="25">
        <v>317.97000000000003</v>
      </c>
      <c r="H320" s="25">
        <v>317.08</v>
      </c>
      <c r="I320" s="25"/>
      <c r="J320" s="26">
        <v>317.52499999999998</v>
      </c>
    </row>
    <row r="321" spans="2:10" hidden="1">
      <c r="B321" s="34">
        <v>285</v>
      </c>
      <c r="C321" s="34">
        <v>317.87</v>
      </c>
      <c r="D321" s="34">
        <v>322.55</v>
      </c>
      <c r="E321" s="34">
        <v>1.01</v>
      </c>
      <c r="F321" s="36"/>
      <c r="G321" s="25">
        <v>319.08999999999997</v>
      </c>
      <c r="H321" s="25">
        <v>318.2</v>
      </c>
      <c r="I321" s="25"/>
      <c r="J321" s="26">
        <v>318.64499999999998</v>
      </c>
    </row>
    <row r="322" spans="2:10" hidden="1">
      <c r="B322" s="34">
        <v>286</v>
      </c>
      <c r="C322" s="34">
        <v>318.99</v>
      </c>
      <c r="D322" s="34">
        <v>323.64</v>
      </c>
      <c r="E322" s="34">
        <v>1.01</v>
      </c>
      <c r="F322" s="36"/>
      <c r="G322" s="25">
        <v>320.2</v>
      </c>
      <c r="H322" s="25">
        <v>319.31</v>
      </c>
      <c r="I322" s="25"/>
      <c r="J322" s="26">
        <v>319.755</v>
      </c>
    </row>
    <row r="323" spans="2:10" hidden="1">
      <c r="B323" s="34">
        <v>287</v>
      </c>
      <c r="C323" s="34">
        <v>320.11</v>
      </c>
      <c r="D323" s="34">
        <v>324.73</v>
      </c>
      <c r="E323" s="34">
        <v>1.01</v>
      </c>
      <c r="F323" s="36"/>
      <c r="G323" s="25">
        <v>321.31</v>
      </c>
      <c r="H323" s="25">
        <v>320.43</v>
      </c>
      <c r="I323" s="25"/>
      <c r="J323" s="26">
        <v>320.87</v>
      </c>
    </row>
    <row r="324" spans="2:10" hidden="1">
      <c r="B324" s="34">
        <v>288</v>
      </c>
      <c r="C324" s="34">
        <v>321.23</v>
      </c>
      <c r="D324" s="34">
        <v>325.81</v>
      </c>
      <c r="E324" s="34">
        <v>1.01</v>
      </c>
      <c r="F324" s="36"/>
      <c r="G324" s="25">
        <v>322.42</v>
      </c>
      <c r="H324" s="25">
        <v>321.55</v>
      </c>
      <c r="I324" s="25"/>
      <c r="J324" s="26">
        <v>321.98500000000001</v>
      </c>
    </row>
    <row r="325" spans="2:10" hidden="1">
      <c r="B325" s="34">
        <v>289</v>
      </c>
      <c r="C325" s="34">
        <v>322.33999999999997</v>
      </c>
      <c r="D325" s="34">
        <v>326.89999999999998</v>
      </c>
      <c r="E325" s="34">
        <v>1.01</v>
      </c>
      <c r="F325" s="36"/>
      <c r="G325" s="25">
        <v>323.52999999999997</v>
      </c>
      <c r="H325" s="25">
        <v>322.66000000000003</v>
      </c>
      <c r="I325" s="25"/>
      <c r="J325" s="26">
        <v>323.09500000000003</v>
      </c>
    </row>
    <row r="326" spans="2:10" hidden="1">
      <c r="B326" s="34">
        <v>290</v>
      </c>
      <c r="C326" s="34">
        <v>323.45999999999998</v>
      </c>
      <c r="D326" s="34">
        <v>327.99</v>
      </c>
      <c r="E326" s="34">
        <v>1.01</v>
      </c>
      <c r="F326" s="36"/>
      <c r="G326" s="25">
        <v>324.64</v>
      </c>
      <c r="H326" s="25">
        <v>323.77999999999997</v>
      </c>
      <c r="I326" s="25"/>
      <c r="J326" s="26">
        <v>324.20999999999998</v>
      </c>
    </row>
    <row r="327" spans="2:10" hidden="1">
      <c r="B327" s="34">
        <v>291</v>
      </c>
      <c r="C327" s="34">
        <v>324.58</v>
      </c>
      <c r="D327" s="34">
        <v>329.08</v>
      </c>
      <c r="E327" s="34">
        <v>1.01</v>
      </c>
      <c r="F327" s="36"/>
      <c r="G327" s="25">
        <v>325.75</v>
      </c>
      <c r="H327" s="25">
        <v>324.89999999999998</v>
      </c>
      <c r="I327" s="25"/>
      <c r="J327" s="26">
        <v>325.32499999999999</v>
      </c>
    </row>
    <row r="328" spans="2:10" hidden="1">
      <c r="B328" s="34">
        <v>292</v>
      </c>
      <c r="C328" s="34">
        <v>325.7</v>
      </c>
      <c r="D328" s="34">
        <v>330.16</v>
      </c>
      <c r="E328" s="34">
        <v>1.01</v>
      </c>
      <c r="F328" s="36"/>
      <c r="G328" s="25">
        <v>326.86</v>
      </c>
      <c r="H328" s="25">
        <v>326.02</v>
      </c>
      <c r="I328" s="25"/>
      <c r="J328" s="26">
        <v>326.44</v>
      </c>
    </row>
    <row r="329" spans="2:10" hidden="1">
      <c r="B329" s="34">
        <v>293</v>
      </c>
      <c r="C329" s="34">
        <v>326.82</v>
      </c>
      <c r="D329" s="34">
        <v>331.25</v>
      </c>
      <c r="E329" s="34">
        <v>1.01</v>
      </c>
      <c r="F329" s="36"/>
      <c r="G329" s="25">
        <v>327.97</v>
      </c>
      <c r="H329" s="25">
        <v>327.13</v>
      </c>
      <c r="I329" s="25"/>
      <c r="J329" s="26">
        <v>327.55</v>
      </c>
    </row>
    <row r="330" spans="2:10" hidden="1">
      <c r="B330" s="34">
        <v>294</v>
      </c>
      <c r="C330" s="34">
        <v>327.94</v>
      </c>
      <c r="D330" s="34">
        <v>332.34</v>
      </c>
      <c r="E330" s="34">
        <v>1.01</v>
      </c>
      <c r="F330" s="36"/>
      <c r="G330" s="25">
        <v>329.08</v>
      </c>
      <c r="H330" s="25">
        <v>328.25</v>
      </c>
      <c r="I330" s="25"/>
      <c r="J330" s="26">
        <v>328.66499999999996</v>
      </c>
    </row>
    <row r="331" spans="2:10" hidden="1">
      <c r="B331" s="34">
        <v>295</v>
      </c>
      <c r="C331" s="34">
        <v>329.06</v>
      </c>
      <c r="D331" s="34">
        <v>333.42</v>
      </c>
      <c r="E331" s="34">
        <v>1.01</v>
      </c>
      <c r="F331" s="36"/>
      <c r="G331" s="25">
        <v>330.2</v>
      </c>
      <c r="H331" s="25">
        <v>329.37</v>
      </c>
      <c r="I331" s="25"/>
      <c r="J331" s="26">
        <v>329.78499999999997</v>
      </c>
    </row>
    <row r="332" spans="2:10" hidden="1">
      <c r="B332" s="34">
        <v>296</v>
      </c>
      <c r="C332" s="34">
        <v>330.18</v>
      </c>
      <c r="D332" s="34">
        <v>334.51</v>
      </c>
      <c r="E332" s="34">
        <v>1.01</v>
      </c>
      <c r="F332" s="36"/>
      <c r="G332" s="25">
        <v>331.31</v>
      </c>
      <c r="H332" s="25">
        <v>330.48</v>
      </c>
      <c r="I332" s="25"/>
      <c r="J332" s="26">
        <v>330.89499999999998</v>
      </c>
    </row>
    <row r="333" spans="2:10" hidden="1">
      <c r="B333" s="34">
        <v>297</v>
      </c>
      <c r="C333" s="34">
        <v>331.3</v>
      </c>
      <c r="D333" s="34">
        <v>335.6</v>
      </c>
      <c r="E333" s="34">
        <v>1.01</v>
      </c>
      <c r="F333" s="36"/>
      <c r="G333" s="25">
        <v>332.42</v>
      </c>
      <c r="H333" s="25">
        <v>331.6</v>
      </c>
      <c r="I333" s="25"/>
      <c r="J333" s="26">
        <v>332.01</v>
      </c>
    </row>
    <row r="334" spans="2:10" hidden="1">
      <c r="B334" s="34">
        <v>298</v>
      </c>
      <c r="C334" s="34">
        <v>332.42</v>
      </c>
      <c r="D334" s="34">
        <v>336.69</v>
      </c>
      <c r="E334" s="34">
        <v>1.01</v>
      </c>
      <c r="F334" s="36"/>
      <c r="G334" s="25">
        <v>333.53</v>
      </c>
      <c r="H334" s="25">
        <v>332.72</v>
      </c>
      <c r="I334" s="25"/>
      <c r="J334" s="26">
        <v>333.125</v>
      </c>
    </row>
    <row r="335" spans="2:10" hidden="1">
      <c r="B335" s="34">
        <v>299</v>
      </c>
      <c r="C335" s="34">
        <v>333.54</v>
      </c>
      <c r="D335" s="34">
        <v>337.77</v>
      </c>
      <c r="E335" s="34">
        <v>1.01</v>
      </c>
      <c r="F335" s="36"/>
      <c r="G335" s="25">
        <v>334.64</v>
      </c>
      <c r="H335" s="25">
        <v>333.84</v>
      </c>
      <c r="I335" s="25"/>
      <c r="J335" s="26">
        <v>334.24</v>
      </c>
    </row>
    <row r="336" spans="2:10" hidden="1">
      <c r="B336" s="34">
        <v>300</v>
      </c>
      <c r="C336" s="34">
        <v>334.66</v>
      </c>
      <c r="D336" s="34">
        <v>338.86</v>
      </c>
      <c r="E336" s="34">
        <v>1.01</v>
      </c>
      <c r="F336" s="36"/>
      <c r="G336" s="25">
        <v>335.75</v>
      </c>
      <c r="H336" s="25">
        <v>334.95</v>
      </c>
      <c r="I336" s="25"/>
      <c r="J336" s="25">
        <v>335.35</v>
      </c>
    </row>
    <row r="337" spans="6:6" hidden="1">
      <c r="F337" s="37"/>
    </row>
    <row r="338" spans="6:6" hidden="1">
      <c r="F338" s="37"/>
    </row>
    <row r="339" spans="6:6" hidden="1">
      <c r="F339" s="37"/>
    </row>
    <row r="340" spans="6:6" hidden="1">
      <c r="F340" s="37"/>
    </row>
    <row r="341" spans="6:6" hidden="1"/>
    <row r="342" spans="6:6" hidden="1"/>
    <row r="343" spans="6:6" hidden="1"/>
    <row r="344" spans="6:6" hidden="1"/>
    <row r="345" spans="6:6" hidden="1"/>
    <row r="346" spans="6:6" hidden="1"/>
    <row r="347" spans="6:6" hidden="1"/>
    <row r="348" spans="6:6" hidden="1"/>
    <row r="349" spans="6:6" hidden="1"/>
    <row r="350" spans="6:6" hidden="1"/>
    <row r="351" spans="6:6" hidden="1"/>
    <row r="352" spans="6:6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</sheetData>
  <sheetProtection algorithmName="SHA-512" hashValue="CpsfadSTA9hhB2lPpAorn/fPAuutfLkOZENav8HV01XXEDzingVgl6CY6Q7YsvZpvA4dC2cA6QvwrmeLEC1Tfg==" saltValue="fWFAKfNCp6c7+rdNBAKaow==" spinCount="100000" sheet="1" objects="1" scenarios="1"/>
  <mergeCells count="1">
    <mergeCell ref="E35:F3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00"/>
  <sheetViews>
    <sheetView topLeftCell="A253" workbookViewId="0">
      <selection activeCell="I22" sqref="I22"/>
    </sheetView>
  </sheetViews>
  <sheetFormatPr defaultColWidth="8.875" defaultRowHeight="15.75"/>
  <sheetData>
    <row r="1" spans="1:7" ht="78.75">
      <c r="A1" s="16" t="s">
        <v>107</v>
      </c>
      <c r="B1" s="16" t="s">
        <v>35</v>
      </c>
      <c r="C1" s="16" t="s">
        <v>36</v>
      </c>
      <c r="E1" s="16" t="s">
        <v>34</v>
      </c>
      <c r="F1" s="16" t="s">
        <v>35</v>
      </c>
      <c r="G1" s="16" t="s">
        <v>36</v>
      </c>
    </row>
    <row r="2" spans="1:7">
      <c r="A2" s="19">
        <v>0</v>
      </c>
      <c r="B2" s="20">
        <v>-8625</v>
      </c>
      <c r="C2" s="20">
        <v>-3449.9999999999995</v>
      </c>
      <c r="E2" s="19">
        <v>0</v>
      </c>
      <c r="F2" s="20">
        <f>'2022 CCD Schedule'!C5</f>
        <v>-8625</v>
      </c>
      <c r="G2" s="20">
        <f>'2022 CCD Schedule'!D5</f>
        <v>-3449.9999999999995</v>
      </c>
    </row>
    <row r="3" spans="1:7">
      <c r="A3" s="19">
        <v>1</v>
      </c>
      <c r="B3" s="20">
        <v>-8625</v>
      </c>
      <c r="C3" s="20">
        <v>-3449.9999999999995</v>
      </c>
      <c r="E3" s="19">
        <v>1</v>
      </c>
      <c r="F3" s="20">
        <f>'2022 CCD Schedule'!C6</f>
        <v>-5750</v>
      </c>
      <c r="G3" s="20">
        <f>'2022 CCD Schedule'!D6</f>
        <v>-2300</v>
      </c>
    </row>
    <row r="4" spans="1:7">
      <c r="A4" s="19">
        <v>2</v>
      </c>
      <c r="B4" s="20">
        <v>-8625</v>
      </c>
      <c r="C4" s="20">
        <v>-3449.9999999999995</v>
      </c>
      <c r="E4" s="19">
        <v>2</v>
      </c>
      <c r="F4" s="20">
        <f>'2022 CCD Schedule'!C7</f>
        <v>-5750</v>
      </c>
      <c r="G4" s="20">
        <f>'2022 CCD Schedule'!D7</f>
        <v>-2300</v>
      </c>
    </row>
    <row r="5" spans="1:7">
      <c r="A5" s="19">
        <v>3</v>
      </c>
      <c r="B5" s="20">
        <v>-8625</v>
      </c>
      <c r="C5" s="20">
        <v>-3449.9999999999995</v>
      </c>
      <c r="E5" s="19">
        <v>3</v>
      </c>
      <c r="F5" s="20">
        <f>'2022 CCD Schedule'!C8</f>
        <v>-5750</v>
      </c>
      <c r="G5" s="20">
        <f>'2022 CCD Schedule'!D8</f>
        <v>-2300</v>
      </c>
    </row>
    <row r="6" spans="1:7">
      <c r="A6" s="19">
        <v>4</v>
      </c>
      <c r="B6" s="20">
        <v>-8625</v>
      </c>
      <c r="C6" s="20">
        <v>-3449.9999999999995</v>
      </c>
      <c r="E6" s="19">
        <v>4</v>
      </c>
      <c r="F6" s="20">
        <f>'2022 CCD Schedule'!C9</f>
        <v>-5750</v>
      </c>
      <c r="G6" s="20">
        <f>'2022 CCD Schedule'!D9</f>
        <v>-2300</v>
      </c>
    </row>
    <row r="7" spans="1:7">
      <c r="A7" s="13">
        <v>5</v>
      </c>
      <c r="B7" s="14">
        <v>-5750</v>
      </c>
      <c r="C7" s="14">
        <v>-2300</v>
      </c>
      <c r="E7" s="19">
        <v>5</v>
      </c>
      <c r="F7" s="20">
        <f>'2022 CCD Schedule'!C10</f>
        <v>-5750</v>
      </c>
      <c r="G7" s="20">
        <f>'2022 CCD Schedule'!D10</f>
        <v>-2300</v>
      </c>
    </row>
    <row r="8" spans="1:7">
      <c r="A8" s="13">
        <v>6</v>
      </c>
      <c r="B8" s="14">
        <v>-5750</v>
      </c>
      <c r="C8" s="14">
        <v>-2300</v>
      </c>
      <c r="E8" s="13">
        <v>6</v>
      </c>
      <c r="F8" s="14">
        <f>'2022 CCD Schedule'!C11</f>
        <v>-5750</v>
      </c>
      <c r="G8" s="14">
        <f>'2022 CCD Schedule'!D11</f>
        <v>-2300</v>
      </c>
    </row>
    <row r="9" spans="1:7">
      <c r="A9" s="13">
        <v>7</v>
      </c>
      <c r="B9" s="14">
        <v>-5750</v>
      </c>
      <c r="C9" s="14">
        <v>-2300</v>
      </c>
      <c r="E9" s="13">
        <v>7</v>
      </c>
      <c r="F9" s="14">
        <f>'2022 CCD Schedule'!C12</f>
        <v>-5750</v>
      </c>
      <c r="G9" s="14">
        <f>'2022 CCD Schedule'!D12</f>
        <v>-2300</v>
      </c>
    </row>
    <row r="10" spans="1:7">
      <c r="A10" s="13">
        <v>8</v>
      </c>
      <c r="B10" s="14">
        <v>-5750</v>
      </c>
      <c r="C10" s="14">
        <v>-2300</v>
      </c>
      <c r="E10" s="13">
        <v>8</v>
      </c>
      <c r="F10" s="14">
        <f>'2022 CCD Schedule'!C13</f>
        <v>-5750</v>
      </c>
      <c r="G10" s="14">
        <f>'2022 CCD Schedule'!D13</f>
        <v>-2300</v>
      </c>
    </row>
    <row r="11" spans="1:7">
      <c r="A11" s="13">
        <v>9</v>
      </c>
      <c r="B11" s="14">
        <v>-5750</v>
      </c>
      <c r="C11" s="14">
        <v>-2300</v>
      </c>
      <c r="E11" s="13">
        <v>9</v>
      </c>
      <c r="F11" s="14">
        <f>'2022 CCD Schedule'!C14</f>
        <v>-5750</v>
      </c>
      <c r="G11" s="14">
        <f>'2022 CCD Schedule'!D14</f>
        <v>-2300</v>
      </c>
    </row>
    <row r="12" spans="1:7">
      <c r="A12" s="13">
        <v>10</v>
      </c>
      <c r="B12" s="14">
        <v>-5750</v>
      </c>
      <c r="C12" s="14">
        <v>-2300</v>
      </c>
      <c r="E12" s="13">
        <v>10</v>
      </c>
      <c r="F12" s="14">
        <f>'2022 CCD Schedule'!C15</f>
        <v>-5750</v>
      </c>
      <c r="G12" s="14">
        <f>'2022 CCD Schedule'!D15</f>
        <v>-2300</v>
      </c>
    </row>
    <row r="13" spans="1:7">
      <c r="A13" s="13">
        <v>11</v>
      </c>
      <c r="B13" s="14">
        <v>-5750</v>
      </c>
      <c r="C13" s="14">
        <v>-2300</v>
      </c>
      <c r="E13" s="13">
        <v>11</v>
      </c>
      <c r="F13" s="14">
        <f>'2022 CCD Schedule'!C16</f>
        <v>-5750</v>
      </c>
      <c r="G13" s="14">
        <f>'2022 CCD Schedule'!D16</f>
        <v>-2300</v>
      </c>
    </row>
    <row r="14" spans="1:7">
      <c r="A14" s="13">
        <v>12</v>
      </c>
      <c r="B14" s="14">
        <v>-5750</v>
      </c>
      <c r="C14" s="14">
        <v>-2300</v>
      </c>
      <c r="E14" s="13">
        <v>12</v>
      </c>
      <c r="F14" s="14">
        <f>'2022 CCD Schedule'!C17</f>
        <v>-5750</v>
      </c>
      <c r="G14" s="14">
        <f>'2022 CCD Schedule'!D17</f>
        <v>-2300</v>
      </c>
    </row>
    <row r="15" spans="1:7">
      <c r="A15" s="13">
        <v>13</v>
      </c>
      <c r="B15" s="14">
        <v>-5750</v>
      </c>
      <c r="C15" s="14">
        <v>-2300</v>
      </c>
      <c r="E15" s="13">
        <v>13</v>
      </c>
      <c r="F15" s="14">
        <f>'2022 CCD Schedule'!C18</f>
        <v>-5750</v>
      </c>
      <c r="G15" s="14">
        <f>'2022 CCD Schedule'!D18</f>
        <v>-2300</v>
      </c>
    </row>
    <row r="16" spans="1:7">
      <c r="A16" s="13">
        <v>14</v>
      </c>
      <c r="B16" s="14">
        <v>-5750</v>
      </c>
      <c r="C16" s="14">
        <v>-2300</v>
      </c>
      <c r="E16" s="13">
        <v>14</v>
      </c>
      <c r="F16" s="14">
        <f>'2022 CCD Schedule'!C19</f>
        <v>-5750</v>
      </c>
      <c r="G16" s="14">
        <f>'2022 CCD Schedule'!D19</f>
        <v>-2300</v>
      </c>
    </row>
    <row r="17" spans="1:7">
      <c r="A17" s="13">
        <v>15</v>
      </c>
      <c r="B17" s="14">
        <v>-5750</v>
      </c>
      <c r="C17" s="14">
        <v>-2300</v>
      </c>
      <c r="E17" s="13">
        <v>15</v>
      </c>
      <c r="F17" s="14">
        <f>'2022 CCD Schedule'!C20</f>
        <v>-5750</v>
      </c>
      <c r="G17" s="14">
        <f>'2022 CCD Schedule'!D20</f>
        <v>-2300</v>
      </c>
    </row>
    <row r="18" spans="1:7">
      <c r="A18" s="13">
        <v>16</v>
      </c>
      <c r="B18" s="14">
        <v>-5750</v>
      </c>
      <c r="C18" s="14">
        <v>-2300</v>
      </c>
      <c r="E18" s="13">
        <v>16</v>
      </c>
      <c r="F18" s="14">
        <f>'2022 CCD Schedule'!C21</f>
        <v>-5750</v>
      </c>
      <c r="G18" s="14">
        <f>'2022 CCD Schedule'!D21</f>
        <v>-2300</v>
      </c>
    </row>
    <row r="19" spans="1:7">
      <c r="A19" s="13">
        <v>17</v>
      </c>
      <c r="B19" s="14">
        <v>-5750</v>
      </c>
      <c r="C19" s="14">
        <v>-2300</v>
      </c>
      <c r="E19" s="13">
        <v>17</v>
      </c>
      <c r="F19" s="14">
        <f>'2022 CCD Schedule'!C22</f>
        <v>-5750</v>
      </c>
      <c r="G19" s="14">
        <f>'2022 CCD Schedule'!D22</f>
        <v>-2300</v>
      </c>
    </row>
    <row r="20" spans="1:7">
      <c r="A20" s="13">
        <v>18</v>
      </c>
      <c r="B20" s="14">
        <v>-5750</v>
      </c>
      <c r="C20" s="14">
        <v>-2300</v>
      </c>
      <c r="E20" s="13">
        <v>18</v>
      </c>
      <c r="F20" s="14">
        <f>'2022 CCD Schedule'!C23</f>
        <v>-5750</v>
      </c>
      <c r="G20" s="14">
        <f>'2022 CCD Schedule'!D23</f>
        <v>-2300</v>
      </c>
    </row>
    <row r="21" spans="1:7">
      <c r="A21" s="13">
        <v>19</v>
      </c>
      <c r="B21" s="14">
        <v>-5750</v>
      </c>
      <c r="C21" s="14">
        <v>-2300</v>
      </c>
      <c r="E21" s="13">
        <v>19</v>
      </c>
      <c r="F21" s="14">
        <f>'2022 CCD Schedule'!C24</f>
        <v>-5750</v>
      </c>
      <c r="G21" s="14">
        <f>'2022 CCD Schedule'!D24</f>
        <v>-2300</v>
      </c>
    </row>
    <row r="22" spans="1:7">
      <c r="A22" s="13">
        <v>20</v>
      </c>
      <c r="B22" s="14">
        <v>-5750</v>
      </c>
      <c r="C22" s="14">
        <v>-2300</v>
      </c>
      <c r="E22" s="13">
        <v>20</v>
      </c>
      <c r="F22" s="14">
        <f>'2022 CCD Schedule'!C25</f>
        <v>-5750</v>
      </c>
      <c r="G22" s="14">
        <f>'2022 CCD Schedule'!D25</f>
        <v>-2300</v>
      </c>
    </row>
    <row r="23" spans="1:7">
      <c r="A23" s="13">
        <v>21</v>
      </c>
      <c r="B23" s="14">
        <v>-5750</v>
      </c>
      <c r="C23" s="14">
        <v>-2300</v>
      </c>
      <c r="E23" s="13">
        <v>21</v>
      </c>
      <c r="F23" s="14">
        <f>'2022 CCD Schedule'!C26</f>
        <v>-5750</v>
      </c>
      <c r="G23" s="14">
        <f>'2022 CCD Schedule'!D26</f>
        <v>-2300</v>
      </c>
    </row>
    <row r="24" spans="1:7">
      <c r="A24" s="13">
        <v>22</v>
      </c>
      <c r="B24" s="14">
        <v>-5750</v>
      </c>
      <c r="C24" s="14">
        <v>-2300</v>
      </c>
      <c r="E24" s="13">
        <v>22</v>
      </c>
      <c r="F24" s="14">
        <f>'2022 CCD Schedule'!C27</f>
        <v>-5750</v>
      </c>
      <c r="G24" s="14">
        <f>'2022 CCD Schedule'!D27</f>
        <v>-2300</v>
      </c>
    </row>
    <row r="25" spans="1:7">
      <c r="A25" s="13">
        <v>23</v>
      </c>
      <c r="B25" s="14">
        <v>-5750</v>
      </c>
      <c r="C25" s="14">
        <v>-2300</v>
      </c>
      <c r="E25" s="13">
        <v>23</v>
      </c>
      <c r="F25" s="14">
        <f>'2022 CCD Schedule'!C28</f>
        <v>-5750</v>
      </c>
      <c r="G25" s="14">
        <f>'2022 CCD Schedule'!D28</f>
        <v>-2300</v>
      </c>
    </row>
    <row r="26" spans="1:7">
      <c r="A26" s="13">
        <v>24</v>
      </c>
      <c r="B26" s="14">
        <v>-5750</v>
      </c>
      <c r="C26" s="14">
        <v>-2300</v>
      </c>
      <c r="E26" s="13">
        <v>24</v>
      </c>
      <c r="F26" s="14">
        <f>'2022 CCD Schedule'!C29</f>
        <v>-5750</v>
      </c>
      <c r="G26" s="14">
        <f>'2022 CCD Schedule'!D29</f>
        <v>-2300</v>
      </c>
    </row>
    <row r="27" spans="1:7">
      <c r="A27" s="13">
        <v>25</v>
      </c>
      <c r="B27" s="14">
        <v>-5750</v>
      </c>
      <c r="C27" s="14">
        <v>-2300</v>
      </c>
      <c r="E27" s="13">
        <v>25</v>
      </c>
      <c r="F27" s="14">
        <f>'2022 CCD Schedule'!C30</f>
        <v>-5750</v>
      </c>
      <c r="G27" s="14">
        <f>'2022 CCD Schedule'!D30</f>
        <v>-2300</v>
      </c>
    </row>
    <row r="28" spans="1:7">
      <c r="A28" s="13">
        <v>26</v>
      </c>
      <c r="B28" s="14">
        <v>-5750</v>
      </c>
      <c r="C28" s="14">
        <v>-2300</v>
      </c>
      <c r="E28" s="13">
        <v>26</v>
      </c>
      <c r="F28" s="14">
        <f>'2022 CCD Schedule'!C31</f>
        <v>-5750</v>
      </c>
      <c r="G28" s="14">
        <f>'2022 CCD Schedule'!D31</f>
        <v>-2300</v>
      </c>
    </row>
    <row r="29" spans="1:7">
      <c r="A29" s="13">
        <v>27</v>
      </c>
      <c r="B29" s="14">
        <v>-5750</v>
      </c>
      <c r="C29" s="14">
        <v>-2300</v>
      </c>
      <c r="E29" s="13">
        <v>27</v>
      </c>
      <c r="F29" s="14">
        <f>'2022 CCD Schedule'!C32</f>
        <v>-5750</v>
      </c>
      <c r="G29" s="14">
        <f>'2022 CCD Schedule'!D32</f>
        <v>-2300</v>
      </c>
    </row>
    <row r="30" spans="1:7">
      <c r="A30" s="13">
        <v>28</v>
      </c>
      <c r="B30" s="14">
        <v>-5750</v>
      </c>
      <c r="C30" s="14">
        <v>-2300</v>
      </c>
      <c r="E30" s="13">
        <v>28</v>
      </c>
      <c r="F30" s="14">
        <f>'2022 CCD Schedule'!C33</f>
        <v>-5750</v>
      </c>
      <c r="G30" s="14">
        <f>'2022 CCD Schedule'!D33</f>
        <v>-2300</v>
      </c>
    </row>
    <row r="31" spans="1:7">
      <c r="A31" s="13">
        <v>29</v>
      </c>
      <c r="B31" s="14">
        <v>-5750</v>
      </c>
      <c r="C31" s="14">
        <v>-2300</v>
      </c>
      <c r="E31" s="13">
        <v>29</v>
      </c>
      <c r="F31" s="14">
        <f>'2022 CCD Schedule'!C34</f>
        <v>-5750</v>
      </c>
      <c r="G31" s="14">
        <f>'2022 CCD Schedule'!D34</f>
        <v>-2300</v>
      </c>
    </row>
    <row r="32" spans="1:7">
      <c r="A32" s="13">
        <v>30</v>
      </c>
      <c r="B32" s="14">
        <v>-5750</v>
      </c>
      <c r="C32" s="14">
        <v>-2300</v>
      </c>
      <c r="E32" s="13">
        <v>30</v>
      </c>
      <c r="F32" s="14">
        <f>'2022 CCD Schedule'!C35</f>
        <v>-5750</v>
      </c>
      <c r="G32" s="14">
        <f>'2022 CCD Schedule'!D35</f>
        <v>-2300</v>
      </c>
    </row>
    <row r="33" spans="1:7">
      <c r="A33" s="13">
        <v>31</v>
      </c>
      <c r="B33" s="14">
        <v>-5750</v>
      </c>
      <c r="C33" s="14">
        <v>-2300</v>
      </c>
      <c r="E33" s="13">
        <v>31</v>
      </c>
      <c r="F33" s="14">
        <f>'2022 CCD Schedule'!C36</f>
        <v>-5750</v>
      </c>
      <c r="G33" s="14">
        <f>'2022 CCD Schedule'!D36</f>
        <v>-2300</v>
      </c>
    </row>
    <row r="34" spans="1:7">
      <c r="A34" s="13">
        <v>32</v>
      </c>
      <c r="B34" s="14">
        <v>-5750</v>
      </c>
      <c r="C34" s="14">
        <v>-2300</v>
      </c>
      <c r="E34" s="13">
        <v>32</v>
      </c>
      <c r="F34" s="14">
        <f>'2022 CCD Schedule'!C37</f>
        <v>-5750</v>
      </c>
      <c r="G34" s="14">
        <f>'2022 CCD Schedule'!D37</f>
        <v>-2300</v>
      </c>
    </row>
    <row r="35" spans="1:7">
      <c r="A35" s="13">
        <v>33</v>
      </c>
      <c r="B35" s="14">
        <v>-5750</v>
      </c>
      <c r="C35" s="14">
        <v>-2300</v>
      </c>
      <c r="E35" s="13">
        <v>33</v>
      </c>
      <c r="F35" s="14">
        <f>'2022 CCD Schedule'!C38</f>
        <v>-5750</v>
      </c>
      <c r="G35" s="14">
        <f>'2022 CCD Schedule'!D38</f>
        <v>-2300</v>
      </c>
    </row>
    <row r="36" spans="1:7">
      <c r="A36" s="13">
        <v>34</v>
      </c>
      <c r="B36" s="14">
        <v>-5750</v>
      </c>
      <c r="C36" s="14">
        <v>-2300</v>
      </c>
      <c r="E36" s="13">
        <v>34</v>
      </c>
      <c r="F36" s="14">
        <f>'2022 CCD Schedule'!C39</f>
        <v>-5750</v>
      </c>
      <c r="G36" s="14">
        <f>'2022 CCD Schedule'!D39</f>
        <v>-2300</v>
      </c>
    </row>
    <row r="37" spans="1:7">
      <c r="A37" s="13">
        <v>35</v>
      </c>
      <c r="B37" s="14">
        <v>-5750</v>
      </c>
      <c r="C37" s="14">
        <v>-2300</v>
      </c>
      <c r="E37" s="13">
        <v>35</v>
      </c>
      <c r="F37" s="14">
        <f>'2022 CCD Schedule'!C40</f>
        <v>-5750</v>
      </c>
      <c r="G37" s="14">
        <f>'2022 CCD Schedule'!D40</f>
        <v>-2300</v>
      </c>
    </row>
    <row r="38" spans="1:7">
      <c r="A38" s="13">
        <v>36</v>
      </c>
      <c r="B38" s="14">
        <v>-5750</v>
      </c>
      <c r="C38" s="14">
        <v>-2300</v>
      </c>
      <c r="E38" s="13">
        <v>36</v>
      </c>
      <c r="F38" s="14">
        <f>'2022 CCD Schedule'!C41</f>
        <v>-5750</v>
      </c>
      <c r="G38" s="14">
        <f>'2022 CCD Schedule'!D41</f>
        <v>-2300</v>
      </c>
    </row>
    <row r="39" spans="1:7">
      <c r="A39" s="13">
        <v>37</v>
      </c>
      <c r="B39" s="14">
        <v>-5750</v>
      </c>
      <c r="C39" s="14">
        <v>-2300</v>
      </c>
      <c r="E39" s="13">
        <v>37</v>
      </c>
      <c r="F39" s="14">
        <f>'2022 CCD Schedule'!C42</f>
        <v>-5750</v>
      </c>
      <c r="G39" s="14">
        <f>'2022 CCD Schedule'!D42</f>
        <v>-2300</v>
      </c>
    </row>
    <row r="40" spans="1:7">
      <c r="A40" s="13">
        <v>38</v>
      </c>
      <c r="B40" s="14">
        <v>-5750</v>
      </c>
      <c r="C40" s="14">
        <v>-2300</v>
      </c>
      <c r="E40" s="13">
        <v>38</v>
      </c>
      <c r="F40" s="14">
        <f>'2022 CCD Schedule'!C43</f>
        <v>-5750</v>
      </c>
      <c r="G40" s="14">
        <f>'2022 CCD Schedule'!D43</f>
        <v>-2300</v>
      </c>
    </row>
    <row r="41" spans="1:7">
      <c r="A41" s="13">
        <v>39</v>
      </c>
      <c r="B41" s="14">
        <v>-5750</v>
      </c>
      <c r="C41" s="14">
        <v>-2300</v>
      </c>
      <c r="E41" s="13">
        <v>39</v>
      </c>
      <c r="F41" s="14">
        <f>'2022 CCD Schedule'!C44</f>
        <v>-5750</v>
      </c>
      <c r="G41" s="14">
        <f>'2022 CCD Schedule'!D44</f>
        <v>-2300</v>
      </c>
    </row>
    <row r="42" spans="1:7">
      <c r="A42" s="13">
        <v>40</v>
      </c>
      <c r="B42" s="14">
        <v>-5750</v>
      </c>
      <c r="C42" s="14">
        <v>-2300</v>
      </c>
      <c r="E42" s="13">
        <v>40</v>
      </c>
      <c r="F42" s="14">
        <f>'2022 CCD Schedule'!C45</f>
        <v>-5750</v>
      </c>
      <c r="G42" s="14">
        <f>'2022 CCD Schedule'!D45</f>
        <v>-2300</v>
      </c>
    </row>
    <row r="43" spans="1:7">
      <c r="A43" s="13">
        <v>41</v>
      </c>
      <c r="B43" s="14">
        <v>-5750</v>
      </c>
      <c r="C43" s="14">
        <v>-2300</v>
      </c>
      <c r="E43" s="13">
        <v>41</v>
      </c>
      <c r="F43" s="14">
        <f>'2022 CCD Schedule'!C46</f>
        <v>-5750</v>
      </c>
      <c r="G43" s="14">
        <f>'2022 CCD Schedule'!D46</f>
        <v>-2300</v>
      </c>
    </row>
    <row r="44" spans="1:7">
      <c r="A44" s="13">
        <v>42</v>
      </c>
      <c r="B44" s="14">
        <v>-5750</v>
      </c>
      <c r="C44" s="14">
        <v>-2300</v>
      </c>
      <c r="E44" s="13">
        <v>42</v>
      </c>
      <c r="F44" s="14">
        <f>'2022 CCD Schedule'!C47</f>
        <v>-5750</v>
      </c>
      <c r="G44" s="14">
        <f>'2022 CCD Schedule'!D47</f>
        <v>-2300</v>
      </c>
    </row>
    <row r="45" spans="1:7">
      <c r="A45" s="13">
        <v>43</v>
      </c>
      <c r="B45" s="14">
        <v>-5750</v>
      </c>
      <c r="C45" s="14">
        <v>-2300</v>
      </c>
      <c r="E45" s="13">
        <v>43</v>
      </c>
      <c r="F45" s="14">
        <f>'2022 CCD Schedule'!C48</f>
        <v>-5750</v>
      </c>
      <c r="G45" s="14">
        <f>'2022 CCD Schedule'!D48</f>
        <v>-2300</v>
      </c>
    </row>
    <row r="46" spans="1:7">
      <c r="A46" s="13">
        <v>44</v>
      </c>
      <c r="B46" s="14">
        <v>-5750</v>
      </c>
      <c r="C46" s="14">
        <v>-2300</v>
      </c>
      <c r="E46" s="13">
        <v>44</v>
      </c>
      <c r="F46" s="14">
        <f>'2022 CCD Schedule'!C49</f>
        <v>-5750</v>
      </c>
      <c r="G46" s="14">
        <f>'2022 CCD Schedule'!D49</f>
        <v>-2300</v>
      </c>
    </row>
    <row r="47" spans="1:7">
      <c r="A47" s="13">
        <v>45</v>
      </c>
      <c r="B47" s="14">
        <v>-5750</v>
      </c>
      <c r="C47" s="14">
        <v>-2300</v>
      </c>
      <c r="E47" s="13">
        <v>45</v>
      </c>
      <c r="F47" s="14">
        <f>'2022 CCD Schedule'!C50</f>
        <v>-5750</v>
      </c>
      <c r="G47" s="14">
        <f>'2022 CCD Schedule'!D50</f>
        <v>-2300</v>
      </c>
    </row>
    <row r="48" spans="1:7">
      <c r="A48" s="13">
        <v>46</v>
      </c>
      <c r="B48" s="14">
        <v>-5750</v>
      </c>
      <c r="C48" s="14">
        <v>-2300</v>
      </c>
      <c r="E48" s="13">
        <v>46</v>
      </c>
      <c r="F48" s="14">
        <f>'2022 CCD Schedule'!C51</f>
        <v>-5750</v>
      </c>
      <c r="G48" s="14">
        <f>'2022 CCD Schedule'!D51</f>
        <v>-2300</v>
      </c>
    </row>
    <row r="49" spans="1:7">
      <c r="A49" s="13">
        <v>47</v>
      </c>
      <c r="B49" s="14">
        <v>-5750</v>
      </c>
      <c r="C49" s="14">
        <v>-2300</v>
      </c>
      <c r="E49" s="13">
        <v>47</v>
      </c>
      <c r="F49" s="14">
        <f>'2022 CCD Schedule'!C52</f>
        <v>-5750</v>
      </c>
      <c r="G49" s="14">
        <f>'2022 CCD Schedule'!D52</f>
        <v>-2300</v>
      </c>
    </row>
    <row r="50" spans="1:7">
      <c r="A50" s="13">
        <v>48</v>
      </c>
      <c r="B50" s="14">
        <v>-5750</v>
      </c>
      <c r="C50" s="14">
        <v>-2300</v>
      </c>
      <c r="E50" s="13">
        <v>48</v>
      </c>
      <c r="F50" s="14">
        <f>'2022 CCD Schedule'!C53</f>
        <v>-5750</v>
      </c>
      <c r="G50" s="14">
        <f>'2022 CCD Schedule'!D53</f>
        <v>-2300</v>
      </c>
    </row>
    <row r="51" spans="1:7">
      <c r="A51" s="13">
        <v>49</v>
      </c>
      <c r="B51" s="14">
        <v>-5750</v>
      </c>
      <c r="C51" s="14">
        <v>-2300</v>
      </c>
      <c r="E51" s="13">
        <v>49</v>
      </c>
      <c r="F51" s="14">
        <f>'2022 CCD Schedule'!C54</f>
        <v>-5750</v>
      </c>
      <c r="G51" s="14">
        <f>'2022 CCD Schedule'!D54</f>
        <v>-2300</v>
      </c>
    </row>
    <row r="52" spans="1:7">
      <c r="A52" s="19">
        <v>50</v>
      </c>
      <c r="B52" s="20">
        <v>-5750</v>
      </c>
      <c r="C52" s="20">
        <v>-2300</v>
      </c>
      <c r="E52" s="13">
        <v>50</v>
      </c>
      <c r="F52" s="14">
        <f>'2022 CCD Schedule'!C55</f>
        <v>-5750</v>
      </c>
      <c r="G52" s="14">
        <f>'2022 CCD Schedule'!D55</f>
        <v>-2300</v>
      </c>
    </row>
    <row r="53" spans="1:7">
      <c r="A53" s="19">
        <v>51</v>
      </c>
      <c r="B53" s="20">
        <v>-5690</v>
      </c>
      <c r="C53" s="20">
        <v>-2280</v>
      </c>
      <c r="E53" s="13">
        <v>51</v>
      </c>
      <c r="F53" s="14">
        <f>'2022 CCD Schedule'!C56</f>
        <v>-5750</v>
      </c>
      <c r="G53" s="14">
        <f>'2022 CCD Schedule'!D56</f>
        <v>-2300</v>
      </c>
    </row>
    <row r="54" spans="1:7">
      <c r="A54" s="19">
        <v>52</v>
      </c>
      <c r="B54" s="20">
        <v>-5640</v>
      </c>
      <c r="C54" s="20">
        <v>-2250</v>
      </c>
      <c r="E54" s="13">
        <v>52</v>
      </c>
      <c r="F54" s="14">
        <f>'2022 CCD Schedule'!C57</f>
        <v>-5750</v>
      </c>
      <c r="G54" s="14">
        <f>'2022 CCD Schedule'!D57</f>
        <v>-2300</v>
      </c>
    </row>
    <row r="55" spans="1:7">
      <c r="A55" s="19">
        <v>53</v>
      </c>
      <c r="B55" s="20">
        <v>-5580</v>
      </c>
      <c r="C55" s="20">
        <v>-2230</v>
      </c>
      <c r="E55" s="13">
        <v>53</v>
      </c>
      <c r="F55" s="14">
        <f>'2022 CCD Schedule'!C58</f>
        <v>-5750</v>
      </c>
      <c r="G55" s="14">
        <f>'2022 CCD Schedule'!D58</f>
        <v>-2300</v>
      </c>
    </row>
    <row r="56" spans="1:7">
      <c r="A56" s="19">
        <v>54</v>
      </c>
      <c r="B56" s="20">
        <v>-5520</v>
      </c>
      <c r="C56" s="20">
        <v>-2210</v>
      </c>
      <c r="E56" s="13">
        <v>54</v>
      </c>
      <c r="F56" s="14">
        <f>'2022 CCD Schedule'!C59</f>
        <v>-5750</v>
      </c>
      <c r="G56" s="14">
        <f>'2022 CCD Schedule'!D59</f>
        <v>-2300</v>
      </c>
    </row>
    <row r="57" spans="1:7">
      <c r="A57" s="19">
        <v>55</v>
      </c>
      <c r="B57" s="20">
        <v>-5460</v>
      </c>
      <c r="C57" s="20">
        <v>-2190</v>
      </c>
      <c r="E57" s="13">
        <v>55</v>
      </c>
      <c r="F57" s="14">
        <f>'2022 CCD Schedule'!C60</f>
        <v>-5750</v>
      </c>
      <c r="G57" s="14">
        <f>'2022 CCD Schedule'!D60</f>
        <v>-2300</v>
      </c>
    </row>
    <row r="58" spans="1:7">
      <c r="A58" s="19">
        <v>56</v>
      </c>
      <c r="B58" s="20">
        <v>-5410</v>
      </c>
      <c r="C58" s="20">
        <v>-2160</v>
      </c>
      <c r="E58" s="19">
        <v>56</v>
      </c>
      <c r="F58" s="20">
        <f>'2022 CCD Schedule'!C61</f>
        <v>-5750</v>
      </c>
      <c r="G58" s="20">
        <f>'2022 CCD Schedule'!D61</f>
        <v>-2300</v>
      </c>
    </row>
    <row r="59" spans="1:7">
      <c r="A59" s="19">
        <v>57</v>
      </c>
      <c r="B59" s="20">
        <v>-5350</v>
      </c>
      <c r="C59" s="20">
        <v>-2140</v>
      </c>
      <c r="E59" s="19">
        <v>57</v>
      </c>
      <c r="F59" s="20">
        <f>'2022 CCD Schedule'!C62</f>
        <v>-5686.55</v>
      </c>
      <c r="G59" s="20">
        <f>'2022 CCD Schedule'!D62</f>
        <v>-2274.62</v>
      </c>
    </row>
    <row r="60" spans="1:7">
      <c r="A60" s="19">
        <v>58</v>
      </c>
      <c r="B60" s="20">
        <v>-5290</v>
      </c>
      <c r="C60" s="20">
        <v>-2120</v>
      </c>
      <c r="E60" s="19">
        <v>58</v>
      </c>
      <c r="F60" s="20">
        <f>'2022 CCD Schedule'!C63</f>
        <v>-5635</v>
      </c>
      <c r="G60" s="20">
        <f>'2022 CCD Schedule'!D63</f>
        <v>-2254</v>
      </c>
    </row>
    <row r="61" spans="1:7">
      <c r="A61" s="19">
        <v>59</v>
      </c>
      <c r="B61" s="20">
        <v>-5230</v>
      </c>
      <c r="C61" s="20">
        <v>-2090</v>
      </c>
      <c r="E61" s="19">
        <v>59</v>
      </c>
      <c r="F61" s="20">
        <f>'2022 CCD Schedule'!C64</f>
        <v>-5583.45</v>
      </c>
      <c r="G61" s="20">
        <f>'2022 CCD Schedule'!D64</f>
        <v>-2233.38</v>
      </c>
    </row>
    <row r="62" spans="1:7">
      <c r="A62" s="19">
        <v>60</v>
      </c>
      <c r="B62" s="20">
        <v>-5180</v>
      </c>
      <c r="C62" s="20">
        <v>-2070</v>
      </c>
      <c r="E62" s="19">
        <v>60</v>
      </c>
      <c r="F62" s="20">
        <f>'2022 CCD Schedule'!C65</f>
        <v>-5531.9</v>
      </c>
      <c r="G62" s="20">
        <f>'2022 CCD Schedule'!D65</f>
        <v>-2212.7600000000002</v>
      </c>
    </row>
    <row r="63" spans="1:7">
      <c r="A63" s="19">
        <v>61</v>
      </c>
      <c r="B63" s="20">
        <v>-5120</v>
      </c>
      <c r="C63" s="20">
        <v>-2050</v>
      </c>
      <c r="E63" s="19">
        <v>61</v>
      </c>
      <c r="F63" s="20">
        <f>'2022 CCD Schedule'!C66</f>
        <v>-5480.34</v>
      </c>
      <c r="G63" s="20">
        <f>'2022 CCD Schedule'!D66</f>
        <v>-2192.14</v>
      </c>
    </row>
    <row r="64" spans="1:7">
      <c r="A64" s="19">
        <v>62</v>
      </c>
      <c r="B64" s="20">
        <v>-5060</v>
      </c>
      <c r="C64" s="20">
        <v>-2020</v>
      </c>
      <c r="E64" s="19">
        <v>62</v>
      </c>
      <c r="F64" s="20">
        <f>'2022 CCD Schedule'!C67</f>
        <v>-5428.79</v>
      </c>
      <c r="G64" s="20">
        <f>'2022 CCD Schedule'!D67</f>
        <v>-2171.52</v>
      </c>
    </row>
    <row r="65" spans="1:7">
      <c r="A65" s="19">
        <v>63</v>
      </c>
      <c r="B65" s="20">
        <v>-5000</v>
      </c>
      <c r="C65" s="20">
        <v>-2000</v>
      </c>
      <c r="E65" s="19">
        <v>63</v>
      </c>
      <c r="F65" s="20">
        <f>'2022 CCD Schedule'!C68</f>
        <v>-5377.24</v>
      </c>
      <c r="G65" s="20">
        <f>'2022 CCD Schedule'!D68</f>
        <v>-2150.9</v>
      </c>
    </row>
    <row r="66" spans="1:7">
      <c r="A66" s="19">
        <v>64</v>
      </c>
      <c r="B66" s="20">
        <v>-4950</v>
      </c>
      <c r="C66" s="20">
        <v>-1980</v>
      </c>
      <c r="E66" s="19">
        <v>64</v>
      </c>
      <c r="F66" s="20">
        <f>'2022 CCD Schedule'!C69</f>
        <v>-5325.69</v>
      </c>
      <c r="G66" s="20">
        <f>'2022 CCD Schedule'!D69</f>
        <v>-2130.2800000000002</v>
      </c>
    </row>
    <row r="67" spans="1:7">
      <c r="A67" s="19">
        <v>65</v>
      </c>
      <c r="B67" s="20">
        <v>-4890</v>
      </c>
      <c r="C67" s="20">
        <v>-1960</v>
      </c>
      <c r="E67" s="19">
        <v>65</v>
      </c>
      <c r="F67" s="20">
        <f>'2022 CCD Schedule'!C70</f>
        <v>-5274.14</v>
      </c>
      <c r="G67" s="20">
        <f>'2022 CCD Schedule'!D70</f>
        <v>-2109.66</v>
      </c>
    </row>
    <row r="68" spans="1:7">
      <c r="A68" s="19">
        <v>66</v>
      </c>
      <c r="B68" s="20">
        <v>-4830</v>
      </c>
      <c r="C68" s="20">
        <v>-1930</v>
      </c>
      <c r="E68" s="19">
        <v>66</v>
      </c>
      <c r="F68" s="20">
        <f>'2022 CCD Schedule'!C71</f>
        <v>-5222.59</v>
      </c>
      <c r="G68" s="20">
        <f>'2022 CCD Schedule'!D71</f>
        <v>-2089.0300000000002</v>
      </c>
    </row>
    <row r="69" spans="1:7">
      <c r="A69" s="19">
        <v>67</v>
      </c>
      <c r="B69" s="20">
        <v>-4770</v>
      </c>
      <c r="C69" s="20">
        <v>-1910</v>
      </c>
      <c r="E69" s="19">
        <v>67</v>
      </c>
      <c r="F69" s="20">
        <f>'2022 CCD Schedule'!C72</f>
        <v>-5171.03</v>
      </c>
      <c r="G69" s="20">
        <f>'2022 CCD Schedule'!D72</f>
        <v>-2068.41</v>
      </c>
    </row>
    <row r="70" spans="1:7">
      <c r="A70" s="19">
        <v>68</v>
      </c>
      <c r="B70" s="20">
        <v>-4720</v>
      </c>
      <c r="C70" s="20">
        <v>-1890</v>
      </c>
      <c r="E70" s="19">
        <v>68</v>
      </c>
      <c r="F70" s="20">
        <f>'2022 CCD Schedule'!C73</f>
        <v>-5119.4799999999996</v>
      </c>
      <c r="G70" s="20">
        <f>'2022 CCD Schedule'!D73</f>
        <v>-2047.79</v>
      </c>
    </row>
    <row r="71" spans="1:7">
      <c r="A71" s="19">
        <v>69</v>
      </c>
      <c r="B71" s="20">
        <v>-4660</v>
      </c>
      <c r="C71" s="20">
        <v>-1860</v>
      </c>
      <c r="E71" s="19">
        <v>69</v>
      </c>
      <c r="F71" s="20">
        <f>'2022 CCD Schedule'!C74</f>
        <v>-5067.93</v>
      </c>
      <c r="G71" s="20">
        <f>'2022 CCD Schedule'!D74</f>
        <v>-2027.17</v>
      </c>
    </row>
    <row r="72" spans="1:7">
      <c r="A72" s="13">
        <v>70</v>
      </c>
      <c r="B72" s="14">
        <v>-4600</v>
      </c>
      <c r="C72" s="14">
        <v>-1840</v>
      </c>
      <c r="E72" s="19">
        <v>70</v>
      </c>
      <c r="F72" s="20">
        <f>'2022 CCD Schedule'!C75</f>
        <v>-5016.38</v>
      </c>
      <c r="G72" s="20">
        <f>'2022 CCD Schedule'!D75</f>
        <v>-2006.55</v>
      </c>
    </row>
    <row r="73" spans="1:7">
      <c r="A73" s="13">
        <v>71</v>
      </c>
      <c r="B73" s="14">
        <v>-4540</v>
      </c>
      <c r="C73" s="14">
        <v>-1820</v>
      </c>
      <c r="E73" s="19">
        <v>71</v>
      </c>
      <c r="F73" s="20">
        <f>'2022 CCD Schedule'!C76</f>
        <v>-4964.83</v>
      </c>
      <c r="G73" s="20">
        <f>'2022 CCD Schedule'!D76</f>
        <v>-1985.93</v>
      </c>
    </row>
    <row r="74" spans="1:7">
      <c r="A74" s="13">
        <v>72</v>
      </c>
      <c r="B74" s="14">
        <v>-4490</v>
      </c>
      <c r="C74" s="14">
        <v>-1790</v>
      </c>
      <c r="E74" s="19">
        <v>72</v>
      </c>
      <c r="F74" s="20">
        <f>'2022 CCD Schedule'!C77</f>
        <v>-4913.28</v>
      </c>
      <c r="G74" s="20">
        <f>'2022 CCD Schedule'!D77</f>
        <v>-1965.31</v>
      </c>
    </row>
    <row r="75" spans="1:7">
      <c r="A75" s="13">
        <v>73</v>
      </c>
      <c r="B75" s="14">
        <v>-4430</v>
      </c>
      <c r="C75" s="14">
        <v>-1770</v>
      </c>
      <c r="E75" s="19">
        <v>73</v>
      </c>
      <c r="F75" s="20">
        <f>'2022 CCD Schedule'!C78</f>
        <v>-4861.72</v>
      </c>
      <c r="G75" s="20">
        <f>'2022 CCD Schedule'!D78</f>
        <v>-1944.69</v>
      </c>
    </row>
    <row r="76" spans="1:7">
      <c r="A76" s="13">
        <v>74</v>
      </c>
      <c r="B76" s="14">
        <v>-4370</v>
      </c>
      <c r="C76" s="14">
        <v>-1750</v>
      </c>
      <c r="E76" s="19">
        <v>74</v>
      </c>
      <c r="F76" s="20">
        <f>'2022 CCD Schedule'!C79</f>
        <v>-4810.17</v>
      </c>
      <c r="G76" s="20">
        <f>'2022 CCD Schedule'!D79</f>
        <v>-1924.07</v>
      </c>
    </row>
    <row r="77" spans="1:7">
      <c r="A77" s="13">
        <v>75</v>
      </c>
      <c r="B77" s="14">
        <v>-4310</v>
      </c>
      <c r="C77" s="14">
        <v>-1730</v>
      </c>
      <c r="E77" s="19">
        <v>75</v>
      </c>
      <c r="F77" s="20">
        <f>'2022 CCD Schedule'!C80</f>
        <v>-4758.62</v>
      </c>
      <c r="G77" s="20">
        <f>'2022 CCD Schedule'!D80</f>
        <v>-1903.45</v>
      </c>
    </row>
    <row r="78" spans="1:7">
      <c r="A78" s="13">
        <v>76</v>
      </c>
      <c r="B78" s="14">
        <v>-4260</v>
      </c>
      <c r="C78" s="14">
        <v>-1700</v>
      </c>
      <c r="E78" s="19">
        <v>76</v>
      </c>
      <c r="F78" s="20">
        <f>'2022 CCD Schedule'!C81</f>
        <v>-4707.07</v>
      </c>
      <c r="G78" s="20">
        <f>'2022 CCD Schedule'!D81</f>
        <v>-1882.83</v>
      </c>
    </row>
    <row r="79" spans="1:7">
      <c r="A79" s="13">
        <v>77</v>
      </c>
      <c r="B79" s="14">
        <v>-4200</v>
      </c>
      <c r="C79" s="14">
        <v>-1680</v>
      </c>
      <c r="E79" s="19">
        <v>77</v>
      </c>
      <c r="F79" s="20">
        <f>'2022 CCD Schedule'!C82</f>
        <v>-4655.5200000000004</v>
      </c>
      <c r="G79" s="20">
        <f>'2022 CCD Schedule'!D82</f>
        <v>-1862.21</v>
      </c>
    </row>
    <row r="80" spans="1:7">
      <c r="A80" s="13">
        <v>78</v>
      </c>
      <c r="B80" s="14">
        <v>-4140</v>
      </c>
      <c r="C80" s="14">
        <v>-1660</v>
      </c>
      <c r="E80" s="19">
        <v>78</v>
      </c>
      <c r="F80" s="20">
        <f>'2022 CCD Schedule'!C83</f>
        <v>-4603.97</v>
      </c>
      <c r="G80" s="20">
        <f>'2022 CCD Schedule'!D83</f>
        <v>-1841.59</v>
      </c>
    </row>
    <row r="81" spans="1:7">
      <c r="A81" s="13">
        <v>79</v>
      </c>
      <c r="B81" s="14">
        <v>-4080</v>
      </c>
      <c r="C81" s="14">
        <v>-1630</v>
      </c>
      <c r="E81" s="19">
        <v>79</v>
      </c>
      <c r="F81" s="20">
        <f>'2022 CCD Schedule'!C84</f>
        <v>-4552.41</v>
      </c>
      <c r="G81" s="20">
        <f>'2022 CCD Schedule'!D84</f>
        <v>-1820.97</v>
      </c>
    </row>
    <row r="82" spans="1:7">
      <c r="A82" s="13">
        <v>80</v>
      </c>
      <c r="B82" s="14">
        <v>-4030</v>
      </c>
      <c r="C82" s="14">
        <v>-1610</v>
      </c>
      <c r="E82" s="19">
        <v>80</v>
      </c>
      <c r="F82" s="20">
        <f>'2022 CCD Schedule'!C85</f>
        <v>-4500.8599999999997</v>
      </c>
      <c r="G82" s="20">
        <f>'2022 CCD Schedule'!D85</f>
        <v>-1800.34</v>
      </c>
    </row>
    <row r="83" spans="1:7">
      <c r="A83" s="13">
        <v>81</v>
      </c>
      <c r="B83" s="14">
        <v>-3970</v>
      </c>
      <c r="C83" s="14">
        <v>-1590</v>
      </c>
      <c r="E83" s="13">
        <v>81</v>
      </c>
      <c r="F83" s="14">
        <f>'2022 CCD Schedule'!C86</f>
        <v>-4449.3100000000004</v>
      </c>
      <c r="G83" s="14">
        <f>'2022 CCD Schedule'!D86</f>
        <v>-1779.72</v>
      </c>
    </row>
    <row r="84" spans="1:7">
      <c r="A84" s="13">
        <v>82</v>
      </c>
      <c r="B84" s="14">
        <v>-3910</v>
      </c>
      <c r="C84" s="14">
        <v>-1560</v>
      </c>
      <c r="E84" s="13">
        <v>82</v>
      </c>
      <c r="F84" s="14">
        <f>'2022 CCD Schedule'!C87</f>
        <v>-4397.76</v>
      </c>
      <c r="G84" s="14">
        <f>'2022 CCD Schedule'!D87</f>
        <v>-1759.1</v>
      </c>
    </row>
    <row r="85" spans="1:7">
      <c r="A85" s="13">
        <v>83</v>
      </c>
      <c r="B85" s="14">
        <v>-3850</v>
      </c>
      <c r="C85" s="14">
        <v>-1540</v>
      </c>
      <c r="E85" s="13">
        <v>83</v>
      </c>
      <c r="F85" s="14">
        <f>'2022 CCD Schedule'!C88</f>
        <v>-4346.21</v>
      </c>
      <c r="G85" s="14">
        <f>'2022 CCD Schedule'!D88</f>
        <v>-1738.48</v>
      </c>
    </row>
    <row r="86" spans="1:7">
      <c r="A86" s="13">
        <v>84</v>
      </c>
      <c r="B86" s="14">
        <v>-3800</v>
      </c>
      <c r="C86" s="14">
        <v>-1520</v>
      </c>
      <c r="E86" s="13">
        <v>84</v>
      </c>
      <c r="F86" s="14">
        <f>'2022 CCD Schedule'!C89</f>
        <v>-4294.66</v>
      </c>
      <c r="G86" s="14">
        <f>'2022 CCD Schedule'!D89</f>
        <v>-1717.86</v>
      </c>
    </row>
    <row r="87" spans="1:7">
      <c r="A87" s="13">
        <v>85</v>
      </c>
      <c r="B87" s="14">
        <v>-3740</v>
      </c>
      <c r="C87" s="14">
        <v>-1500</v>
      </c>
      <c r="E87" s="13">
        <v>85</v>
      </c>
      <c r="F87" s="14">
        <f>'2022 CCD Schedule'!C90</f>
        <v>-4243.1000000000004</v>
      </c>
      <c r="G87" s="14">
        <f>'2022 CCD Schedule'!D90</f>
        <v>-1697.24</v>
      </c>
    </row>
    <row r="88" spans="1:7">
      <c r="A88" s="13">
        <v>86</v>
      </c>
      <c r="B88" s="14">
        <v>-3680</v>
      </c>
      <c r="C88" s="14">
        <v>-1470</v>
      </c>
      <c r="E88" s="13">
        <v>86</v>
      </c>
      <c r="F88" s="14">
        <f>'2022 CCD Schedule'!C91</f>
        <v>-4191.55</v>
      </c>
      <c r="G88" s="14">
        <f>'2022 CCD Schedule'!D91</f>
        <v>-1676.62</v>
      </c>
    </row>
    <row r="89" spans="1:7">
      <c r="A89" s="13">
        <v>87</v>
      </c>
      <c r="B89" s="14">
        <v>-3620</v>
      </c>
      <c r="C89" s="14">
        <v>-1450</v>
      </c>
      <c r="E89" s="13">
        <v>87</v>
      </c>
      <c r="F89" s="14">
        <f>'2022 CCD Schedule'!C92</f>
        <v>-4140</v>
      </c>
      <c r="G89" s="14">
        <f>'2022 CCD Schedule'!D92</f>
        <v>-1656</v>
      </c>
    </row>
    <row r="90" spans="1:7">
      <c r="A90" s="13">
        <v>88</v>
      </c>
      <c r="B90" s="14">
        <v>-3570</v>
      </c>
      <c r="C90" s="14">
        <v>-1430</v>
      </c>
      <c r="E90" s="13">
        <v>88</v>
      </c>
      <c r="F90" s="14">
        <f>'2022 CCD Schedule'!C93</f>
        <v>-4088.45</v>
      </c>
      <c r="G90" s="14">
        <f>'2022 CCD Schedule'!D93</f>
        <v>-1635.38</v>
      </c>
    </row>
    <row r="91" spans="1:7">
      <c r="A91" s="13">
        <v>89</v>
      </c>
      <c r="B91" s="14">
        <v>-3510</v>
      </c>
      <c r="C91" s="14">
        <v>-1400</v>
      </c>
      <c r="E91" s="13">
        <v>89</v>
      </c>
      <c r="F91" s="14">
        <f>'2022 CCD Schedule'!C94</f>
        <v>-4036.9</v>
      </c>
      <c r="G91" s="14">
        <f>'2022 CCD Schedule'!D94</f>
        <v>-1614.76</v>
      </c>
    </row>
    <row r="92" spans="1:7">
      <c r="A92" s="13">
        <v>90</v>
      </c>
      <c r="B92" s="14">
        <v>-3450</v>
      </c>
      <c r="C92" s="14">
        <v>-1380</v>
      </c>
      <c r="E92" s="13">
        <v>90</v>
      </c>
      <c r="F92" s="14">
        <f>'2022 CCD Schedule'!C95</f>
        <v>-3985.34</v>
      </c>
      <c r="G92" s="14">
        <f>'2022 CCD Schedule'!D95</f>
        <v>-1594.14</v>
      </c>
    </row>
    <row r="93" spans="1:7">
      <c r="A93" s="13">
        <v>91</v>
      </c>
      <c r="B93" s="14">
        <v>-3390</v>
      </c>
      <c r="C93" s="14">
        <v>-1360</v>
      </c>
      <c r="E93" s="13">
        <v>91</v>
      </c>
      <c r="F93" s="14">
        <f>'2022 CCD Schedule'!C96</f>
        <v>-3933.79</v>
      </c>
      <c r="G93" s="14">
        <f>'2022 CCD Schedule'!D96</f>
        <v>-1573.52</v>
      </c>
    </row>
    <row r="94" spans="1:7">
      <c r="A94" s="13">
        <v>92</v>
      </c>
      <c r="B94" s="14">
        <v>-3340</v>
      </c>
      <c r="C94" s="14">
        <v>-1330</v>
      </c>
      <c r="E94" s="13">
        <v>92</v>
      </c>
      <c r="F94" s="14">
        <f>'2022 CCD Schedule'!C97</f>
        <v>-3882.24</v>
      </c>
      <c r="G94" s="14">
        <f>'2022 CCD Schedule'!D97</f>
        <v>-1552.9</v>
      </c>
    </row>
    <row r="95" spans="1:7">
      <c r="A95" s="13">
        <v>93</v>
      </c>
      <c r="B95" s="14">
        <v>-3280</v>
      </c>
      <c r="C95" s="14">
        <v>-1310</v>
      </c>
      <c r="E95" s="13">
        <v>93</v>
      </c>
      <c r="F95" s="14">
        <f>'2022 CCD Schedule'!C98</f>
        <v>-3830.69</v>
      </c>
      <c r="G95" s="14">
        <f>'2022 CCD Schedule'!D98</f>
        <v>-1532.28</v>
      </c>
    </row>
    <row r="96" spans="1:7">
      <c r="A96" s="13">
        <v>94</v>
      </c>
      <c r="B96" s="14">
        <v>-3220</v>
      </c>
      <c r="C96" s="14">
        <v>-1290</v>
      </c>
      <c r="E96" s="13">
        <v>94</v>
      </c>
      <c r="F96" s="14">
        <f>'2022 CCD Schedule'!C99</f>
        <v>-3779.14</v>
      </c>
      <c r="G96" s="14">
        <f>'2022 CCD Schedule'!D99</f>
        <v>-1511.66</v>
      </c>
    </row>
    <row r="97" spans="1:7">
      <c r="A97" s="13">
        <v>95</v>
      </c>
      <c r="B97" s="14">
        <v>-3160</v>
      </c>
      <c r="C97" s="14">
        <v>-1270</v>
      </c>
      <c r="E97" s="13">
        <v>95</v>
      </c>
      <c r="F97" s="14">
        <f>'2022 CCD Schedule'!C100</f>
        <v>-3727.59</v>
      </c>
      <c r="G97" s="14">
        <f>'2022 CCD Schedule'!D100</f>
        <v>-1491.03</v>
      </c>
    </row>
    <row r="98" spans="1:7">
      <c r="A98" s="13">
        <v>96</v>
      </c>
      <c r="B98" s="14">
        <v>-3110</v>
      </c>
      <c r="C98" s="14">
        <v>-1240</v>
      </c>
      <c r="E98" s="13">
        <v>96</v>
      </c>
      <c r="F98" s="14">
        <f>'2022 CCD Schedule'!C101</f>
        <v>-3676.03</v>
      </c>
      <c r="G98" s="14">
        <f>'2022 CCD Schedule'!D101</f>
        <v>-1470.41</v>
      </c>
    </row>
    <row r="99" spans="1:7">
      <c r="A99" s="13">
        <v>97</v>
      </c>
      <c r="B99" s="14">
        <v>-3050</v>
      </c>
      <c r="C99" s="14">
        <v>-1220</v>
      </c>
      <c r="E99" s="13">
        <v>97</v>
      </c>
      <c r="F99" s="14">
        <f>'2022 CCD Schedule'!C102</f>
        <v>-3624.48</v>
      </c>
      <c r="G99" s="14">
        <f>'2022 CCD Schedule'!D102</f>
        <v>-1449.79</v>
      </c>
    </row>
    <row r="100" spans="1:7">
      <c r="A100" s="13">
        <v>98</v>
      </c>
      <c r="B100" s="14">
        <v>-2990</v>
      </c>
      <c r="C100" s="14">
        <v>-1200</v>
      </c>
      <c r="E100" s="13">
        <v>98</v>
      </c>
      <c r="F100" s="14">
        <f>'2022 CCD Schedule'!C103</f>
        <v>-3572.93</v>
      </c>
      <c r="G100" s="14">
        <f>'2022 CCD Schedule'!D103</f>
        <v>-1429.17</v>
      </c>
    </row>
    <row r="101" spans="1:7">
      <c r="A101" s="13">
        <v>99</v>
      </c>
      <c r="B101" s="14">
        <v>-2930</v>
      </c>
      <c r="C101" s="14">
        <v>-1170</v>
      </c>
      <c r="E101" s="13">
        <v>99</v>
      </c>
      <c r="F101" s="14">
        <f>'2022 CCD Schedule'!C104</f>
        <v>-3521.38</v>
      </c>
      <c r="G101" s="14">
        <f>'2022 CCD Schedule'!D104</f>
        <v>-1408.55</v>
      </c>
    </row>
    <row r="102" spans="1:7">
      <c r="A102" s="13">
        <v>100</v>
      </c>
      <c r="B102" s="14">
        <v>-2880</v>
      </c>
      <c r="C102" s="14">
        <v>-1150</v>
      </c>
      <c r="E102" s="13">
        <v>100</v>
      </c>
      <c r="F102" s="14">
        <f>'2022 CCD Schedule'!C105</f>
        <v>-3469.83</v>
      </c>
      <c r="G102" s="14">
        <f>'2022 CCD Schedule'!D105</f>
        <v>-1387.93</v>
      </c>
    </row>
    <row r="103" spans="1:7">
      <c r="A103" s="13">
        <v>101</v>
      </c>
      <c r="B103" s="14">
        <v>-2820</v>
      </c>
      <c r="C103" s="14">
        <v>-1130</v>
      </c>
      <c r="E103" s="19">
        <v>101</v>
      </c>
      <c r="F103" s="20">
        <f>'2022 CCD Schedule'!C106</f>
        <v>-3418.28</v>
      </c>
      <c r="G103" s="20">
        <f>'2022 CCD Schedule'!D106</f>
        <v>-1367.31</v>
      </c>
    </row>
    <row r="104" spans="1:7">
      <c r="A104" s="13">
        <v>102</v>
      </c>
      <c r="B104" s="14">
        <v>-2760</v>
      </c>
      <c r="C104" s="14">
        <v>-1100</v>
      </c>
      <c r="E104" s="19">
        <v>102</v>
      </c>
      <c r="F104" s="20">
        <f>'2022 CCD Schedule'!C107</f>
        <v>-3366.72</v>
      </c>
      <c r="G104" s="20">
        <f>'2022 CCD Schedule'!D107</f>
        <v>-1346.69</v>
      </c>
    </row>
    <row r="105" spans="1:7">
      <c r="A105" s="13">
        <v>103</v>
      </c>
      <c r="B105" s="14">
        <v>-2700</v>
      </c>
      <c r="C105" s="14">
        <v>-1080</v>
      </c>
      <c r="E105" s="19">
        <v>103</v>
      </c>
      <c r="F105" s="20">
        <f>'2022 CCD Schedule'!C108</f>
        <v>-3315.17</v>
      </c>
      <c r="G105" s="20">
        <f>'2022 CCD Schedule'!D108</f>
        <v>-1326.07</v>
      </c>
    </row>
    <row r="106" spans="1:7">
      <c r="A106" s="13">
        <v>104</v>
      </c>
      <c r="B106" s="14">
        <v>-2650</v>
      </c>
      <c r="C106" s="14">
        <v>-1060</v>
      </c>
      <c r="E106" s="19">
        <v>104</v>
      </c>
      <c r="F106" s="20">
        <f>'2022 CCD Schedule'!C109</f>
        <v>-3263.62</v>
      </c>
      <c r="G106" s="20">
        <f>'2022 CCD Schedule'!D109</f>
        <v>-1305.45</v>
      </c>
    </row>
    <row r="107" spans="1:7">
      <c r="A107" s="13">
        <v>105</v>
      </c>
      <c r="B107" s="14">
        <v>-2590</v>
      </c>
      <c r="C107" s="14">
        <v>-1040</v>
      </c>
      <c r="E107" s="19">
        <v>105</v>
      </c>
      <c r="F107" s="20">
        <f>'2022 CCD Schedule'!C110</f>
        <v>-3212.07</v>
      </c>
      <c r="G107" s="20">
        <f>'2022 CCD Schedule'!D110</f>
        <v>-1284.83</v>
      </c>
    </row>
    <row r="108" spans="1:7">
      <c r="A108" s="13">
        <v>106</v>
      </c>
      <c r="B108" s="14">
        <v>-2530</v>
      </c>
      <c r="C108" s="14">
        <v>-1010</v>
      </c>
      <c r="E108" s="19">
        <v>106</v>
      </c>
      <c r="F108" s="20">
        <f>'2022 CCD Schedule'!C111</f>
        <v>-3160.52</v>
      </c>
      <c r="G108" s="20">
        <f>'2022 CCD Schedule'!D111</f>
        <v>-1264.21</v>
      </c>
    </row>
    <row r="109" spans="1:7">
      <c r="A109" s="13">
        <v>107</v>
      </c>
      <c r="B109" s="14">
        <v>-2470</v>
      </c>
      <c r="C109" s="14">
        <v>-990</v>
      </c>
      <c r="E109" s="19">
        <v>107</v>
      </c>
      <c r="F109" s="20">
        <f>'2022 CCD Schedule'!C112</f>
        <v>-3108.97</v>
      </c>
      <c r="G109" s="20">
        <f>'2022 CCD Schedule'!D112</f>
        <v>-1243.5899999999999</v>
      </c>
    </row>
    <row r="110" spans="1:7">
      <c r="A110" s="13">
        <v>108</v>
      </c>
      <c r="B110" s="14">
        <v>-2420</v>
      </c>
      <c r="C110" s="14">
        <v>-970</v>
      </c>
      <c r="E110" s="19">
        <v>108</v>
      </c>
      <c r="F110" s="20">
        <f>'2022 CCD Schedule'!C113</f>
        <v>-3057.41</v>
      </c>
      <c r="G110" s="20">
        <f>'2022 CCD Schedule'!D113</f>
        <v>-1222.97</v>
      </c>
    </row>
    <row r="111" spans="1:7">
      <c r="A111" s="13">
        <v>109</v>
      </c>
      <c r="B111" s="14">
        <v>-2360</v>
      </c>
      <c r="C111" s="14">
        <v>-940</v>
      </c>
      <c r="E111" s="19">
        <v>109</v>
      </c>
      <c r="F111" s="20">
        <f>'2022 CCD Schedule'!C114</f>
        <v>-3005.86</v>
      </c>
      <c r="G111" s="20">
        <f>'2022 CCD Schedule'!D114</f>
        <v>-1202.3399999999999</v>
      </c>
    </row>
    <row r="112" spans="1:7">
      <c r="A112" s="13">
        <v>110</v>
      </c>
      <c r="B112" s="14">
        <v>-2300</v>
      </c>
      <c r="C112" s="14">
        <v>-920</v>
      </c>
      <c r="E112" s="19">
        <v>110</v>
      </c>
      <c r="F112" s="20">
        <f>'2022 CCD Schedule'!C115</f>
        <v>-2954.31</v>
      </c>
      <c r="G112" s="20">
        <f>'2022 CCD Schedule'!D115</f>
        <v>-1181.72</v>
      </c>
    </row>
    <row r="113" spans="1:7">
      <c r="A113" s="13">
        <v>111</v>
      </c>
      <c r="B113" s="14">
        <v>-2240</v>
      </c>
      <c r="C113" s="14">
        <v>-900</v>
      </c>
      <c r="E113" s="19">
        <v>111</v>
      </c>
      <c r="F113" s="20">
        <f>'2022 CCD Schedule'!C116</f>
        <v>-2902.76</v>
      </c>
      <c r="G113" s="20">
        <f>'2022 CCD Schedule'!D116</f>
        <v>-1161.0999999999999</v>
      </c>
    </row>
    <row r="114" spans="1:7">
      <c r="A114" s="13">
        <v>112</v>
      </c>
      <c r="B114" s="14">
        <v>-2190</v>
      </c>
      <c r="C114" s="14">
        <v>-870</v>
      </c>
      <c r="E114" s="19">
        <v>112</v>
      </c>
      <c r="F114" s="20">
        <f>'2022 CCD Schedule'!C117</f>
        <v>-2851.21</v>
      </c>
      <c r="G114" s="20">
        <f>'2022 CCD Schedule'!D117</f>
        <v>-1140.48</v>
      </c>
    </row>
    <row r="115" spans="1:7">
      <c r="A115" s="13">
        <v>113</v>
      </c>
      <c r="B115" s="14">
        <v>-2130</v>
      </c>
      <c r="C115" s="14">
        <v>-850</v>
      </c>
      <c r="E115" s="19">
        <v>113</v>
      </c>
      <c r="F115" s="20">
        <f>'2022 CCD Schedule'!C118</f>
        <v>-2799.66</v>
      </c>
      <c r="G115" s="20">
        <f>'2022 CCD Schedule'!D118</f>
        <v>-1119.8599999999999</v>
      </c>
    </row>
    <row r="116" spans="1:7">
      <c r="A116" s="13">
        <v>114</v>
      </c>
      <c r="B116" s="14">
        <v>-2070</v>
      </c>
      <c r="C116" s="14">
        <v>-830</v>
      </c>
      <c r="E116" s="19">
        <v>114</v>
      </c>
      <c r="F116" s="20">
        <f>'2022 CCD Schedule'!C119</f>
        <v>-2748.1</v>
      </c>
      <c r="G116" s="20">
        <f>'2022 CCD Schedule'!D119</f>
        <v>-1099.24</v>
      </c>
    </row>
    <row r="117" spans="1:7">
      <c r="A117" s="13">
        <v>115</v>
      </c>
      <c r="B117" s="14">
        <v>-2010</v>
      </c>
      <c r="C117" s="14">
        <v>-810</v>
      </c>
      <c r="E117" s="19">
        <v>115</v>
      </c>
      <c r="F117" s="20">
        <f>'2022 CCD Schedule'!C120</f>
        <v>-2696.55</v>
      </c>
      <c r="G117" s="20">
        <f>'2022 CCD Schedule'!D120</f>
        <v>-1078.6199999999999</v>
      </c>
    </row>
    <row r="118" spans="1:7">
      <c r="A118" s="13">
        <v>116</v>
      </c>
      <c r="B118" s="14">
        <v>-1960</v>
      </c>
      <c r="C118" s="14">
        <v>-780</v>
      </c>
      <c r="E118" s="19">
        <v>116</v>
      </c>
      <c r="F118" s="20">
        <f>'2022 CCD Schedule'!C121</f>
        <v>-2645</v>
      </c>
      <c r="G118" s="20">
        <f>'2022 CCD Schedule'!D121</f>
        <v>-1058</v>
      </c>
    </row>
    <row r="119" spans="1:7">
      <c r="A119" s="13">
        <v>117</v>
      </c>
      <c r="B119" s="14">
        <v>-1900</v>
      </c>
      <c r="C119" s="14">
        <v>-760</v>
      </c>
      <c r="E119" s="19">
        <v>117</v>
      </c>
      <c r="F119" s="20">
        <f>'2022 CCD Schedule'!C122</f>
        <v>-2593.4499999999998</v>
      </c>
      <c r="G119" s="20">
        <f>'2022 CCD Schedule'!D122</f>
        <v>-1037.3800000000001</v>
      </c>
    </row>
    <row r="120" spans="1:7">
      <c r="A120" s="13">
        <v>118</v>
      </c>
      <c r="B120" s="14">
        <v>-1840</v>
      </c>
      <c r="C120" s="14">
        <v>-740</v>
      </c>
      <c r="E120" s="19">
        <v>118</v>
      </c>
      <c r="F120" s="20">
        <f>'2022 CCD Schedule'!C123</f>
        <v>-2541.9</v>
      </c>
      <c r="G120" s="20">
        <f>'2022 CCD Schedule'!D123</f>
        <v>-1016.76</v>
      </c>
    </row>
    <row r="121" spans="1:7">
      <c r="A121" s="13">
        <v>119</v>
      </c>
      <c r="B121" s="14">
        <v>-1780</v>
      </c>
      <c r="C121" s="14">
        <v>-710</v>
      </c>
      <c r="E121" s="19">
        <v>119</v>
      </c>
      <c r="F121" s="20">
        <f>'2022 CCD Schedule'!C124</f>
        <v>-2490.34</v>
      </c>
      <c r="G121" s="20">
        <f>'2022 CCD Schedule'!D124</f>
        <v>-996.14</v>
      </c>
    </row>
    <row r="122" spans="1:7">
      <c r="A122" s="13">
        <v>120</v>
      </c>
      <c r="B122" s="14">
        <v>-1730</v>
      </c>
      <c r="C122" s="14">
        <v>-690</v>
      </c>
      <c r="E122" s="19">
        <v>120</v>
      </c>
      <c r="F122" s="20">
        <f>'2022 CCD Schedule'!C125</f>
        <v>-2438.79</v>
      </c>
      <c r="G122" s="20">
        <f>'2022 CCD Schedule'!D125</f>
        <v>-975.52</v>
      </c>
    </row>
    <row r="123" spans="1:7">
      <c r="A123" s="13">
        <v>121</v>
      </c>
      <c r="B123" s="14">
        <v>-1670</v>
      </c>
      <c r="C123" s="14">
        <v>-670</v>
      </c>
      <c r="E123" s="13">
        <v>121</v>
      </c>
      <c r="F123" s="14">
        <f>'2022 CCD Schedule'!C126</f>
        <v>-2387.2399999999998</v>
      </c>
      <c r="G123" s="14">
        <f>'2022 CCD Schedule'!D126</f>
        <v>-954.9</v>
      </c>
    </row>
    <row r="124" spans="1:7">
      <c r="A124" s="13">
        <v>122</v>
      </c>
      <c r="B124" s="14">
        <v>-1610</v>
      </c>
      <c r="C124" s="14">
        <v>-640</v>
      </c>
      <c r="E124" s="13">
        <v>122</v>
      </c>
      <c r="F124" s="14">
        <f>'2022 CCD Schedule'!C127</f>
        <v>-2335.69</v>
      </c>
      <c r="G124" s="14">
        <f>'2022 CCD Schedule'!D127</f>
        <v>-934.28</v>
      </c>
    </row>
    <row r="125" spans="1:7">
      <c r="A125" s="13">
        <v>123</v>
      </c>
      <c r="B125" s="14">
        <v>-1550</v>
      </c>
      <c r="C125" s="14">
        <v>-620</v>
      </c>
      <c r="E125" s="13">
        <v>123</v>
      </c>
      <c r="F125" s="14">
        <f>'2022 CCD Schedule'!C128</f>
        <v>-2284.14</v>
      </c>
      <c r="G125" s="14">
        <f>'2022 CCD Schedule'!D128</f>
        <v>-913.66</v>
      </c>
    </row>
    <row r="126" spans="1:7">
      <c r="A126" s="13">
        <v>124</v>
      </c>
      <c r="B126" s="14">
        <v>-1500</v>
      </c>
      <c r="C126" s="14">
        <v>-600</v>
      </c>
      <c r="E126" s="13">
        <v>124</v>
      </c>
      <c r="F126" s="14">
        <f>'2022 CCD Schedule'!C129</f>
        <v>-2232.59</v>
      </c>
      <c r="G126" s="14">
        <f>'2022 CCD Schedule'!D129</f>
        <v>-893.03</v>
      </c>
    </row>
    <row r="127" spans="1:7">
      <c r="A127" s="13">
        <v>125</v>
      </c>
      <c r="B127" s="14">
        <v>-1440</v>
      </c>
      <c r="C127" s="14">
        <v>-580</v>
      </c>
      <c r="E127" s="13">
        <v>125</v>
      </c>
      <c r="F127" s="14">
        <f>'2022 CCD Schedule'!C130</f>
        <v>-2181.0300000000002</v>
      </c>
      <c r="G127" s="14">
        <f>'2022 CCD Schedule'!D130</f>
        <v>-872.41</v>
      </c>
    </row>
    <row r="128" spans="1:7">
      <c r="A128" s="13">
        <v>126</v>
      </c>
      <c r="B128" s="14">
        <v>-1380</v>
      </c>
      <c r="C128" s="14">
        <v>-550</v>
      </c>
      <c r="E128" s="13">
        <v>126</v>
      </c>
      <c r="F128" s="14">
        <f>'2022 CCD Schedule'!C131</f>
        <v>-2129.48</v>
      </c>
      <c r="G128" s="14">
        <f>'2022 CCD Schedule'!D131</f>
        <v>-851.79</v>
      </c>
    </row>
    <row r="129" spans="1:7">
      <c r="A129" s="13">
        <v>127</v>
      </c>
      <c r="B129" s="14">
        <v>-1320</v>
      </c>
      <c r="C129" s="14">
        <v>-530</v>
      </c>
      <c r="E129" s="13">
        <v>127</v>
      </c>
      <c r="F129" s="14">
        <f>'2022 CCD Schedule'!C132</f>
        <v>-2077.9299999999998</v>
      </c>
      <c r="G129" s="14">
        <f>'2022 CCD Schedule'!D132</f>
        <v>-831.17</v>
      </c>
    </row>
    <row r="130" spans="1:7">
      <c r="A130" s="13">
        <v>128</v>
      </c>
      <c r="B130" s="14">
        <v>-1270</v>
      </c>
      <c r="C130" s="14">
        <v>-510</v>
      </c>
      <c r="E130" s="13">
        <v>128</v>
      </c>
      <c r="F130" s="14">
        <f>'2022 CCD Schedule'!C133</f>
        <v>-2026.38</v>
      </c>
      <c r="G130" s="14">
        <f>'2022 CCD Schedule'!D133</f>
        <v>-810.55</v>
      </c>
    </row>
    <row r="131" spans="1:7">
      <c r="A131" s="13">
        <v>129</v>
      </c>
      <c r="B131" s="14">
        <v>-1210</v>
      </c>
      <c r="C131" s="14">
        <v>-480</v>
      </c>
      <c r="E131" s="13">
        <v>129</v>
      </c>
      <c r="F131" s="14">
        <f>'2022 CCD Schedule'!C134</f>
        <v>-1974.83</v>
      </c>
      <c r="G131" s="14">
        <f>'2022 CCD Schedule'!D134</f>
        <v>-789.93</v>
      </c>
    </row>
    <row r="132" spans="1:7">
      <c r="A132" s="13">
        <v>130</v>
      </c>
      <c r="B132" s="14">
        <v>-1150</v>
      </c>
      <c r="C132" s="14">
        <v>-460</v>
      </c>
      <c r="E132" s="13">
        <v>130</v>
      </c>
      <c r="F132" s="14">
        <f>'2022 CCD Schedule'!C135</f>
        <v>-1923.28</v>
      </c>
      <c r="G132" s="14">
        <f>'2022 CCD Schedule'!D135</f>
        <v>-769.31</v>
      </c>
    </row>
    <row r="133" spans="1:7">
      <c r="A133" s="13">
        <v>131</v>
      </c>
      <c r="B133" s="14" t="s">
        <v>106</v>
      </c>
      <c r="C133" s="14" t="s">
        <v>106</v>
      </c>
      <c r="E133" s="13">
        <v>131</v>
      </c>
      <c r="F133" s="14">
        <f>'2022 CCD Schedule'!C136</f>
        <v>-1871.72</v>
      </c>
      <c r="G133" s="14">
        <f>'2022 CCD Schedule'!D136</f>
        <v>-748.69</v>
      </c>
    </row>
    <row r="134" spans="1:7">
      <c r="A134" s="13">
        <v>132</v>
      </c>
      <c r="B134" s="14" t="s">
        <v>106</v>
      </c>
      <c r="C134" s="14" t="s">
        <v>106</v>
      </c>
      <c r="E134" s="13">
        <v>132</v>
      </c>
      <c r="F134" s="14">
        <f>'2022 CCD Schedule'!C137</f>
        <v>-1820.17</v>
      </c>
      <c r="G134" s="14">
        <f>'2022 CCD Schedule'!D137</f>
        <v>-728.07</v>
      </c>
    </row>
    <row r="135" spans="1:7">
      <c r="A135" s="13">
        <v>133</v>
      </c>
      <c r="B135" s="14" t="s">
        <v>106</v>
      </c>
      <c r="C135" s="14" t="s">
        <v>106</v>
      </c>
      <c r="E135" s="13">
        <v>133</v>
      </c>
      <c r="F135" s="14">
        <f>'2022 CCD Schedule'!C138</f>
        <v>-1768.62</v>
      </c>
      <c r="G135" s="14">
        <f>'2022 CCD Schedule'!D138</f>
        <v>-707.45</v>
      </c>
    </row>
    <row r="136" spans="1:7">
      <c r="A136" s="13">
        <v>134</v>
      </c>
      <c r="B136" s="14" t="s">
        <v>106</v>
      </c>
      <c r="C136" s="14" t="s">
        <v>106</v>
      </c>
      <c r="E136" s="13">
        <v>134</v>
      </c>
      <c r="F136" s="14">
        <f>'2022 CCD Schedule'!C139</f>
        <v>-1717.07</v>
      </c>
      <c r="G136" s="14">
        <f>'2022 CCD Schedule'!D139</f>
        <v>-686.83</v>
      </c>
    </row>
    <row r="137" spans="1:7">
      <c r="A137" s="13">
        <v>135</v>
      </c>
      <c r="B137" s="14" t="s">
        <v>106</v>
      </c>
      <c r="C137" s="14" t="s">
        <v>106</v>
      </c>
      <c r="E137" s="13">
        <v>135</v>
      </c>
      <c r="F137" s="14">
        <f>'2022 CCD Schedule'!C140</f>
        <v>-1665.52</v>
      </c>
      <c r="G137" s="14">
        <f>'2022 CCD Schedule'!D140</f>
        <v>-666.21</v>
      </c>
    </row>
    <row r="138" spans="1:7">
      <c r="A138" s="13">
        <v>136</v>
      </c>
      <c r="B138" s="14" t="s">
        <v>106</v>
      </c>
      <c r="C138" s="14" t="s">
        <v>106</v>
      </c>
      <c r="E138" s="13">
        <v>136</v>
      </c>
      <c r="F138" s="14">
        <f>'2022 CCD Schedule'!C141</f>
        <v>-1613.97</v>
      </c>
      <c r="G138" s="14">
        <f>'2022 CCD Schedule'!D141</f>
        <v>-645.59</v>
      </c>
    </row>
    <row r="139" spans="1:7">
      <c r="A139" s="13">
        <v>137</v>
      </c>
      <c r="B139" s="14" t="s">
        <v>106</v>
      </c>
      <c r="C139" s="14" t="s">
        <v>106</v>
      </c>
      <c r="E139" s="13">
        <v>137</v>
      </c>
      <c r="F139" s="14">
        <f>'2022 CCD Schedule'!C142</f>
        <v>-1562.41</v>
      </c>
      <c r="G139" s="14">
        <f>'2022 CCD Schedule'!D142</f>
        <v>-624.97</v>
      </c>
    </row>
    <row r="140" spans="1:7">
      <c r="A140" s="13">
        <v>138</v>
      </c>
      <c r="B140" s="14" t="s">
        <v>106</v>
      </c>
      <c r="C140" s="14" t="s">
        <v>106</v>
      </c>
      <c r="E140" s="13">
        <v>138</v>
      </c>
      <c r="F140" s="14">
        <f>'2022 CCD Schedule'!C143</f>
        <v>-1510.86</v>
      </c>
      <c r="G140" s="14">
        <f>'2022 CCD Schedule'!D143</f>
        <v>-604.34</v>
      </c>
    </row>
    <row r="141" spans="1:7">
      <c r="A141" s="13">
        <v>139</v>
      </c>
      <c r="B141" s="14" t="s">
        <v>106</v>
      </c>
      <c r="C141" s="14" t="s">
        <v>106</v>
      </c>
      <c r="E141" s="13">
        <v>139</v>
      </c>
      <c r="F141" s="14">
        <f>'2022 CCD Schedule'!C144</f>
        <v>-1459.31</v>
      </c>
      <c r="G141" s="14">
        <f>'2022 CCD Schedule'!D144</f>
        <v>-583.72</v>
      </c>
    </row>
    <row r="142" spans="1:7">
      <c r="A142" s="13">
        <v>140</v>
      </c>
      <c r="B142" s="14" t="s">
        <v>106</v>
      </c>
      <c r="C142" s="14" t="s">
        <v>106</v>
      </c>
      <c r="E142" s="13">
        <v>140</v>
      </c>
      <c r="F142" s="14">
        <f>'2022 CCD Schedule'!C145</f>
        <v>-1407.76</v>
      </c>
      <c r="G142" s="14">
        <f>'2022 CCD Schedule'!D145</f>
        <v>-563.1</v>
      </c>
    </row>
    <row r="143" spans="1:7">
      <c r="A143" s="13">
        <v>141</v>
      </c>
      <c r="B143" s="14" t="s">
        <v>106</v>
      </c>
      <c r="C143" s="14" t="s">
        <v>106</v>
      </c>
      <c r="E143" s="13">
        <v>141</v>
      </c>
      <c r="F143" s="14">
        <f>'2022 CCD Schedule'!C146</f>
        <v>-1356.21</v>
      </c>
      <c r="G143" s="14">
        <f>'2022 CCD Schedule'!D146</f>
        <v>-542.48</v>
      </c>
    </row>
    <row r="144" spans="1:7">
      <c r="A144" s="13">
        <v>142</v>
      </c>
      <c r="B144" s="14" t="s">
        <v>106</v>
      </c>
      <c r="C144" s="14" t="s">
        <v>106</v>
      </c>
      <c r="E144" s="13">
        <v>142</v>
      </c>
      <c r="F144" s="14">
        <f>'2022 CCD Schedule'!C147</f>
        <v>-1304.6600000000001</v>
      </c>
      <c r="G144" s="14">
        <f>'2022 CCD Schedule'!D147</f>
        <v>-521.86</v>
      </c>
    </row>
    <row r="145" spans="1:7">
      <c r="A145" s="13">
        <v>143</v>
      </c>
      <c r="B145" s="14" t="s">
        <v>106</v>
      </c>
      <c r="C145" s="14" t="s">
        <v>106</v>
      </c>
      <c r="E145" s="13">
        <v>143</v>
      </c>
      <c r="F145" s="14">
        <f>'2022 CCD Schedule'!C148</f>
        <v>-1253.0999999999999</v>
      </c>
      <c r="G145" s="14">
        <f>'2022 CCD Schedule'!D148</f>
        <v>-501.24</v>
      </c>
    </row>
    <row r="146" spans="1:7">
      <c r="A146" s="13">
        <v>144</v>
      </c>
      <c r="B146" s="14" t="s">
        <v>106</v>
      </c>
      <c r="C146" s="14" t="s">
        <v>106</v>
      </c>
      <c r="E146" s="13">
        <v>144</v>
      </c>
      <c r="F146" s="14">
        <f>'2022 CCD Schedule'!C149</f>
        <v>-1201.55</v>
      </c>
      <c r="G146" s="14">
        <f>'2022 CCD Schedule'!D149</f>
        <v>-480.62</v>
      </c>
    </row>
    <row r="147" spans="1:7">
      <c r="A147" s="13">
        <v>145</v>
      </c>
      <c r="B147" s="14" t="s">
        <v>106</v>
      </c>
      <c r="C147" s="14" t="s">
        <v>106</v>
      </c>
      <c r="E147" s="13">
        <v>145</v>
      </c>
      <c r="F147" s="14">
        <f>'2022 CCD Schedule'!C150</f>
        <v>-1150</v>
      </c>
      <c r="G147" s="14">
        <f>'2022 CCD Schedule'!D150</f>
        <v>-460</v>
      </c>
    </row>
    <row r="148" spans="1:7">
      <c r="A148" s="13">
        <v>146</v>
      </c>
      <c r="B148" s="14" t="s">
        <v>106</v>
      </c>
      <c r="C148" s="14" t="s">
        <v>106</v>
      </c>
      <c r="E148" s="13">
        <v>146</v>
      </c>
      <c r="F148" s="14">
        <f>'2022 CCD Schedule'!C151</f>
        <v>-1098.45</v>
      </c>
      <c r="G148" s="14">
        <f>'2022 CCD Schedule'!D151</f>
        <v>-439.38</v>
      </c>
    </row>
    <row r="149" spans="1:7">
      <c r="A149" s="13">
        <v>147</v>
      </c>
      <c r="B149" s="14" t="s">
        <v>106</v>
      </c>
      <c r="C149" s="14" t="s">
        <v>106</v>
      </c>
      <c r="E149" s="13">
        <v>147</v>
      </c>
      <c r="F149" s="14" t="str">
        <f>'2022 CCD Schedule'!C152</f>
        <v/>
      </c>
      <c r="G149" s="14" t="str">
        <f>'2022 CCD Schedule'!D152</f>
        <v/>
      </c>
    </row>
    <row r="150" spans="1:7">
      <c r="A150" s="13">
        <v>148</v>
      </c>
      <c r="B150" s="14" t="s">
        <v>106</v>
      </c>
      <c r="C150" s="14" t="s">
        <v>106</v>
      </c>
      <c r="E150" s="13">
        <v>148</v>
      </c>
      <c r="F150" s="14" t="str">
        <f>'2022 CCD Schedule'!C153</f>
        <v/>
      </c>
      <c r="G150" s="14" t="str">
        <f>'2022 CCD Schedule'!D153</f>
        <v/>
      </c>
    </row>
    <row r="151" spans="1:7">
      <c r="A151" s="13">
        <v>149</v>
      </c>
      <c r="B151" s="14" t="s">
        <v>106</v>
      </c>
      <c r="C151" s="14" t="s">
        <v>106</v>
      </c>
      <c r="E151" s="13">
        <v>149</v>
      </c>
      <c r="F151" s="14" t="str">
        <f>'2022 CCD Schedule'!C154</f>
        <v/>
      </c>
      <c r="G151" s="14" t="str">
        <f>'2022 CCD Schedule'!D154</f>
        <v/>
      </c>
    </row>
    <row r="152" spans="1:7">
      <c r="A152" s="13">
        <v>150</v>
      </c>
      <c r="B152" s="14" t="s">
        <v>106</v>
      </c>
      <c r="C152" s="14" t="s">
        <v>106</v>
      </c>
      <c r="E152" s="13">
        <v>150</v>
      </c>
      <c r="F152" s="14" t="str">
        <f>'2022 CCD Schedule'!C155</f>
        <v/>
      </c>
      <c r="G152" s="14" t="str">
        <f>'2022 CCD Schedule'!D155</f>
        <v/>
      </c>
    </row>
    <row r="153" spans="1:7">
      <c r="A153" s="13">
        <v>151</v>
      </c>
      <c r="B153" s="14" t="s">
        <v>106</v>
      </c>
      <c r="C153" s="14" t="s">
        <v>106</v>
      </c>
      <c r="E153" s="13">
        <v>151</v>
      </c>
      <c r="F153" s="14" t="str">
        <f>'2022 CCD Schedule'!C156</f>
        <v/>
      </c>
      <c r="G153" s="14" t="str">
        <f>'2022 CCD Schedule'!D156</f>
        <v/>
      </c>
    </row>
    <row r="154" spans="1:7">
      <c r="A154" s="13">
        <v>152</v>
      </c>
      <c r="B154" s="14" t="s">
        <v>106</v>
      </c>
      <c r="C154" s="14" t="s">
        <v>106</v>
      </c>
      <c r="E154" s="13">
        <v>152</v>
      </c>
      <c r="F154" s="14" t="str">
        <f>'2022 CCD Schedule'!C157</f>
        <v/>
      </c>
      <c r="G154" s="14" t="str">
        <f>'2022 CCD Schedule'!D157</f>
        <v/>
      </c>
    </row>
    <row r="155" spans="1:7">
      <c r="A155" s="13">
        <v>153</v>
      </c>
      <c r="B155" s="14" t="s">
        <v>106</v>
      </c>
      <c r="C155" s="14" t="s">
        <v>106</v>
      </c>
      <c r="E155" s="13">
        <v>153</v>
      </c>
      <c r="F155" s="14" t="str">
        <f>'2022 CCD Schedule'!C158</f>
        <v/>
      </c>
      <c r="G155" s="14" t="str">
        <f>'2022 CCD Schedule'!D158</f>
        <v/>
      </c>
    </row>
    <row r="156" spans="1:7">
      <c r="A156" s="13">
        <v>154</v>
      </c>
      <c r="B156" s="14" t="s">
        <v>106</v>
      </c>
      <c r="C156" s="14" t="s">
        <v>106</v>
      </c>
      <c r="E156" s="13">
        <v>154</v>
      </c>
      <c r="F156" s="14" t="str">
        <f>'2022 CCD Schedule'!C159</f>
        <v/>
      </c>
      <c r="G156" s="14" t="str">
        <f>'2022 CCD Schedule'!D159</f>
        <v/>
      </c>
    </row>
    <row r="157" spans="1:7">
      <c r="A157" s="13">
        <v>155</v>
      </c>
      <c r="B157" s="14" t="s">
        <v>106</v>
      </c>
      <c r="C157" s="14" t="s">
        <v>106</v>
      </c>
      <c r="E157" s="13">
        <v>155</v>
      </c>
      <c r="F157" s="14" t="str">
        <f>'2022 CCD Schedule'!C160</f>
        <v/>
      </c>
      <c r="G157" s="14" t="str">
        <f>'2022 CCD Schedule'!D160</f>
        <v/>
      </c>
    </row>
    <row r="158" spans="1:7">
      <c r="A158" s="13">
        <v>156</v>
      </c>
      <c r="B158" s="14" t="s">
        <v>106</v>
      </c>
      <c r="C158" s="14" t="s">
        <v>106</v>
      </c>
      <c r="E158" s="13">
        <v>156</v>
      </c>
      <c r="F158" s="14" t="str">
        <f>'2022 CCD Schedule'!C161</f>
        <v/>
      </c>
      <c r="G158" s="14" t="str">
        <f>'2022 CCD Schedule'!D161</f>
        <v/>
      </c>
    </row>
    <row r="159" spans="1:7">
      <c r="A159" s="13">
        <v>157</v>
      </c>
      <c r="B159" s="14" t="s">
        <v>106</v>
      </c>
      <c r="C159" s="14" t="s">
        <v>106</v>
      </c>
      <c r="E159" s="13">
        <v>157</v>
      </c>
      <c r="F159" s="14" t="str">
        <f>'2022 CCD Schedule'!C162</f>
        <v/>
      </c>
      <c r="G159" s="14" t="str">
        <f>'2022 CCD Schedule'!D162</f>
        <v/>
      </c>
    </row>
    <row r="160" spans="1:7">
      <c r="A160" s="13">
        <v>158</v>
      </c>
      <c r="B160" s="14" t="s">
        <v>106</v>
      </c>
      <c r="C160" s="14" t="s">
        <v>106</v>
      </c>
      <c r="E160" s="13">
        <v>158</v>
      </c>
      <c r="F160" s="14" t="str">
        <f>'2022 CCD Schedule'!C163</f>
        <v/>
      </c>
      <c r="G160" s="14" t="str">
        <f>'2022 CCD Schedule'!D163</f>
        <v/>
      </c>
    </row>
    <row r="161" spans="1:7">
      <c r="A161" s="13">
        <v>159</v>
      </c>
      <c r="B161" s="14" t="s">
        <v>106</v>
      </c>
      <c r="C161" s="14" t="s">
        <v>106</v>
      </c>
      <c r="E161" s="13">
        <v>159</v>
      </c>
      <c r="F161" s="14" t="str">
        <f>'2022 CCD Schedule'!C164</f>
        <v/>
      </c>
      <c r="G161" s="14" t="str">
        <f>'2022 CCD Schedule'!D164</f>
        <v/>
      </c>
    </row>
    <row r="162" spans="1:7">
      <c r="A162" s="13">
        <v>160</v>
      </c>
      <c r="B162" s="14" t="s">
        <v>106</v>
      </c>
      <c r="C162" s="14" t="s">
        <v>106</v>
      </c>
      <c r="E162" s="13">
        <v>160</v>
      </c>
      <c r="F162" s="14" t="str">
        <f>'2022 CCD Schedule'!C165</f>
        <v/>
      </c>
      <c r="G162" s="14" t="str">
        <f>'2022 CCD Schedule'!D165</f>
        <v/>
      </c>
    </row>
    <row r="163" spans="1:7">
      <c r="A163" s="13">
        <v>161</v>
      </c>
      <c r="B163" s="14" t="s">
        <v>106</v>
      </c>
      <c r="C163" s="14" t="s">
        <v>106</v>
      </c>
      <c r="E163" s="13">
        <v>161</v>
      </c>
      <c r="F163" s="14" t="str">
        <f>'2022 CCD Schedule'!C166</f>
        <v/>
      </c>
      <c r="G163" s="14" t="str">
        <f>'2022 CCD Schedule'!D166</f>
        <v/>
      </c>
    </row>
    <row r="164" spans="1:7">
      <c r="A164" s="13">
        <v>162</v>
      </c>
      <c r="B164" s="14" t="s">
        <v>106</v>
      </c>
      <c r="C164" s="14" t="s">
        <v>106</v>
      </c>
      <c r="E164" s="13">
        <v>162</v>
      </c>
      <c r="F164" s="14" t="str">
        <f>'2022 CCD Schedule'!C167</f>
        <v/>
      </c>
      <c r="G164" s="14" t="str">
        <f>'2022 CCD Schedule'!D167</f>
        <v/>
      </c>
    </row>
    <row r="165" spans="1:7">
      <c r="A165" s="13">
        <v>163</v>
      </c>
      <c r="B165" s="14" t="s">
        <v>106</v>
      </c>
      <c r="C165" s="14" t="s">
        <v>106</v>
      </c>
      <c r="E165" s="13">
        <v>163</v>
      </c>
      <c r="F165" s="14" t="str">
        <f>'2022 CCD Schedule'!C168</f>
        <v/>
      </c>
      <c r="G165" s="14" t="str">
        <f>'2022 CCD Schedule'!D168</f>
        <v/>
      </c>
    </row>
    <row r="166" spans="1:7">
      <c r="A166" s="13">
        <v>164</v>
      </c>
      <c r="B166" s="14" t="s">
        <v>106</v>
      </c>
      <c r="C166" s="14" t="s">
        <v>106</v>
      </c>
      <c r="E166" s="13">
        <v>164</v>
      </c>
      <c r="F166" s="14" t="str">
        <f>'2022 CCD Schedule'!C169</f>
        <v/>
      </c>
      <c r="G166" s="14" t="str">
        <f>'2022 CCD Schedule'!D169</f>
        <v/>
      </c>
    </row>
    <row r="167" spans="1:7">
      <c r="A167" s="13">
        <v>165</v>
      </c>
      <c r="B167" s="14" t="s">
        <v>106</v>
      </c>
      <c r="C167" s="14" t="s">
        <v>106</v>
      </c>
      <c r="E167" s="13">
        <v>165</v>
      </c>
      <c r="F167" s="14" t="str">
        <f>'2022 CCD Schedule'!C170</f>
        <v/>
      </c>
      <c r="G167" s="14" t="str">
        <f>'2022 CCD Schedule'!D170</f>
        <v/>
      </c>
    </row>
    <row r="168" spans="1:7">
      <c r="A168" s="13">
        <v>166</v>
      </c>
      <c r="B168" s="14" t="s">
        <v>106</v>
      </c>
      <c r="C168" s="14" t="s">
        <v>106</v>
      </c>
      <c r="E168" s="13">
        <v>166</v>
      </c>
      <c r="F168" s="14" t="str">
        <f>'2022 CCD Schedule'!C171</f>
        <v/>
      </c>
      <c r="G168" s="14" t="str">
        <f>'2022 CCD Schedule'!D171</f>
        <v/>
      </c>
    </row>
    <row r="169" spans="1:7">
      <c r="A169" s="13">
        <v>167</v>
      </c>
      <c r="B169" s="14" t="s">
        <v>106</v>
      </c>
      <c r="C169" s="14" t="s">
        <v>106</v>
      </c>
      <c r="E169" s="13">
        <v>167</v>
      </c>
      <c r="F169" s="14" t="str">
        <f>'2022 CCD Schedule'!C172</f>
        <v/>
      </c>
      <c r="G169" s="14" t="str">
        <f>'2022 CCD Schedule'!D172</f>
        <v/>
      </c>
    </row>
    <row r="170" spans="1:7">
      <c r="A170" s="13">
        <v>168</v>
      </c>
      <c r="B170" s="14" t="s">
        <v>106</v>
      </c>
      <c r="C170" s="14" t="s">
        <v>106</v>
      </c>
      <c r="E170" s="13">
        <v>168</v>
      </c>
      <c r="F170" s="14" t="str">
        <f>'2022 CCD Schedule'!C173</f>
        <v/>
      </c>
      <c r="G170" s="14" t="str">
        <f>'2022 CCD Schedule'!D173</f>
        <v/>
      </c>
    </row>
    <row r="171" spans="1:7">
      <c r="A171" s="13">
        <v>169</v>
      </c>
      <c r="B171" s="14" t="s">
        <v>106</v>
      </c>
      <c r="C171" s="14" t="s">
        <v>106</v>
      </c>
      <c r="E171" s="13">
        <v>169</v>
      </c>
      <c r="F171" s="14" t="str">
        <f>'2022 CCD Schedule'!C174</f>
        <v/>
      </c>
      <c r="G171" s="14" t="str">
        <f>'2022 CCD Schedule'!D174</f>
        <v/>
      </c>
    </row>
    <row r="172" spans="1:7">
      <c r="A172" s="13">
        <v>170</v>
      </c>
      <c r="B172" s="14" t="s">
        <v>106</v>
      </c>
      <c r="C172" s="14" t="s">
        <v>106</v>
      </c>
      <c r="E172" s="13">
        <v>170</v>
      </c>
      <c r="F172" s="14" t="str">
        <f>'2022 CCD Schedule'!C175</f>
        <v/>
      </c>
      <c r="G172" s="14" t="str">
        <f>'2022 CCD Schedule'!D175</f>
        <v/>
      </c>
    </row>
    <row r="173" spans="1:7">
      <c r="A173" s="13">
        <v>171</v>
      </c>
      <c r="B173" s="14">
        <v>310</v>
      </c>
      <c r="C173" s="14">
        <v>310</v>
      </c>
      <c r="E173" s="13">
        <v>171</v>
      </c>
      <c r="F173" s="14" t="str">
        <f>'2022 CCD Schedule'!C176</f>
        <v/>
      </c>
      <c r="G173" s="14" t="str">
        <f>'2022 CCD Schedule'!D176</f>
        <v/>
      </c>
    </row>
    <row r="174" spans="1:7">
      <c r="A174" s="13">
        <v>172</v>
      </c>
      <c r="B174" s="14">
        <v>370</v>
      </c>
      <c r="C174" s="14">
        <v>370</v>
      </c>
      <c r="E174" s="13">
        <v>172</v>
      </c>
      <c r="F174" s="14" t="str">
        <f>'2022 CCD Schedule'!C177</f>
        <v/>
      </c>
      <c r="G174" s="14" t="str">
        <f>'2022 CCD Schedule'!D177</f>
        <v/>
      </c>
    </row>
    <row r="175" spans="1:7">
      <c r="A175" s="13">
        <v>173</v>
      </c>
      <c r="B175" s="14">
        <v>430</v>
      </c>
      <c r="C175" s="14">
        <v>430</v>
      </c>
      <c r="E175" s="13">
        <v>173</v>
      </c>
      <c r="F175" s="14" t="str">
        <f>'2022 CCD Schedule'!C178</f>
        <v/>
      </c>
      <c r="G175" s="14" t="str">
        <f>'2022 CCD Schedule'!D178</f>
        <v/>
      </c>
    </row>
    <row r="176" spans="1:7">
      <c r="A176" s="13">
        <v>174</v>
      </c>
      <c r="B176" s="14">
        <v>480</v>
      </c>
      <c r="C176" s="14">
        <v>480</v>
      </c>
      <c r="E176" s="13">
        <v>174</v>
      </c>
      <c r="F176" s="14" t="str">
        <f>'2022 CCD Schedule'!C179</f>
        <v/>
      </c>
      <c r="G176" s="14" t="str">
        <f>'2022 CCD Schedule'!D179</f>
        <v/>
      </c>
    </row>
    <row r="177" spans="1:7">
      <c r="A177" s="13">
        <v>175</v>
      </c>
      <c r="B177" s="14">
        <v>540</v>
      </c>
      <c r="C177" s="14">
        <v>540</v>
      </c>
      <c r="E177" s="13">
        <v>175</v>
      </c>
      <c r="F177" s="14" t="str">
        <f>'2022 CCD Schedule'!C180</f>
        <v/>
      </c>
      <c r="G177" s="14" t="str">
        <f>'2022 CCD Schedule'!D180</f>
        <v/>
      </c>
    </row>
    <row r="178" spans="1:7">
      <c r="A178" s="13">
        <v>176</v>
      </c>
      <c r="B178" s="14">
        <v>600</v>
      </c>
      <c r="C178" s="14">
        <v>600</v>
      </c>
      <c r="E178" s="13">
        <v>176</v>
      </c>
      <c r="F178" s="14" t="str">
        <f>'2022 CCD Schedule'!C181</f>
        <v/>
      </c>
      <c r="G178" s="14" t="str">
        <f>'2022 CCD Schedule'!D181</f>
        <v/>
      </c>
    </row>
    <row r="179" spans="1:7">
      <c r="A179" s="13">
        <v>177</v>
      </c>
      <c r="B179" s="14">
        <v>660</v>
      </c>
      <c r="C179" s="14">
        <v>660</v>
      </c>
      <c r="E179" s="13">
        <v>177</v>
      </c>
      <c r="F179" s="14" t="str">
        <f>'2022 CCD Schedule'!C182</f>
        <v/>
      </c>
      <c r="G179" s="14" t="str">
        <f>'2022 CCD Schedule'!D182</f>
        <v/>
      </c>
    </row>
    <row r="180" spans="1:7">
      <c r="A180" s="13">
        <v>178</v>
      </c>
      <c r="B180" s="14">
        <v>710</v>
      </c>
      <c r="C180" s="14">
        <v>710</v>
      </c>
      <c r="E180" s="13">
        <v>178</v>
      </c>
      <c r="F180" s="14" t="str">
        <f>'2022 CCD Schedule'!C183</f>
        <v/>
      </c>
      <c r="G180" s="14" t="str">
        <f>'2022 CCD Schedule'!D183</f>
        <v/>
      </c>
    </row>
    <row r="181" spans="1:7">
      <c r="A181" s="13">
        <v>179</v>
      </c>
      <c r="B181" s="14">
        <v>770</v>
      </c>
      <c r="C181" s="14">
        <v>770</v>
      </c>
      <c r="E181" s="13">
        <v>179</v>
      </c>
      <c r="F181" s="14" t="str">
        <f>'2022 CCD Schedule'!C184</f>
        <v/>
      </c>
      <c r="G181" s="14" t="str">
        <f>'2022 CCD Schedule'!D184</f>
        <v/>
      </c>
    </row>
    <row r="182" spans="1:7">
      <c r="A182" s="13">
        <v>180</v>
      </c>
      <c r="B182" s="14">
        <v>830</v>
      </c>
      <c r="C182" s="14">
        <v>830</v>
      </c>
      <c r="E182" s="13">
        <v>180</v>
      </c>
      <c r="F182" s="14" t="str">
        <f>'2022 CCD Schedule'!C185</f>
        <v/>
      </c>
      <c r="G182" s="14" t="str">
        <f>'2022 CCD Schedule'!D185</f>
        <v/>
      </c>
    </row>
    <row r="183" spans="1:7">
      <c r="A183" s="13">
        <v>181</v>
      </c>
      <c r="B183" s="14">
        <v>890</v>
      </c>
      <c r="C183" s="14">
        <v>890</v>
      </c>
      <c r="E183" s="13">
        <v>181</v>
      </c>
      <c r="F183" s="14" t="str">
        <f>'2022 CCD Schedule'!C186</f>
        <v/>
      </c>
      <c r="G183" s="14" t="str">
        <f>'2022 CCD Schedule'!D186</f>
        <v/>
      </c>
    </row>
    <row r="184" spans="1:7">
      <c r="A184" s="13">
        <v>182</v>
      </c>
      <c r="B184" s="14">
        <v>940</v>
      </c>
      <c r="C184" s="14">
        <v>940</v>
      </c>
      <c r="E184" s="13">
        <v>182</v>
      </c>
      <c r="F184" s="14" t="str">
        <f>'2022 CCD Schedule'!C187</f>
        <v/>
      </c>
      <c r="G184" s="14" t="str">
        <f>'2022 CCD Schedule'!D187</f>
        <v/>
      </c>
    </row>
    <row r="185" spans="1:7">
      <c r="A185" s="13">
        <v>183</v>
      </c>
      <c r="B185" s="14">
        <v>1000</v>
      </c>
      <c r="C185" s="14">
        <v>1000</v>
      </c>
      <c r="E185" s="13">
        <v>183</v>
      </c>
      <c r="F185" s="14" t="str">
        <f>'2022 CCD Schedule'!C188</f>
        <v/>
      </c>
      <c r="G185" s="14" t="str">
        <f>'2022 CCD Schedule'!D188</f>
        <v/>
      </c>
    </row>
    <row r="186" spans="1:7">
      <c r="A186" s="13">
        <v>184</v>
      </c>
      <c r="B186" s="14">
        <v>1060</v>
      </c>
      <c r="C186" s="14">
        <v>1060</v>
      </c>
      <c r="E186" s="13">
        <v>184</v>
      </c>
      <c r="F186" s="14" t="str">
        <f>'2022 CCD Schedule'!C189</f>
        <v/>
      </c>
      <c r="G186" s="14" t="str">
        <f>'2022 CCD Schedule'!D189</f>
        <v/>
      </c>
    </row>
    <row r="187" spans="1:7">
      <c r="A187" s="13">
        <v>185</v>
      </c>
      <c r="B187" s="14">
        <v>1120</v>
      </c>
      <c r="C187" s="14">
        <v>1120</v>
      </c>
      <c r="E187" s="13">
        <v>185</v>
      </c>
      <c r="F187" s="14" t="str">
        <f>'2022 CCD Schedule'!C190</f>
        <v/>
      </c>
      <c r="G187" s="14" t="str">
        <f>'2022 CCD Schedule'!D190</f>
        <v/>
      </c>
    </row>
    <row r="188" spans="1:7">
      <c r="A188" s="13">
        <v>186</v>
      </c>
      <c r="B188" s="14">
        <v>1170</v>
      </c>
      <c r="C188" s="14">
        <v>1170</v>
      </c>
      <c r="E188" s="13">
        <v>186</v>
      </c>
      <c r="F188" s="14" t="str">
        <f>'2022 CCD Schedule'!C191</f>
        <v/>
      </c>
      <c r="G188" s="14" t="str">
        <f>'2022 CCD Schedule'!D191</f>
        <v/>
      </c>
    </row>
    <row r="189" spans="1:7">
      <c r="A189" s="13">
        <v>187</v>
      </c>
      <c r="B189" s="14">
        <v>1230</v>
      </c>
      <c r="C189" s="14">
        <v>1230</v>
      </c>
      <c r="E189" s="13">
        <v>187</v>
      </c>
      <c r="F189" s="14" t="str">
        <f>'2022 CCD Schedule'!C192</f>
        <v/>
      </c>
      <c r="G189" s="14" t="str">
        <f>'2022 CCD Schedule'!D192</f>
        <v/>
      </c>
    </row>
    <row r="190" spans="1:7">
      <c r="A190" s="13">
        <v>188</v>
      </c>
      <c r="B190" s="14">
        <v>1290</v>
      </c>
      <c r="C190" s="14">
        <v>1290</v>
      </c>
      <c r="E190" s="13">
        <v>188</v>
      </c>
      <c r="F190" s="14" t="str">
        <f>'2022 CCD Schedule'!C193</f>
        <v/>
      </c>
      <c r="G190" s="14" t="str">
        <f>'2022 CCD Schedule'!D193</f>
        <v/>
      </c>
    </row>
    <row r="191" spans="1:7">
      <c r="A191" s="13">
        <v>189</v>
      </c>
      <c r="B191" s="14">
        <v>1350</v>
      </c>
      <c r="C191" s="14">
        <v>1350</v>
      </c>
      <c r="E191" s="13">
        <v>189</v>
      </c>
      <c r="F191" s="14" t="str">
        <f>'2022 CCD Schedule'!C194</f>
        <v/>
      </c>
      <c r="G191" s="14" t="str">
        <f>'2022 CCD Schedule'!D194</f>
        <v/>
      </c>
    </row>
    <row r="192" spans="1:7">
      <c r="A192" s="13">
        <v>190</v>
      </c>
      <c r="B192" s="14">
        <v>1400</v>
      </c>
      <c r="C192" s="14">
        <v>1400</v>
      </c>
      <c r="E192" s="13">
        <v>190</v>
      </c>
      <c r="F192" s="14" t="str">
        <f>'2022 CCD Schedule'!C195</f>
        <v/>
      </c>
      <c r="G192" s="14" t="str">
        <f>'2022 CCD Schedule'!D195</f>
        <v/>
      </c>
    </row>
    <row r="193" spans="1:7">
      <c r="A193" s="13">
        <v>191</v>
      </c>
      <c r="B193" s="14">
        <v>1460</v>
      </c>
      <c r="C193" s="14">
        <v>1460</v>
      </c>
      <c r="E193" s="13">
        <v>191</v>
      </c>
      <c r="F193" s="14" t="str">
        <f>'2022 CCD Schedule'!C196</f>
        <v/>
      </c>
      <c r="G193" s="14" t="str">
        <f>'2022 CCD Schedule'!D196</f>
        <v/>
      </c>
    </row>
    <row r="194" spans="1:7">
      <c r="A194" s="13">
        <v>192</v>
      </c>
      <c r="B194" s="14">
        <v>1520</v>
      </c>
      <c r="C194" s="14">
        <v>1520</v>
      </c>
      <c r="E194" s="13">
        <v>192</v>
      </c>
      <c r="F194" s="14">
        <f>'2022 CCD Schedule'!C197</f>
        <v>345</v>
      </c>
      <c r="G194" s="14">
        <f>'2022 CCD Schedule'!D197</f>
        <v>258.75</v>
      </c>
    </row>
    <row r="195" spans="1:7">
      <c r="A195" s="13">
        <v>193</v>
      </c>
      <c r="B195" s="14">
        <v>1580</v>
      </c>
      <c r="C195" s="14">
        <v>1580</v>
      </c>
      <c r="E195" s="13">
        <v>193</v>
      </c>
      <c r="F195" s="14">
        <f>'2022 CCD Schedule'!C198</f>
        <v>402.5</v>
      </c>
      <c r="G195" s="14">
        <f>'2022 CCD Schedule'!D198</f>
        <v>301.88</v>
      </c>
    </row>
    <row r="196" spans="1:7">
      <c r="A196" s="13">
        <v>194</v>
      </c>
      <c r="B196" s="14">
        <v>1630</v>
      </c>
      <c r="C196" s="14">
        <v>1630</v>
      </c>
      <c r="E196" s="13">
        <v>194</v>
      </c>
      <c r="F196" s="14">
        <f>'2022 CCD Schedule'!C199</f>
        <v>460</v>
      </c>
      <c r="G196" s="14">
        <f>'2022 CCD Schedule'!D199</f>
        <v>345</v>
      </c>
    </row>
    <row r="197" spans="1:7">
      <c r="A197" s="13">
        <v>195</v>
      </c>
      <c r="B197" s="14">
        <v>1690</v>
      </c>
      <c r="C197" s="14">
        <v>1690</v>
      </c>
      <c r="E197" s="13">
        <v>195</v>
      </c>
      <c r="F197" s="14">
        <f>'2022 CCD Schedule'!C200</f>
        <v>517.5</v>
      </c>
      <c r="G197" s="14">
        <f>'2022 CCD Schedule'!D200</f>
        <v>388.13</v>
      </c>
    </row>
    <row r="198" spans="1:7">
      <c r="A198" s="13">
        <v>196</v>
      </c>
      <c r="B198" s="14">
        <v>1750</v>
      </c>
      <c r="C198" s="14">
        <v>1750</v>
      </c>
      <c r="E198" s="13">
        <v>196</v>
      </c>
      <c r="F198" s="14">
        <f>'2022 CCD Schedule'!C201</f>
        <v>575</v>
      </c>
      <c r="G198" s="14">
        <f>'2022 CCD Schedule'!D201</f>
        <v>431.25</v>
      </c>
    </row>
    <row r="199" spans="1:7">
      <c r="A199" s="13">
        <v>197</v>
      </c>
      <c r="B199" s="14">
        <v>1810</v>
      </c>
      <c r="C199" s="14">
        <v>1810</v>
      </c>
      <c r="E199" s="13">
        <v>197</v>
      </c>
      <c r="F199" s="14">
        <f>'2022 CCD Schedule'!C202</f>
        <v>632.5</v>
      </c>
      <c r="G199" s="14">
        <f>'2022 CCD Schedule'!D202</f>
        <v>474.38</v>
      </c>
    </row>
    <row r="200" spans="1:7">
      <c r="A200" s="13">
        <v>198</v>
      </c>
      <c r="B200" s="14">
        <v>1860</v>
      </c>
      <c r="C200" s="14">
        <v>1860</v>
      </c>
      <c r="E200" s="13">
        <v>198</v>
      </c>
      <c r="F200" s="14">
        <f>'2022 CCD Schedule'!C203</f>
        <v>690</v>
      </c>
      <c r="G200" s="14">
        <f>'2022 CCD Schedule'!D203</f>
        <v>517.5</v>
      </c>
    </row>
    <row r="201" spans="1:7">
      <c r="A201" s="13">
        <v>199</v>
      </c>
      <c r="B201" s="14">
        <v>1920</v>
      </c>
      <c r="C201" s="14">
        <v>1920</v>
      </c>
      <c r="E201" s="13">
        <v>199</v>
      </c>
      <c r="F201" s="14">
        <f>'2022 CCD Schedule'!C204</f>
        <v>747.5</v>
      </c>
      <c r="G201" s="14">
        <f>'2022 CCD Schedule'!D204</f>
        <v>560.63</v>
      </c>
    </row>
    <row r="202" spans="1:7">
      <c r="A202" s="13">
        <v>200</v>
      </c>
      <c r="B202" s="14">
        <v>1980</v>
      </c>
      <c r="C202" s="14">
        <v>1980</v>
      </c>
      <c r="E202" s="13">
        <v>200</v>
      </c>
      <c r="F202" s="14">
        <f>'2022 CCD Schedule'!C205</f>
        <v>805</v>
      </c>
      <c r="G202" s="14">
        <f>'2022 CCD Schedule'!D205</f>
        <v>603.75</v>
      </c>
    </row>
    <row r="203" spans="1:7">
      <c r="A203" s="13">
        <v>201</v>
      </c>
      <c r="B203" s="14">
        <v>2040</v>
      </c>
      <c r="C203" s="14">
        <v>2040</v>
      </c>
      <c r="E203" s="13">
        <v>201</v>
      </c>
      <c r="F203" s="14">
        <f>'2022 CCD Schedule'!C206</f>
        <v>862.5</v>
      </c>
      <c r="G203" s="14">
        <f>'2022 CCD Schedule'!D206</f>
        <v>646.88</v>
      </c>
    </row>
    <row r="204" spans="1:7">
      <c r="A204" s="13">
        <v>202</v>
      </c>
      <c r="B204" s="14">
        <v>2090</v>
      </c>
      <c r="C204" s="14">
        <v>2090</v>
      </c>
      <c r="E204" s="13">
        <v>202</v>
      </c>
      <c r="F204" s="14">
        <f>'2022 CCD Schedule'!C207</f>
        <v>920</v>
      </c>
      <c r="G204" s="14">
        <f>'2022 CCD Schedule'!D207</f>
        <v>690</v>
      </c>
    </row>
    <row r="205" spans="1:7">
      <c r="A205" s="13">
        <v>203</v>
      </c>
      <c r="B205" s="14">
        <v>2150</v>
      </c>
      <c r="C205" s="14">
        <v>2150</v>
      </c>
      <c r="E205" s="13">
        <v>203</v>
      </c>
      <c r="F205" s="14">
        <f>'2022 CCD Schedule'!C208</f>
        <v>977.5</v>
      </c>
      <c r="G205" s="14">
        <f>'2022 CCD Schedule'!D208</f>
        <v>733.13</v>
      </c>
    </row>
    <row r="206" spans="1:7">
      <c r="A206" s="13">
        <v>204</v>
      </c>
      <c r="B206" s="14">
        <v>2210</v>
      </c>
      <c r="C206" s="14">
        <v>2210</v>
      </c>
      <c r="E206" s="13">
        <v>204</v>
      </c>
      <c r="F206" s="14">
        <f>'2022 CCD Schedule'!C209</f>
        <v>1035</v>
      </c>
      <c r="G206" s="14">
        <f>'2022 CCD Schedule'!D209</f>
        <v>776.25</v>
      </c>
    </row>
    <row r="207" spans="1:7">
      <c r="A207" s="13">
        <v>205</v>
      </c>
      <c r="B207" s="14">
        <v>2270</v>
      </c>
      <c r="C207" s="14">
        <v>2270</v>
      </c>
      <c r="E207" s="13">
        <v>205</v>
      </c>
      <c r="F207" s="14">
        <f>'2022 CCD Schedule'!C210</f>
        <v>1092.5</v>
      </c>
      <c r="G207" s="14">
        <f>'2022 CCD Schedule'!D210</f>
        <v>819.38</v>
      </c>
    </row>
    <row r="208" spans="1:7">
      <c r="A208" s="13">
        <v>206</v>
      </c>
      <c r="B208" s="14">
        <v>2320</v>
      </c>
      <c r="C208" s="14">
        <v>2320</v>
      </c>
      <c r="E208" s="13">
        <v>206</v>
      </c>
      <c r="F208" s="14">
        <f>'2022 CCD Schedule'!C211</f>
        <v>1150</v>
      </c>
      <c r="G208" s="14">
        <f>'2022 CCD Schedule'!D211</f>
        <v>862.5</v>
      </c>
    </row>
    <row r="209" spans="1:7">
      <c r="A209" s="13">
        <v>207</v>
      </c>
      <c r="B209" s="14">
        <v>2380</v>
      </c>
      <c r="C209" s="14">
        <v>2380</v>
      </c>
      <c r="E209" s="13">
        <v>207</v>
      </c>
      <c r="F209" s="14">
        <f>'2022 CCD Schedule'!C212</f>
        <v>1207.5</v>
      </c>
      <c r="G209" s="14">
        <f>'2022 CCD Schedule'!D212</f>
        <v>905.63</v>
      </c>
    </row>
    <row r="210" spans="1:7">
      <c r="A210" s="13">
        <v>208</v>
      </c>
      <c r="B210" s="14">
        <v>2440</v>
      </c>
      <c r="C210" s="14">
        <v>2440</v>
      </c>
      <c r="E210" s="13">
        <v>208</v>
      </c>
      <c r="F210" s="14">
        <f>'2022 CCD Schedule'!C213</f>
        <v>1265</v>
      </c>
      <c r="G210" s="14">
        <f>'2022 CCD Schedule'!D213</f>
        <v>948.75</v>
      </c>
    </row>
    <row r="211" spans="1:7">
      <c r="A211" s="13">
        <v>209</v>
      </c>
      <c r="B211" s="14">
        <v>2500</v>
      </c>
      <c r="C211" s="14">
        <v>2500</v>
      </c>
      <c r="E211" s="13">
        <v>209</v>
      </c>
      <c r="F211" s="14">
        <f>'2022 CCD Schedule'!C214</f>
        <v>1322.5</v>
      </c>
      <c r="G211" s="14">
        <f>'2022 CCD Schedule'!D214</f>
        <v>991.88</v>
      </c>
    </row>
    <row r="212" spans="1:7">
      <c r="A212" s="13">
        <v>210</v>
      </c>
      <c r="B212" s="14">
        <v>2550</v>
      </c>
      <c r="C212" s="14">
        <v>2550</v>
      </c>
      <c r="E212" s="13">
        <v>210</v>
      </c>
      <c r="F212" s="14">
        <f>'2022 CCD Schedule'!C215</f>
        <v>1380</v>
      </c>
      <c r="G212" s="14">
        <f>'2022 CCD Schedule'!D215</f>
        <v>1035</v>
      </c>
    </row>
    <row r="213" spans="1:7">
      <c r="A213" s="13">
        <v>211</v>
      </c>
      <c r="B213" s="14">
        <v>2610</v>
      </c>
      <c r="C213" s="14">
        <v>2610</v>
      </c>
      <c r="E213" s="13">
        <v>211</v>
      </c>
      <c r="F213" s="14">
        <f>'2022 CCD Schedule'!C216</f>
        <v>1437.5</v>
      </c>
      <c r="G213" s="14">
        <f>'2022 CCD Schedule'!D216</f>
        <v>1078.1300000000001</v>
      </c>
    </row>
    <row r="214" spans="1:7">
      <c r="A214" s="13">
        <v>212</v>
      </c>
      <c r="B214" s="14">
        <v>2670</v>
      </c>
      <c r="C214" s="14">
        <v>2670</v>
      </c>
      <c r="E214" s="13">
        <v>212</v>
      </c>
      <c r="F214" s="14">
        <f>'2022 CCD Schedule'!C217</f>
        <v>1495</v>
      </c>
      <c r="G214" s="14">
        <f>'2022 CCD Schedule'!D217</f>
        <v>1121.25</v>
      </c>
    </row>
    <row r="215" spans="1:7">
      <c r="A215" s="13">
        <v>213</v>
      </c>
      <c r="B215" s="14">
        <v>2730</v>
      </c>
      <c r="C215" s="14">
        <v>2730</v>
      </c>
      <c r="E215" s="13">
        <v>213</v>
      </c>
      <c r="F215" s="14">
        <f>'2022 CCD Schedule'!C218</f>
        <v>1552.5</v>
      </c>
      <c r="G215" s="14">
        <f>'2022 CCD Schedule'!D218</f>
        <v>1164.3800000000001</v>
      </c>
    </row>
    <row r="216" spans="1:7">
      <c r="A216" s="13">
        <v>214</v>
      </c>
      <c r="B216" s="14">
        <v>2780</v>
      </c>
      <c r="C216" s="14">
        <v>2780</v>
      </c>
      <c r="E216" s="13">
        <v>214</v>
      </c>
      <c r="F216" s="14">
        <f>'2022 CCD Schedule'!C219</f>
        <v>1610</v>
      </c>
      <c r="G216" s="14">
        <f>'2022 CCD Schedule'!D219</f>
        <v>1207.5</v>
      </c>
    </row>
    <row r="217" spans="1:7">
      <c r="A217" s="13">
        <v>215</v>
      </c>
      <c r="B217" s="14">
        <v>2840</v>
      </c>
      <c r="C217" s="14">
        <v>2840</v>
      </c>
      <c r="E217" s="13">
        <v>215</v>
      </c>
      <c r="F217" s="14">
        <f>'2022 CCD Schedule'!C220</f>
        <v>1667.5</v>
      </c>
      <c r="G217" s="14">
        <f>'2022 CCD Schedule'!D220</f>
        <v>1250.6300000000001</v>
      </c>
    </row>
    <row r="218" spans="1:7">
      <c r="A218" s="13">
        <v>216</v>
      </c>
      <c r="B218" s="14">
        <v>2900</v>
      </c>
      <c r="C218" s="20">
        <v>2875</v>
      </c>
      <c r="E218" s="13">
        <v>216</v>
      </c>
      <c r="F218" s="14">
        <f>'2022 CCD Schedule'!C221</f>
        <v>1725</v>
      </c>
      <c r="G218" s="14">
        <f>'2022 CCD Schedule'!D221</f>
        <v>1293.75</v>
      </c>
    </row>
    <row r="219" spans="1:7">
      <c r="A219" s="13">
        <v>217</v>
      </c>
      <c r="B219" s="14">
        <v>2960</v>
      </c>
      <c r="C219" s="20">
        <v>2875</v>
      </c>
      <c r="E219" s="13">
        <v>217</v>
      </c>
      <c r="F219" s="14">
        <f>'2022 CCD Schedule'!C222</f>
        <v>1782.5</v>
      </c>
      <c r="G219" s="14">
        <f>'2022 CCD Schedule'!D222</f>
        <v>1336.88</v>
      </c>
    </row>
    <row r="220" spans="1:7">
      <c r="A220" s="13">
        <v>218</v>
      </c>
      <c r="B220" s="14">
        <v>3010</v>
      </c>
      <c r="C220" s="20">
        <v>2875</v>
      </c>
      <c r="E220" s="13">
        <v>218</v>
      </c>
      <c r="F220" s="14">
        <f>'2022 CCD Schedule'!C223</f>
        <v>1840</v>
      </c>
      <c r="G220" s="14">
        <f>'2022 CCD Schedule'!D223</f>
        <v>1380</v>
      </c>
    </row>
    <row r="221" spans="1:7">
      <c r="A221" s="13">
        <v>219</v>
      </c>
      <c r="B221" s="14">
        <v>3070</v>
      </c>
      <c r="C221" s="20">
        <v>2875</v>
      </c>
      <c r="E221" s="13">
        <v>219</v>
      </c>
      <c r="F221" s="14">
        <f>'2022 CCD Schedule'!C224</f>
        <v>1897.5</v>
      </c>
      <c r="G221" s="14">
        <f>'2022 CCD Schedule'!D224</f>
        <v>1423.13</v>
      </c>
    </row>
    <row r="222" spans="1:7">
      <c r="A222" s="13">
        <v>220</v>
      </c>
      <c r="B222" s="14">
        <v>3130</v>
      </c>
      <c r="C222" s="20">
        <v>2875</v>
      </c>
      <c r="E222" s="13">
        <v>220</v>
      </c>
      <c r="F222" s="14">
        <f>'2022 CCD Schedule'!C225</f>
        <v>1955</v>
      </c>
      <c r="G222" s="14">
        <f>'2022 CCD Schedule'!D225</f>
        <v>1466.25</v>
      </c>
    </row>
    <row r="223" spans="1:7">
      <c r="A223" s="13">
        <v>221</v>
      </c>
      <c r="B223" s="14">
        <v>3190</v>
      </c>
      <c r="C223" s="20">
        <v>2875</v>
      </c>
      <c r="E223" s="13">
        <v>221</v>
      </c>
      <c r="F223" s="14">
        <f>'2022 CCD Schedule'!C226</f>
        <v>2012.5</v>
      </c>
      <c r="G223" s="14">
        <f>'2022 CCD Schedule'!D226</f>
        <v>1509.38</v>
      </c>
    </row>
    <row r="224" spans="1:7">
      <c r="A224" s="13">
        <v>222</v>
      </c>
      <c r="B224" s="14">
        <v>3240</v>
      </c>
      <c r="C224" s="20">
        <v>2875</v>
      </c>
      <c r="E224" s="13">
        <v>222</v>
      </c>
      <c r="F224" s="14">
        <f>'2022 CCD Schedule'!C227</f>
        <v>2070</v>
      </c>
      <c r="G224" s="14">
        <f>'2022 CCD Schedule'!D227</f>
        <v>1552.5</v>
      </c>
    </row>
    <row r="225" spans="1:7">
      <c r="A225" s="13">
        <v>223</v>
      </c>
      <c r="B225" s="14">
        <v>3300</v>
      </c>
      <c r="C225" s="20">
        <v>2875</v>
      </c>
      <c r="E225" s="13">
        <v>223</v>
      </c>
      <c r="F225" s="14">
        <f>'2022 CCD Schedule'!C228</f>
        <v>2127.5</v>
      </c>
      <c r="G225" s="14">
        <f>'2022 CCD Schedule'!D228</f>
        <v>1595.63</v>
      </c>
    </row>
    <row r="226" spans="1:7">
      <c r="A226" s="13">
        <v>224</v>
      </c>
      <c r="B226" s="14">
        <v>3360</v>
      </c>
      <c r="C226" s="20">
        <v>2875</v>
      </c>
      <c r="E226" s="13">
        <v>224</v>
      </c>
      <c r="F226" s="14">
        <f>'2022 CCD Schedule'!C229</f>
        <v>2185</v>
      </c>
      <c r="G226" s="14">
        <f>'2022 CCD Schedule'!D229</f>
        <v>1638.75</v>
      </c>
    </row>
    <row r="227" spans="1:7">
      <c r="A227" s="13">
        <v>225</v>
      </c>
      <c r="B227" s="14">
        <v>3420</v>
      </c>
      <c r="C227" s="20">
        <v>2875</v>
      </c>
      <c r="E227" s="13">
        <v>225</v>
      </c>
      <c r="F227" s="14">
        <f>'2022 CCD Schedule'!C230</f>
        <v>2242.5</v>
      </c>
      <c r="G227" s="14">
        <f>'2022 CCD Schedule'!D230</f>
        <v>1681.88</v>
      </c>
    </row>
    <row r="228" spans="1:7">
      <c r="A228" s="13">
        <v>226</v>
      </c>
      <c r="B228" s="14">
        <v>3470</v>
      </c>
      <c r="C228" s="20">
        <v>2875</v>
      </c>
      <c r="E228" s="13">
        <v>226</v>
      </c>
      <c r="F228" s="14">
        <f>'2022 CCD Schedule'!C231</f>
        <v>2300</v>
      </c>
      <c r="G228" s="14">
        <f>'2022 CCD Schedule'!D231</f>
        <v>1725</v>
      </c>
    </row>
    <row r="229" spans="1:7">
      <c r="A229" s="13">
        <v>227</v>
      </c>
      <c r="B229" s="14">
        <v>3530</v>
      </c>
      <c r="C229" s="20">
        <v>2875</v>
      </c>
      <c r="E229" s="13">
        <v>227</v>
      </c>
      <c r="F229" s="14">
        <f>'2022 CCD Schedule'!C232</f>
        <v>2357.5</v>
      </c>
      <c r="G229" s="14">
        <f>'2022 CCD Schedule'!D232</f>
        <v>1768.13</v>
      </c>
    </row>
    <row r="230" spans="1:7">
      <c r="A230" s="13">
        <v>228</v>
      </c>
      <c r="B230" s="14">
        <v>3590</v>
      </c>
      <c r="C230" s="20">
        <v>2875</v>
      </c>
      <c r="E230" s="13">
        <v>228</v>
      </c>
      <c r="F230" s="14">
        <f>'2022 CCD Schedule'!C233</f>
        <v>2415</v>
      </c>
      <c r="G230" s="14">
        <f>'2022 CCD Schedule'!D233</f>
        <v>1811.25</v>
      </c>
    </row>
    <row r="231" spans="1:7">
      <c r="A231" s="13">
        <v>229</v>
      </c>
      <c r="B231" s="14">
        <v>3650</v>
      </c>
      <c r="C231" s="20">
        <v>2875</v>
      </c>
      <c r="E231" s="13">
        <v>229</v>
      </c>
      <c r="F231" s="14">
        <f>'2022 CCD Schedule'!C234</f>
        <v>2472.5</v>
      </c>
      <c r="G231" s="14">
        <f>'2022 CCD Schedule'!D234</f>
        <v>1854.38</v>
      </c>
    </row>
    <row r="232" spans="1:7">
      <c r="A232" s="13">
        <v>230</v>
      </c>
      <c r="B232" s="14">
        <v>3700</v>
      </c>
      <c r="C232" s="20">
        <v>2875</v>
      </c>
      <c r="E232" s="13">
        <v>230</v>
      </c>
      <c r="F232" s="14">
        <f>'2022 CCD Schedule'!C235</f>
        <v>2530</v>
      </c>
      <c r="G232" s="14">
        <f>'2022 CCD Schedule'!D235</f>
        <v>1897.5</v>
      </c>
    </row>
    <row r="233" spans="1:7">
      <c r="A233" s="13">
        <v>231</v>
      </c>
      <c r="B233" s="14">
        <v>3760</v>
      </c>
      <c r="C233" s="20">
        <v>2875</v>
      </c>
      <c r="E233" s="13">
        <v>231</v>
      </c>
      <c r="F233" s="14">
        <f>'2022 CCD Schedule'!C236</f>
        <v>2587.5</v>
      </c>
      <c r="G233" s="14">
        <f>'2022 CCD Schedule'!D236</f>
        <v>1940.63</v>
      </c>
    </row>
    <row r="234" spans="1:7">
      <c r="A234" s="13">
        <v>232</v>
      </c>
      <c r="B234" s="14">
        <v>3820</v>
      </c>
      <c r="C234" s="20">
        <v>2875</v>
      </c>
      <c r="E234" s="13">
        <v>232</v>
      </c>
      <c r="F234" s="14">
        <f>'2022 CCD Schedule'!C237</f>
        <v>2645</v>
      </c>
      <c r="G234" s="14">
        <f>'2022 CCD Schedule'!D237</f>
        <v>1983.75</v>
      </c>
    </row>
    <row r="235" spans="1:7">
      <c r="A235" s="13">
        <v>233</v>
      </c>
      <c r="B235" s="14">
        <v>3880</v>
      </c>
      <c r="C235" s="20">
        <v>2875</v>
      </c>
      <c r="E235" s="13">
        <v>233</v>
      </c>
      <c r="F235" s="14">
        <f>'2022 CCD Schedule'!C238</f>
        <v>2702.5</v>
      </c>
      <c r="G235" s="14">
        <f>'2022 CCD Schedule'!D238</f>
        <v>2026.88</v>
      </c>
    </row>
    <row r="236" spans="1:7">
      <c r="A236" s="13">
        <v>234</v>
      </c>
      <c r="B236" s="14">
        <v>3930</v>
      </c>
      <c r="C236" s="20">
        <v>2875</v>
      </c>
      <c r="E236" s="13">
        <v>234</v>
      </c>
      <c r="F236" s="14">
        <f>'2022 CCD Schedule'!C239</f>
        <v>2760</v>
      </c>
      <c r="G236" s="14">
        <f>'2022 CCD Schedule'!D239</f>
        <v>2070</v>
      </c>
    </row>
    <row r="237" spans="1:7">
      <c r="A237" s="13">
        <v>235</v>
      </c>
      <c r="B237" s="14">
        <v>3990</v>
      </c>
      <c r="C237" s="20">
        <v>2875</v>
      </c>
      <c r="E237" s="13">
        <v>235</v>
      </c>
      <c r="F237" s="14">
        <f>'2022 CCD Schedule'!C240</f>
        <v>2817.5</v>
      </c>
      <c r="G237" s="14">
        <f>'2022 CCD Schedule'!D240</f>
        <v>2113.13</v>
      </c>
    </row>
    <row r="238" spans="1:7">
      <c r="A238" s="13">
        <v>236</v>
      </c>
      <c r="B238" s="14">
        <v>4050</v>
      </c>
      <c r="C238" s="20">
        <v>2875</v>
      </c>
      <c r="E238" s="13">
        <v>236</v>
      </c>
      <c r="F238" s="14">
        <f>'2022 CCD Schedule'!C241</f>
        <v>2875</v>
      </c>
      <c r="G238" s="20">
        <f>'2022 CCD Schedule'!D241</f>
        <v>2156.25</v>
      </c>
    </row>
    <row r="239" spans="1:7">
      <c r="A239" s="13">
        <v>237</v>
      </c>
      <c r="B239" s="14">
        <v>4110</v>
      </c>
      <c r="C239" s="20">
        <v>2875</v>
      </c>
      <c r="E239" s="13">
        <v>237</v>
      </c>
      <c r="F239" s="14">
        <f>'2022 CCD Schedule'!C242</f>
        <v>2932.5</v>
      </c>
      <c r="G239" s="20">
        <f>'2022 CCD Schedule'!D242</f>
        <v>2199.38</v>
      </c>
    </row>
    <row r="240" spans="1:7">
      <c r="A240" s="13">
        <v>238</v>
      </c>
      <c r="B240" s="14">
        <v>4160</v>
      </c>
      <c r="C240" s="20">
        <v>2875</v>
      </c>
      <c r="E240" s="13">
        <v>238</v>
      </c>
      <c r="F240" s="14">
        <f>'2022 CCD Schedule'!C243</f>
        <v>2990</v>
      </c>
      <c r="G240" s="20">
        <f>'2022 CCD Schedule'!D243</f>
        <v>2242.5</v>
      </c>
    </row>
    <row r="241" spans="1:7">
      <c r="A241" s="13">
        <v>239</v>
      </c>
      <c r="B241" s="14">
        <v>4220</v>
      </c>
      <c r="C241" s="20">
        <v>2875</v>
      </c>
      <c r="E241" s="13">
        <v>239</v>
      </c>
      <c r="F241" s="14">
        <f>'2022 CCD Schedule'!C244</f>
        <v>3047.5</v>
      </c>
      <c r="G241" s="20">
        <f>'2022 CCD Schedule'!D244</f>
        <v>2285.63</v>
      </c>
    </row>
    <row r="242" spans="1:7">
      <c r="A242" s="13">
        <v>240</v>
      </c>
      <c r="B242" s="14">
        <v>4280</v>
      </c>
      <c r="C242" s="20">
        <v>2875</v>
      </c>
      <c r="E242" s="13">
        <v>240</v>
      </c>
      <c r="F242" s="14">
        <f>'2022 CCD Schedule'!C245</f>
        <v>3105</v>
      </c>
      <c r="G242" s="20">
        <f>'2022 CCD Schedule'!D245</f>
        <v>2328.75</v>
      </c>
    </row>
    <row r="243" spans="1:7">
      <c r="A243" s="13">
        <v>241</v>
      </c>
      <c r="B243" s="14">
        <v>4340</v>
      </c>
      <c r="C243" s="20">
        <v>2875</v>
      </c>
      <c r="E243" s="13">
        <v>241</v>
      </c>
      <c r="F243" s="14">
        <f>'2022 CCD Schedule'!C246</f>
        <v>3162.5</v>
      </c>
      <c r="G243" s="20">
        <f>'2022 CCD Schedule'!D246</f>
        <v>2371.88</v>
      </c>
    </row>
    <row r="244" spans="1:7">
      <c r="A244" s="13">
        <v>242</v>
      </c>
      <c r="B244" s="14">
        <v>4390</v>
      </c>
      <c r="C244" s="20">
        <v>2875</v>
      </c>
      <c r="E244" s="13">
        <v>242</v>
      </c>
      <c r="F244" s="14">
        <f>'2022 CCD Schedule'!C247</f>
        <v>3220</v>
      </c>
      <c r="G244" s="20">
        <f>'2022 CCD Schedule'!D247</f>
        <v>2415</v>
      </c>
    </row>
    <row r="245" spans="1:7">
      <c r="A245" s="13">
        <v>243</v>
      </c>
      <c r="B245" s="14">
        <v>4450</v>
      </c>
      <c r="C245" s="20">
        <v>2875</v>
      </c>
      <c r="E245" s="13">
        <v>243</v>
      </c>
      <c r="F245" s="14">
        <f>'2022 CCD Schedule'!C248</f>
        <v>3277.5</v>
      </c>
      <c r="G245" s="20">
        <f>'2022 CCD Schedule'!D248</f>
        <v>2458.13</v>
      </c>
    </row>
    <row r="246" spans="1:7">
      <c r="A246" s="13">
        <v>244</v>
      </c>
      <c r="B246" s="14">
        <v>4510</v>
      </c>
      <c r="C246" s="20">
        <v>2875</v>
      </c>
      <c r="E246" s="13">
        <v>244</v>
      </c>
      <c r="F246" s="14">
        <f>'2022 CCD Schedule'!C249</f>
        <v>3335</v>
      </c>
      <c r="G246" s="20">
        <f>'2022 CCD Schedule'!D249</f>
        <v>2501.25</v>
      </c>
    </row>
    <row r="247" spans="1:7">
      <c r="A247" s="13">
        <v>245</v>
      </c>
      <c r="B247" s="14">
        <v>4570</v>
      </c>
      <c r="C247" s="20">
        <v>2875</v>
      </c>
      <c r="E247" s="13">
        <v>245</v>
      </c>
      <c r="F247" s="14">
        <f>'2022 CCD Schedule'!C250</f>
        <v>3392.5</v>
      </c>
      <c r="G247" s="20">
        <f>'2022 CCD Schedule'!D250</f>
        <v>2544.38</v>
      </c>
    </row>
    <row r="248" spans="1:7">
      <c r="A248" s="13">
        <v>246</v>
      </c>
      <c r="B248" s="14">
        <v>4620</v>
      </c>
      <c r="C248" s="20">
        <v>2875</v>
      </c>
      <c r="E248" s="13">
        <v>246</v>
      </c>
      <c r="F248" s="14">
        <f>'2022 CCD Schedule'!C251</f>
        <v>3450</v>
      </c>
      <c r="G248" s="20">
        <f>'2022 CCD Schedule'!D251</f>
        <v>2587.5</v>
      </c>
    </row>
    <row r="249" spans="1:7">
      <c r="A249" s="13">
        <v>247</v>
      </c>
      <c r="B249" s="14">
        <v>4680</v>
      </c>
      <c r="C249" s="20">
        <v>2875</v>
      </c>
      <c r="E249" s="13">
        <v>247</v>
      </c>
      <c r="F249" s="14">
        <f>'2022 CCD Schedule'!C252</f>
        <v>3507.5</v>
      </c>
      <c r="G249" s="20">
        <f>'2022 CCD Schedule'!D252</f>
        <v>2630.63</v>
      </c>
    </row>
    <row r="250" spans="1:7">
      <c r="A250" s="13">
        <v>248</v>
      </c>
      <c r="B250" s="14">
        <v>4740</v>
      </c>
      <c r="C250" s="20">
        <v>2875</v>
      </c>
      <c r="E250" s="13">
        <v>248</v>
      </c>
      <c r="F250" s="14">
        <f>'2022 CCD Schedule'!C253</f>
        <v>3565</v>
      </c>
      <c r="G250" s="20">
        <f>'2022 CCD Schedule'!D253</f>
        <v>2673.75</v>
      </c>
    </row>
    <row r="251" spans="1:7">
      <c r="A251" s="13">
        <v>249</v>
      </c>
      <c r="B251" s="14">
        <v>4800</v>
      </c>
      <c r="C251" s="20">
        <v>2875</v>
      </c>
      <c r="E251" s="13">
        <v>249</v>
      </c>
      <c r="F251" s="14">
        <f>'2022 CCD Schedule'!C254</f>
        <v>3622.5</v>
      </c>
      <c r="G251" s="20">
        <f>'2022 CCD Schedule'!D254</f>
        <v>2716.88</v>
      </c>
    </row>
    <row r="252" spans="1:7">
      <c r="A252" s="13">
        <v>250</v>
      </c>
      <c r="B252" s="14">
        <v>4850</v>
      </c>
      <c r="C252" s="20">
        <v>2875</v>
      </c>
      <c r="E252" s="13">
        <v>250</v>
      </c>
      <c r="F252" s="14">
        <f>'2022 CCD Schedule'!C255</f>
        <v>3680</v>
      </c>
      <c r="G252" s="20">
        <f>'2022 CCD Schedule'!D255</f>
        <v>2760</v>
      </c>
    </row>
    <row r="253" spans="1:7">
      <c r="A253" s="13">
        <v>251</v>
      </c>
      <c r="B253" s="14">
        <v>4910</v>
      </c>
      <c r="C253" s="20">
        <v>2875</v>
      </c>
      <c r="E253" s="13">
        <v>251</v>
      </c>
      <c r="F253" s="14">
        <f>'2022 CCD Schedule'!C256</f>
        <v>3737.5</v>
      </c>
      <c r="G253" s="20">
        <f>'2022 CCD Schedule'!D256</f>
        <v>2803.13</v>
      </c>
    </row>
    <row r="254" spans="1:7">
      <c r="A254" s="13">
        <v>252</v>
      </c>
      <c r="B254" s="14">
        <v>4970</v>
      </c>
      <c r="C254" s="20">
        <v>2875</v>
      </c>
      <c r="E254" s="13">
        <v>252</v>
      </c>
      <c r="F254" s="14">
        <f>'2022 CCD Schedule'!C257</f>
        <v>3795</v>
      </c>
      <c r="G254" s="20">
        <f>'2022 CCD Schedule'!D257</f>
        <v>2846.25</v>
      </c>
    </row>
    <row r="255" spans="1:7">
      <c r="A255" s="13">
        <v>253</v>
      </c>
      <c r="B255" s="14">
        <v>5030</v>
      </c>
      <c r="C255" s="20">
        <v>2875</v>
      </c>
      <c r="E255" s="13">
        <v>253</v>
      </c>
      <c r="F255" s="14">
        <f>'2022 CCD Schedule'!C258</f>
        <v>3852.5</v>
      </c>
      <c r="G255" s="20">
        <f>'2022 CCD Schedule'!D258</f>
        <v>2875</v>
      </c>
    </row>
    <row r="256" spans="1:7">
      <c r="A256" s="13">
        <v>254</v>
      </c>
      <c r="B256" s="14">
        <v>5080</v>
      </c>
      <c r="C256" s="20">
        <v>2875</v>
      </c>
      <c r="E256" s="13">
        <v>254</v>
      </c>
      <c r="F256" s="14">
        <f>'2022 CCD Schedule'!C259</f>
        <v>3910</v>
      </c>
      <c r="G256" s="20">
        <f>'2022 CCD Schedule'!D259</f>
        <v>2875</v>
      </c>
    </row>
    <row r="257" spans="1:7">
      <c r="A257" s="13">
        <v>255</v>
      </c>
      <c r="B257" s="14">
        <v>5140</v>
      </c>
      <c r="C257" s="20">
        <v>2875</v>
      </c>
      <c r="E257" s="13">
        <v>255</v>
      </c>
      <c r="F257" s="14">
        <f>'2022 CCD Schedule'!C260</f>
        <v>3967.5</v>
      </c>
      <c r="G257" s="20">
        <f>'2022 CCD Schedule'!D260</f>
        <v>2875</v>
      </c>
    </row>
    <row r="258" spans="1:7">
      <c r="A258" s="19">
        <v>256</v>
      </c>
      <c r="B258" s="20">
        <v>5175</v>
      </c>
      <c r="C258" s="20">
        <v>2875</v>
      </c>
      <c r="E258" s="13">
        <v>256</v>
      </c>
      <c r="F258" s="14">
        <f>'2022 CCD Schedule'!C261</f>
        <v>4025</v>
      </c>
      <c r="G258" s="20">
        <f>'2022 CCD Schedule'!D261</f>
        <v>2875</v>
      </c>
    </row>
    <row r="259" spans="1:7">
      <c r="A259" s="19">
        <v>257</v>
      </c>
      <c r="B259" s="20">
        <v>5175</v>
      </c>
      <c r="C259" s="20">
        <v>2875</v>
      </c>
      <c r="E259" s="13">
        <v>257</v>
      </c>
      <c r="F259" s="14">
        <f>'2022 CCD Schedule'!C262</f>
        <v>4082.5</v>
      </c>
      <c r="G259" s="20">
        <f>'2022 CCD Schedule'!D262</f>
        <v>2875</v>
      </c>
    </row>
    <row r="260" spans="1:7">
      <c r="A260" s="19">
        <v>258</v>
      </c>
      <c r="B260" s="20">
        <v>5175</v>
      </c>
      <c r="C260" s="20">
        <v>2875</v>
      </c>
      <c r="E260" s="13">
        <v>258</v>
      </c>
      <c r="F260" s="14">
        <f>'2022 CCD Schedule'!C263</f>
        <v>4140</v>
      </c>
      <c r="G260" s="20">
        <f>'2022 CCD Schedule'!D263</f>
        <v>2875</v>
      </c>
    </row>
    <row r="261" spans="1:7">
      <c r="A261" s="19">
        <v>259</v>
      </c>
      <c r="B261" s="20">
        <v>5175</v>
      </c>
      <c r="C261" s="20">
        <v>2875</v>
      </c>
      <c r="E261" s="13">
        <v>259</v>
      </c>
      <c r="F261" s="14">
        <f>'2022 CCD Schedule'!C264</f>
        <v>4197.5</v>
      </c>
      <c r="G261" s="20">
        <f>'2022 CCD Schedule'!D264</f>
        <v>2875</v>
      </c>
    </row>
    <row r="262" spans="1:7">
      <c r="A262" s="19">
        <v>260</v>
      </c>
      <c r="B262" s="20">
        <v>5175</v>
      </c>
      <c r="C262" s="20">
        <v>2875</v>
      </c>
      <c r="E262" s="13">
        <v>260</v>
      </c>
      <c r="F262" s="14">
        <f>'2022 CCD Schedule'!C265</f>
        <v>4255</v>
      </c>
      <c r="G262" s="20">
        <f>'2022 CCD Schedule'!D265</f>
        <v>2875</v>
      </c>
    </row>
    <row r="263" spans="1:7">
      <c r="A263" s="19">
        <v>261</v>
      </c>
      <c r="B263" s="20">
        <v>5175</v>
      </c>
      <c r="C263" s="20">
        <v>2875</v>
      </c>
      <c r="E263" s="13">
        <v>261</v>
      </c>
      <c r="F263" s="14">
        <f>'2022 CCD Schedule'!C266</f>
        <v>4312.5</v>
      </c>
      <c r="G263" s="20">
        <f>'2022 CCD Schedule'!D266</f>
        <v>2875</v>
      </c>
    </row>
    <row r="264" spans="1:7">
      <c r="A264" s="19">
        <v>262</v>
      </c>
      <c r="B264" s="20">
        <v>5175</v>
      </c>
      <c r="C264" s="20">
        <v>2875</v>
      </c>
      <c r="E264" s="13">
        <v>262</v>
      </c>
      <c r="F264" s="14">
        <f>'2022 CCD Schedule'!C267</f>
        <v>4370</v>
      </c>
      <c r="G264" s="20">
        <f>'2022 CCD Schedule'!D267</f>
        <v>2875</v>
      </c>
    </row>
    <row r="265" spans="1:7">
      <c r="A265" s="19">
        <v>263</v>
      </c>
      <c r="B265" s="20">
        <v>5175</v>
      </c>
      <c r="C265" s="20">
        <v>2875</v>
      </c>
      <c r="E265" s="13">
        <v>263</v>
      </c>
      <c r="F265" s="14">
        <f>'2022 CCD Schedule'!C268</f>
        <v>4427.5</v>
      </c>
      <c r="G265" s="20">
        <f>'2022 CCD Schedule'!D268</f>
        <v>2875</v>
      </c>
    </row>
    <row r="266" spans="1:7">
      <c r="A266" s="19">
        <v>264</v>
      </c>
      <c r="B266" s="20">
        <v>5175</v>
      </c>
      <c r="C266" s="20">
        <v>2875</v>
      </c>
      <c r="E266" s="13">
        <v>264</v>
      </c>
      <c r="F266" s="14">
        <f>'2022 CCD Schedule'!C269</f>
        <v>4485</v>
      </c>
      <c r="G266" s="20">
        <f>'2022 CCD Schedule'!D269</f>
        <v>2875</v>
      </c>
    </row>
    <row r="267" spans="1:7">
      <c r="A267" s="19">
        <v>265</v>
      </c>
      <c r="B267" s="20">
        <v>5175</v>
      </c>
      <c r="C267" s="20">
        <v>2875</v>
      </c>
      <c r="E267" s="13">
        <v>265</v>
      </c>
      <c r="F267" s="14">
        <f>'2022 CCD Schedule'!C270</f>
        <v>4542.5</v>
      </c>
      <c r="G267" s="20">
        <f>'2022 CCD Schedule'!D270</f>
        <v>2875</v>
      </c>
    </row>
    <row r="268" spans="1:7">
      <c r="A268" s="19">
        <v>266</v>
      </c>
      <c r="B268" s="20">
        <v>5175</v>
      </c>
      <c r="C268" s="20">
        <v>2875</v>
      </c>
      <c r="E268" s="13">
        <v>266</v>
      </c>
      <c r="F268" s="14">
        <f>'2022 CCD Schedule'!C271</f>
        <v>4600</v>
      </c>
      <c r="G268" s="20">
        <f>'2022 CCD Schedule'!D271</f>
        <v>2875</v>
      </c>
    </row>
    <row r="269" spans="1:7">
      <c r="A269" s="19">
        <v>267</v>
      </c>
      <c r="B269" s="20">
        <v>5175</v>
      </c>
      <c r="C269" s="20">
        <v>2875</v>
      </c>
      <c r="E269" s="13">
        <v>267</v>
      </c>
      <c r="F269" s="14">
        <f>'2022 CCD Schedule'!C272</f>
        <v>4657.5</v>
      </c>
      <c r="G269" s="20">
        <f>'2022 CCD Schedule'!D272</f>
        <v>2875</v>
      </c>
    </row>
    <row r="270" spans="1:7">
      <c r="A270" s="19">
        <v>268</v>
      </c>
      <c r="B270" s="20">
        <v>5175</v>
      </c>
      <c r="C270" s="20">
        <v>2875</v>
      </c>
      <c r="E270" s="13">
        <v>268</v>
      </c>
      <c r="F270" s="14">
        <f>'2022 CCD Schedule'!C273</f>
        <v>4715</v>
      </c>
      <c r="G270" s="20">
        <f>'2022 CCD Schedule'!D273</f>
        <v>2875</v>
      </c>
    </row>
    <row r="271" spans="1:7">
      <c r="A271" s="19">
        <v>269</v>
      </c>
      <c r="B271" s="20">
        <v>5175</v>
      </c>
      <c r="C271" s="20">
        <v>2875</v>
      </c>
      <c r="E271" s="13">
        <v>269</v>
      </c>
      <c r="F271" s="14">
        <f>'2022 CCD Schedule'!C274</f>
        <v>4772.5</v>
      </c>
      <c r="G271" s="20">
        <f>'2022 CCD Schedule'!D274</f>
        <v>2875</v>
      </c>
    </row>
    <row r="272" spans="1:7">
      <c r="A272" s="19">
        <v>270</v>
      </c>
      <c r="B272" s="20">
        <v>5175</v>
      </c>
      <c r="C272" s="20">
        <v>2875</v>
      </c>
      <c r="E272" s="13">
        <v>270</v>
      </c>
      <c r="F272" s="14">
        <f>'2022 CCD Schedule'!C275</f>
        <v>4830</v>
      </c>
      <c r="G272" s="20">
        <f>'2022 CCD Schedule'!D275</f>
        <v>2875</v>
      </c>
    </row>
    <row r="273" spans="1:7">
      <c r="A273" s="19">
        <v>271</v>
      </c>
      <c r="B273" s="20">
        <v>5175</v>
      </c>
      <c r="C273" s="20">
        <v>2875</v>
      </c>
      <c r="E273" s="13">
        <v>271</v>
      </c>
      <c r="F273" s="14">
        <f>'2022 CCD Schedule'!C276</f>
        <v>4887.5</v>
      </c>
      <c r="G273" s="20">
        <f>'2022 CCD Schedule'!D276</f>
        <v>2875</v>
      </c>
    </row>
    <row r="274" spans="1:7">
      <c r="A274" s="19">
        <v>272</v>
      </c>
      <c r="B274" s="20">
        <v>5175</v>
      </c>
      <c r="C274" s="20">
        <v>2875</v>
      </c>
      <c r="E274" s="13">
        <v>272</v>
      </c>
      <c r="F274" s="14">
        <f>'2022 CCD Schedule'!C277</f>
        <v>4945</v>
      </c>
      <c r="G274" s="20">
        <f>'2022 CCD Schedule'!D277</f>
        <v>2875</v>
      </c>
    </row>
    <row r="275" spans="1:7">
      <c r="A275" s="19">
        <v>273</v>
      </c>
      <c r="B275" s="20">
        <v>5175</v>
      </c>
      <c r="C275" s="20">
        <v>2875</v>
      </c>
      <c r="E275" s="13">
        <v>273</v>
      </c>
      <c r="F275" s="14">
        <f>'2022 CCD Schedule'!C278</f>
        <v>5002.5</v>
      </c>
      <c r="G275" s="20">
        <f>'2022 CCD Schedule'!D278</f>
        <v>2875</v>
      </c>
    </row>
    <row r="276" spans="1:7">
      <c r="A276" s="19">
        <v>274</v>
      </c>
      <c r="B276" s="20">
        <v>5175</v>
      </c>
      <c r="C276" s="20">
        <v>2875</v>
      </c>
      <c r="E276" s="13">
        <v>274</v>
      </c>
      <c r="F276" s="14">
        <f>'2022 CCD Schedule'!C279</f>
        <v>5060</v>
      </c>
      <c r="G276" s="20">
        <f>'2022 CCD Schedule'!D279</f>
        <v>2875</v>
      </c>
    </row>
    <row r="277" spans="1:7">
      <c r="A277" s="19">
        <v>275</v>
      </c>
      <c r="B277" s="20">
        <v>5175</v>
      </c>
      <c r="C277" s="20">
        <v>2875</v>
      </c>
      <c r="E277" s="13">
        <v>275</v>
      </c>
      <c r="F277" s="14">
        <f>'2022 CCD Schedule'!C280</f>
        <v>5117.5</v>
      </c>
      <c r="G277" s="20">
        <f>'2022 CCD Schedule'!D280</f>
        <v>2875</v>
      </c>
    </row>
    <row r="278" spans="1:7">
      <c r="A278" s="19">
        <v>276</v>
      </c>
      <c r="B278" s="20">
        <v>5175</v>
      </c>
      <c r="C278" s="20">
        <v>2875</v>
      </c>
      <c r="E278" s="19">
        <v>276</v>
      </c>
      <c r="F278" s="20">
        <f>'2022 CCD Schedule'!C281</f>
        <v>5175</v>
      </c>
      <c r="G278" s="20">
        <f>'2022 CCD Schedule'!D281</f>
        <v>2875</v>
      </c>
    </row>
    <row r="279" spans="1:7">
      <c r="A279" s="19">
        <v>277</v>
      </c>
      <c r="B279" s="20">
        <v>5175</v>
      </c>
      <c r="C279" s="20">
        <v>2875</v>
      </c>
      <c r="E279" s="19">
        <v>277</v>
      </c>
      <c r="F279" s="20">
        <f>'2022 CCD Schedule'!C282</f>
        <v>5175</v>
      </c>
      <c r="G279" s="20">
        <f>'2022 CCD Schedule'!D282</f>
        <v>2875</v>
      </c>
    </row>
    <row r="280" spans="1:7">
      <c r="A280" s="19">
        <v>278</v>
      </c>
      <c r="B280" s="20">
        <v>5175</v>
      </c>
      <c r="C280" s="20">
        <v>2875</v>
      </c>
      <c r="E280" s="19">
        <v>278</v>
      </c>
      <c r="F280" s="20">
        <f>'2022 CCD Schedule'!C283</f>
        <v>5175</v>
      </c>
      <c r="G280" s="20">
        <f>'2022 CCD Schedule'!D283</f>
        <v>2875</v>
      </c>
    </row>
    <row r="281" spans="1:7">
      <c r="A281" s="19">
        <v>279</v>
      </c>
      <c r="B281" s="20">
        <v>5175</v>
      </c>
      <c r="C281" s="20">
        <v>2875</v>
      </c>
      <c r="E281" s="19">
        <v>279</v>
      </c>
      <c r="F281" s="20">
        <f>'2022 CCD Schedule'!C284</f>
        <v>5175</v>
      </c>
      <c r="G281" s="20">
        <f>'2022 CCD Schedule'!D284</f>
        <v>2875</v>
      </c>
    </row>
    <row r="282" spans="1:7">
      <c r="A282" s="19">
        <v>280</v>
      </c>
      <c r="B282" s="20">
        <v>5175</v>
      </c>
      <c r="C282" s="20">
        <v>2875</v>
      </c>
      <c r="E282" s="19">
        <v>280</v>
      </c>
      <c r="F282" s="20">
        <f>'2022 CCD Schedule'!C285</f>
        <v>5175</v>
      </c>
      <c r="G282" s="20">
        <f>'2022 CCD Schedule'!D285</f>
        <v>2875</v>
      </c>
    </row>
    <row r="283" spans="1:7">
      <c r="A283" s="19">
        <v>281</v>
      </c>
      <c r="B283" s="20">
        <v>5175</v>
      </c>
      <c r="C283" s="20">
        <v>2875</v>
      </c>
      <c r="E283" s="19">
        <v>281</v>
      </c>
      <c r="F283" s="20">
        <f>'2022 CCD Schedule'!C286</f>
        <v>5175</v>
      </c>
      <c r="G283" s="20">
        <f>'2022 CCD Schedule'!D286</f>
        <v>2875</v>
      </c>
    </row>
    <row r="284" spans="1:7">
      <c r="A284" s="19">
        <v>282</v>
      </c>
      <c r="B284" s="20">
        <v>5175</v>
      </c>
      <c r="C284" s="20">
        <v>2875</v>
      </c>
      <c r="E284" s="19">
        <v>282</v>
      </c>
      <c r="F284" s="20">
        <f>'2022 CCD Schedule'!C287</f>
        <v>5175</v>
      </c>
      <c r="G284" s="20">
        <f>'2022 CCD Schedule'!D287</f>
        <v>2875</v>
      </c>
    </row>
    <row r="285" spans="1:7">
      <c r="A285" s="19">
        <v>283</v>
      </c>
      <c r="B285" s="20">
        <v>5175</v>
      </c>
      <c r="C285" s="20">
        <v>2875</v>
      </c>
      <c r="E285" s="19">
        <v>283</v>
      </c>
      <c r="F285" s="20">
        <f>'2022 CCD Schedule'!C288</f>
        <v>5175</v>
      </c>
      <c r="G285" s="20">
        <f>'2022 CCD Schedule'!D288</f>
        <v>2875</v>
      </c>
    </row>
    <row r="286" spans="1:7">
      <c r="A286" s="19">
        <v>284</v>
      </c>
      <c r="B286" s="20">
        <v>5175</v>
      </c>
      <c r="C286" s="20">
        <v>2875</v>
      </c>
      <c r="E286" s="19">
        <v>284</v>
      </c>
      <c r="F286" s="20">
        <f>'2022 CCD Schedule'!C289</f>
        <v>5175</v>
      </c>
      <c r="G286" s="20">
        <f>'2022 CCD Schedule'!D289</f>
        <v>2875</v>
      </c>
    </row>
    <row r="287" spans="1:7">
      <c r="A287" s="19">
        <v>285</v>
      </c>
      <c r="B287" s="20">
        <v>5175</v>
      </c>
      <c r="C287" s="20">
        <v>2875</v>
      </c>
      <c r="E287" s="19">
        <v>285</v>
      </c>
      <c r="F287" s="20">
        <f>'2022 CCD Schedule'!C290</f>
        <v>5175</v>
      </c>
      <c r="G287" s="20">
        <f>'2022 CCD Schedule'!D290</f>
        <v>2875</v>
      </c>
    </row>
    <row r="288" spans="1:7">
      <c r="A288" s="19">
        <v>286</v>
      </c>
      <c r="B288" s="20">
        <v>5175</v>
      </c>
      <c r="C288" s="20">
        <v>2875</v>
      </c>
      <c r="E288" s="19">
        <v>286</v>
      </c>
      <c r="F288" s="20">
        <f>'2022 CCD Schedule'!C291</f>
        <v>5175</v>
      </c>
      <c r="G288" s="20">
        <f>'2022 CCD Schedule'!D291</f>
        <v>2875</v>
      </c>
    </row>
    <row r="289" spans="1:7">
      <c r="A289" s="19">
        <v>287</v>
      </c>
      <c r="B289" s="20">
        <v>5175</v>
      </c>
      <c r="C289" s="20">
        <v>2875</v>
      </c>
      <c r="E289" s="19">
        <v>287</v>
      </c>
      <c r="F289" s="20">
        <f>'2022 CCD Schedule'!C292</f>
        <v>5175</v>
      </c>
      <c r="G289" s="20">
        <f>'2022 CCD Schedule'!D292</f>
        <v>2875</v>
      </c>
    </row>
    <row r="290" spans="1:7">
      <c r="A290" s="19">
        <v>288</v>
      </c>
      <c r="B290" s="20">
        <v>5175</v>
      </c>
      <c r="C290" s="20">
        <v>2875</v>
      </c>
      <c r="E290" s="19">
        <v>288</v>
      </c>
      <c r="F290" s="20">
        <f>'2022 CCD Schedule'!C293</f>
        <v>5175</v>
      </c>
      <c r="G290" s="20">
        <f>'2022 CCD Schedule'!D293</f>
        <v>2875</v>
      </c>
    </row>
    <row r="291" spans="1:7">
      <c r="A291" s="19">
        <v>289</v>
      </c>
      <c r="B291" s="20">
        <v>5175</v>
      </c>
      <c r="C291" s="20">
        <v>2875</v>
      </c>
      <c r="E291" s="19">
        <v>289</v>
      </c>
      <c r="F291" s="20">
        <f>'2022 CCD Schedule'!C294</f>
        <v>5175</v>
      </c>
      <c r="G291" s="20">
        <f>'2022 CCD Schedule'!D294</f>
        <v>2875</v>
      </c>
    </row>
    <row r="292" spans="1:7">
      <c r="A292" s="19">
        <v>290</v>
      </c>
      <c r="B292" s="20">
        <v>5175</v>
      </c>
      <c r="C292" s="20">
        <v>2875</v>
      </c>
      <c r="E292" s="19">
        <v>290</v>
      </c>
      <c r="F292" s="20">
        <f>'2022 CCD Schedule'!C295</f>
        <v>5175</v>
      </c>
      <c r="G292" s="20">
        <f>'2022 CCD Schedule'!D295</f>
        <v>2875</v>
      </c>
    </row>
    <row r="293" spans="1:7">
      <c r="A293" s="19">
        <v>291</v>
      </c>
      <c r="B293" s="20">
        <v>5175</v>
      </c>
      <c r="C293" s="20">
        <v>2875</v>
      </c>
      <c r="E293" s="19">
        <v>291</v>
      </c>
      <c r="F293" s="20">
        <f>'2022 CCD Schedule'!C296</f>
        <v>5175</v>
      </c>
      <c r="G293" s="20">
        <f>'2022 CCD Schedule'!D296</f>
        <v>2875</v>
      </c>
    </row>
    <row r="294" spans="1:7">
      <c r="A294" s="19">
        <v>292</v>
      </c>
      <c r="B294" s="20">
        <v>5175</v>
      </c>
      <c r="C294" s="20">
        <v>2875</v>
      </c>
      <c r="E294" s="19">
        <v>292</v>
      </c>
      <c r="F294" s="20">
        <f>'2022 CCD Schedule'!C297</f>
        <v>5175</v>
      </c>
      <c r="G294" s="20">
        <f>'2022 CCD Schedule'!D297</f>
        <v>2875</v>
      </c>
    </row>
    <row r="295" spans="1:7">
      <c r="A295" s="19">
        <v>293</v>
      </c>
      <c r="B295" s="20">
        <v>5175</v>
      </c>
      <c r="C295" s="20">
        <v>2875</v>
      </c>
      <c r="E295" s="19">
        <v>293</v>
      </c>
      <c r="F295" s="20">
        <f>'2022 CCD Schedule'!C298</f>
        <v>5175</v>
      </c>
      <c r="G295" s="20">
        <f>'2022 CCD Schedule'!D298</f>
        <v>2875</v>
      </c>
    </row>
    <row r="296" spans="1:7">
      <c r="A296" s="19">
        <v>294</v>
      </c>
      <c r="B296" s="20">
        <v>5175</v>
      </c>
      <c r="C296" s="20">
        <v>2875</v>
      </c>
      <c r="E296" s="19">
        <v>294</v>
      </c>
      <c r="F296" s="20">
        <f>'2022 CCD Schedule'!C299</f>
        <v>5175</v>
      </c>
      <c r="G296" s="20">
        <f>'2022 CCD Schedule'!D299</f>
        <v>2875</v>
      </c>
    </row>
    <row r="297" spans="1:7">
      <c r="A297" s="19">
        <v>295</v>
      </c>
      <c r="B297" s="20">
        <v>5175</v>
      </c>
      <c r="C297" s="20">
        <v>2875</v>
      </c>
      <c r="E297" s="19">
        <v>295</v>
      </c>
      <c r="F297" s="20">
        <f>'2022 CCD Schedule'!C300</f>
        <v>5175</v>
      </c>
      <c r="G297" s="20">
        <f>'2022 CCD Schedule'!D300</f>
        <v>2875</v>
      </c>
    </row>
    <row r="298" spans="1:7">
      <c r="A298" s="19">
        <v>296</v>
      </c>
      <c r="B298" s="20">
        <v>5175</v>
      </c>
      <c r="C298" s="20">
        <v>2875</v>
      </c>
      <c r="E298" s="19">
        <v>296</v>
      </c>
      <c r="F298" s="20">
        <f>'2022 CCD Schedule'!C301</f>
        <v>5175</v>
      </c>
      <c r="G298" s="20">
        <f>'2022 CCD Schedule'!D301</f>
        <v>2875</v>
      </c>
    </row>
    <row r="299" spans="1:7">
      <c r="A299" s="19">
        <v>297</v>
      </c>
      <c r="B299" s="20">
        <v>5175</v>
      </c>
      <c r="C299" s="20">
        <v>2875</v>
      </c>
      <c r="E299" s="19">
        <v>297</v>
      </c>
      <c r="F299" s="20">
        <f>'2022 CCD Schedule'!C302</f>
        <v>5175</v>
      </c>
      <c r="G299" s="20">
        <f>'2022 CCD Schedule'!D302</f>
        <v>2875</v>
      </c>
    </row>
    <row r="300" spans="1:7">
      <c r="A300" s="19">
        <v>298</v>
      </c>
      <c r="B300" s="20">
        <v>5175</v>
      </c>
      <c r="C300" s="20">
        <v>2875</v>
      </c>
      <c r="E300" s="19">
        <v>298</v>
      </c>
      <c r="F300" s="20">
        <f>'2022 CCD Schedule'!C303</f>
        <v>5175</v>
      </c>
      <c r="G300" s="20">
        <f>'2022 CCD Schedule'!D303</f>
        <v>2875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499984740745262"/>
  </sheetPr>
  <dimension ref="A1:BC144"/>
  <sheetViews>
    <sheetView zoomScale="70" zoomScaleNormal="70" workbookViewId="0">
      <selection activeCell="A24" sqref="A24"/>
    </sheetView>
  </sheetViews>
  <sheetFormatPr defaultColWidth="8.875" defaultRowHeight="15.75"/>
  <cols>
    <col min="1" max="1" width="20.5" style="12" customWidth="1"/>
    <col min="2" max="2" width="68.5" customWidth="1"/>
    <col min="3" max="3" width="1.625" customWidth="1"/>
    <col min="4" max="4" width="24.625" customWidth="1"/>
    <col min="5" max="17" width="8.625" style="12"/>
    <col min="18" max="55" width="9" style="12"/>
  </cols>
  <sheetData>
    <row r="1" spans="1:5" s="12" customFormat="1" ht="46.5">
      <c r="A1" s="96" t="s">
        <v>133</v>
      </c>
      <c r="B1" s="96" t="s">
        <v>134</v>
      </c>
    </row>
    <row r="2" spans="1:5" s="12" customFormat="1" ht="18.75">
      <c r="B2" s="12" t="s">
        <v>181</v>
      </c>
    </row>
    <row r="3" spans="1:5" s="12" customFormat="1"/>
    <row r="4" spans="1:5" s="12" customFormat="1"/>
    <row r="5" spans="1:5" s="12" customFormat="1" ht="34.5">
      <c r="B5" s="97" t="s">
        <v>156</v>
      </c>
      <c r="D5" s="126" t="s">
        <v>135</v>
      </c>
    </row>
    <row r="6" spans="1:5" s="12" customFormat="1" ht="18.75">
      <c r="D6" s="146" t="str">
        <f>IF(D5="Yes","Please go to Step 2","Please fill in the information below")</f>
        <v>Please fill in the information below</v>
      </c>
    </row>
    <row r="7" spans="1:5" s="12" customFormat="1"/>
    <row r="8" spans="1:5" s="12" customFormat="1" ht="16.5" thickBot="1"/>
    <row r="9" spans="1:5" ht="34.5" thickBot="1">
      <c r="B9" s="115" t="s">
        <v>114</v>
      </c>
      <c r="C9" s="12"/>
      <c r="D9" s="126" t="s">
        <v>22</v>
      </c>
    </row>
    <row r="10" spans="1:5" ht="6" customHeight="1" thickBot="1">
      <c r="C10" s="12"/>
    </row>
    <row r="11" spans="1:5" ht="34.5" thickBot="1">
      <c r="B11" s="115" t="s">
        <v>115</v>
      </c>
      <c r="C11" s="12"/>
      <c r="D11" s="126" t="s">
        <v>10</v>
      </c>
    </row>
    <row r="12" spans="1:5" ht="6" customHeight="1" thickBot="1">
      <c r="C12" s="12"/>
    </row>
    <row r="13" spans="1:5" ht="33.75">
      <c r="B13" s="40" t="str">
        <f>"Enter " &amp;D11&amp; " test value"</f>
        <v>Enter NEDC test value</v>
      </c>
      <c r="C13" s="12"/>
      <c r="D13" s="127">
        <v>90</v>
      </c>
      <c r="E13" s="143" t="s">
        <v>197</v>
      </c>
    </row>
    <row r="14" spans="1:5" ht="6" customHeight="1" thickBot="1">
      <c r="C14" s="12"/>
      <c r="E14" s="144"/>
    </row>
    <row r="15" spans="1:5" ht="46.5">
      <c r="B15" s="81" t="s">
        <v>118</v>
      </c>
      <c r="C15" s="12"/>
      <c r="D15" s="123">
        <f>ROUND(IF(D13=0,0,ROUND(D13,0)*'WLTP Conversions ICCT table'!$D$47+'WLTP Conversions ICCT table'!$E$47),0)</f>
        <v>100</v>
      </c>
      <c r="E15" s="143" t="s">
        <v>197</v>
      </c>
    </row>
    <row r="16" spans="1:5" ht="6" customHeight="1">
      <c r="C16" s="12"/>
    </row>
    <row r="17" spans="1:7" s="12" customFormat="1"/>
    <row r="18" spans="1:7" s="12" customFormat="1"/>
    <row r="19" spans="1:7" s="12" customFormat="1"/>
    <row r="20" spans="1:7" s="12" customFormat="1"/>
    <row r="21" spans="1:7" s="12" customFormat="1"/>
    <row r="22" spans="1:7" s="12" customFormat="1"/>
    <row r="23" spans="1:7" s="12" customFormat="1"/>
    <row r="24" spans="1:7" s="12" customFormat="1" ht="46.5">
      <c r="A24" s="96" t="s">
        <v>204</v>
      </c>
      <c r="B24" s="140" t="s">
        <v>202</v>
      </c>
    </row>
    <row r="25" spans="1:7" s="12" customFormat="1" ht="39">
      <c r="B25" s="140" t="s">
        <v>203</v>
      </c>
      <c r="C25" s="129"/>
      <c r="D25" s="129"/>
      <c r="E25" s="129"/>
    </row>
    <row r="26" spans="1:7" s="12" customFormat="1"/>
    <row r="27" spans="1:7" s="12" customFormat="1"/>
    <row r="28" spans="1:7" s="12" customFormat="1" ht="26.25">
      <c r="B28" s="136" t="s">
        <v>195</v>
      </c>
      <c r="C28" s="129"/>
      <c r="D28" s="138" t="s">
        <v>193</v>
      </c>
      <c r="E28" s="141" t="s">
        <v>194</v>
      </c>
      <c r="F28" s="97"/>
      <c r="G28" s="97"/>
    </row>
    <row r="29" spans="1:7" s="12" customFormat="1" ht="26.25">
      <c r="B29" s="137" t="s">
        <v>206</v>
      </c>
      <c r="D29" s="159">
        <v>100</v>
      </c>
      <c r="E29" s="142">
        <v>0.20613999999999999</v>
      </c>
      <c r="F29" s="97"/>
      <c r="G29" s="97"/>
    </row>
    <row r="30" spans="1:7" s="12" customFormat="1" ht="5.0999999999999996" customHeight="1">
      <c r="B30" s="137"/>
      <c r="C30" s="137"/>
      <c r="D30" s="137"/>
      <c r="E30" s="137"/>
      <c r="F30" s="97"/>
      <c r="G30" s="97"/>
    </row>
    <row r="31" spans="1:7" s="12" customFormat="1" ht="26.25">
      <c r="B31" s="137" t="s">
        <v>207</v>
      </c>
      <c r="D31" s="159">
        <v>120</v>
      </c>
      <c r="E31" s="142">
        <v>0.31680000000000003</v>
      </c>
      <c r="F31" s="97"/>
      <c r="G31" s="97"/>
    </row>
    <row r="32" spans="1:7" s="12" customFormat="1" ht="5.0999999999999996" customHeight="1">
      <c r="B32" s="137"/>
      <c r="C32" s="137"/>
      <c r="D32" s="137"/>
      <c r="E32" s="137"/>
      <c r="F32" s="137"/>
      <c r="G32" s="97"/>
    </row>
    <row r="33" spans="2:7" s="12" customFormat="1" ht="26.25">
      <c r="B33" s="137" t="s">
        <v>208</v>
      </c>
      <c r="D33" s="159">
        <v>150</v>
      </c>
      <c r="E33" s="142">
        <v>0.47705999999999998</v>
      </c>
      <c r="F33" s="97"/>
      <c r="G33" s="97"/>
    </row>
    <row r="34" spans="2:7" s="12" customFormat="1" ht="5.0999999999999996" customHeight="1">
      <c r="B34" s="136"/>
      <c r="C34" s="129"/>
      <c r="D34" s="135"/>
      <c r="E34" s="136"/>
      <c r="F34" s="97"/>
      <c r="G34" s="97"/>
    </row>
    <row r="35" spans="2:7" s="12" customFormat="1" ht="33.75">
      <c r="B35" s="137" t="s">
        <v>196</v>
      </c>
      <c r="C35" s="129"/>
      <c r="D35" s="139">
        <f>0.20614*(D29)+0.3168*(D31)+0.47706*(D33)</f>
        <v>130.18899999999999</v>
      </c>
      <c r="E35" s="143" t="s">
        <v>197</v>
      </c>
      <c r="F35" s="97"/>
      <c r="G35" s="97"/>
    </row>
    <row r="36" spans="2:7" s="12" customFormat="1" ht="26.25">
      <c r="B36" s="97"/>
      <c r="E36" s="97"/>
      <c r="F36" s="97"/>
      <c r="G36" s="97"/>
    </row>
    <row r="37" spans="2:7" s="12" customFormat="1" ht="26.25">
      <c r="B37" s="145" t="s">
        <v>192</v>
      </c>
      <c r="C37" s="130" t="s">
        <v>209</v>
      </c>
      <c r="D37" s="130"/>
      <c r="E37" s="130"/>
      <c r="F37" s="97"/>
      <c r="G37" s="97"/>
    </row>
    <row r="38" spans="2:7" s="12" customFormat="1" ht="26.25">
      <c r="B38" s="97"/>
    </row>
    <row r="39" spans="2:7" s="12" customFormat="1"/>
    <row r="40" spans="2:7" s="12" customFormat="1"/>
    <row r="41" spans="2:7" s="12" customFormat="1"/>
    <row r="42" spans="2:7" s="12" customFormat="1"/>
    <row r="43" spans="2:7" s="12" customFormat="1"/>
    <row r="44" spans="2:7" s="12" customFormat="1"/>
    <row r="45" spans="2:7" s="12" customFormat="1"/>
    <row r="46" spans="2:7" s="12" customFormat="1"/>
    <row r="47" spans="2:7" s="12" customFormat="1"/>
    <row r="48" spans="2:7" s="12" customFormat="1"/>
    <row r="49" s="12" customFormat="1"/>
    <row r="50" s="12" customFormat="1"/>
    <row r="51" s="12" customFormat="1"/>
    <row r="52" s="12" customFormat="1"/>
    <row r="53" s="12" customFormat="1"/>
    <row r="54" s="12" customFormat="1"/>
    <row r="55" s="12" customFormat="1"/>
    <row r="56" s="12" customFormat="1"/>
    <row r="57" s="12" customFormat="1"/>
    <row r="58" s="12" customFormat="1"/>
    <row r="59" s="12" customFormat="1"/>
    <row r="60" s="12" customFormat="1"/>
    <row r="61" s="12" customFormat="1"/>
    <row r="62" s="12" customFormat="1"/>
    <row r="63" s="12" customFormat="1"/>
    <row r="64" s="12" customFormat="1"/>
    <row r="65" s="12" customFormat="1"/>
    <row r="66" s="12" customFormat="1"/>
    <row r="67" s="12" customFormat="1"/>
    <row r="68" s="12" customFormat="1"/>
    <row r="69" s="12" customFormat="1"/>
    <row r="70" s="12" customFormat="1"/>
    <row r="71" s="12" customFormat="1"/>
    <row r="72" s="12" customFormat="1"/>
    <row r="73" s="12" customFormat="1"/>
    <row r="74" s="12" customFormat="1"/>
    <row r="75" s="12" customFormat="1"/>
    <row r="76" s="12" customFormat="1"/>
    <row r="77" s="12" customFormat="1"/>
    <row r="78" s="12" customFormat="1"/>
    <row r="79" s="12" customFormat="1"/>
    <row r="80" s="12" customFormat="1"/>
    <row r="81" s="12" customFormat="1"/>
    <row r="82" s="12" customFormat="1"/>
    <row r="83" s="12" customFormat="1"/>
    <row r="84" s="12" customFormat="1"/>
    <row r="85" s="12" customFormat="1"/>
    <row r="86" s="12" customFormat="1"/>
    <row r="87" s="12" customFormat="1"/>
    <row r="88" s="12" customFormat="1"/>
    <row r="89" s="12" customFormat="1"/>
    <row r="90" s="12" customFormat="1"/>
    <row r="91" s="12" customFormat="1"/>
    <row r="92" s="12" customFormat="1"/>
    <row r="93" s="12" customFormat="1"/>
    <row r="94" s="12" customFormat="1"/>
    <row r="95" s="12" customFormat="1"/>
    <row r="96" s="12" customFormat="1"/>
    <row r="97" s="12" customFormat="1"/>
    <row r="98" s="12" customFormat="1"/>
    <row r="99" s="12" customFormat="1"/>
    <row r="100" s="12" customFormat="1"/>
    <row r="101" s="12" customFormat="1"/>
    <row r="102" s="12" customFormat="1"/>
    <row r="103" s="12" customFormat="1"/>
    <row r="104" s="12" customFormat="1"/>
    <row r="105" s="12" customFormat="1"/>
    <row r="106" s="12" customFormat="1"/>
    <row r="107" s="12" customFormat="1"/>
    <row r="108" s="12" customFormat="1"/>
    <row r="109" s="12" customFormat="1"/>
    <row r="110" s="12" customFormat="1"/>
    <row r="111" s="12" customFormat="1"/>
    <row r="112" s="12" customFormat="1"/>
    <row r="113" s="12" customFormat="1"/>
    <row r="114" s="12" customFormat="1"/>
    <row r="115" s="12" customFormat="1"/>
    <row r="116" s="12" customFormat="1"/>
    <row r="117" s="12" customFormat="1"/>
    <row r="118" s="12" customFormat="1"/>
    <row r="119" s="12" customFormat="1"/>
    <row r="120" s="12" customFormat="1"/>
    <row r="121" s="12" customFormat="1"/>
    <row r="122" s="12" customFormat="1"/>
    <row r="123" s="12" customFormat="1"/>
    <row r="124" s="12" customFormat="1"/>
    <row r="125" s="12" customFormat="1"/>
    <row r="126" s="12" customFormat="1"/>
    <row r="127" s="12" customFormat="1"/>
    <row r="128" s="12" customFormat="1"/>
    <row r="129" s="12" customFormat="1"/>
    <row r="130" s="12" customFormat="1"/>
    <row r="131" s="12" customFormat="1"/>
    <row r="132" s="12" customFormat="1"/>
    <row r="133" s="12" customFormat="1"/>
    <row r="134" s="12" customFormat="1"/>
    <row r="135" s="12" customFormat="1"/>
    <row r="136" s="12" customFormat="1"/>
    <row r="137" s="12" customFormat="1"/>
    <row r="138" s="12" customFormat="1"/>
    <row r="139" s="12" customFormat="1"/>
    <row r="140" s="12" customFormat="1"/>
    <row r="141" s="12" customFormat="1"/>
    <row r="142" s="12" customFormat="1"/>
    <row r="143" s="12" customFormat="1"/>
    <row r="144" s="12" customFormat="1"/>
  </sheetData>
  <conditionalFormatting sqref="B9:D15">
    <cfRule type="expression" dxfId="0" priority="1">
      <formula>"D5=""No"""</formula>
    </cfRule>
  </conditionalFormatting>
  <dataValidations count="2">
    <dataValidation type="list" allowBlank="1" showInputMessage="1" showErrorMessage="1" sqref="D9" xr:uid="{00000000-0002-0000-0100-000000000000}">
      <formula1>"Petrol, Diesel"</formula1>
    </dataValidation>
    <dataValidation type="list" allowBlank="1" showInputMessage="1" showErrorMessage="1" sqref="D5" xr:uid="{00000000-0002-0000-0100-000001000000}">
      <formula1>"Yes, No"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'WLTP Conversions ICCT table'!$C$35:$C$39</xm:f>
          </x14:formula1>
          <xm:sqref>D11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I69"/>
  <sheetViews>
    <sheetView topLeftCell="A58" zoomScale="110" zoomScaleNormal="110" workbookViewId="0">
      <selection activeCell="B21" sqref="B21"/>
    </sheetView>
  </sheetViews>
  <sheetFormatPr defaultColWidth="8.625" defaultRowHeight="15.75"/>
  <cols>
    <col min="1" max="1" width="19.125" style="39" customWidth="1"/>
    <col min="2" max="2" width="30.625" style="39" customWidth="1"/>
    <col min="3" max="4" width="28.625" style="39" customWidth="1"/>
    <col min="5" max="5" width="8.625" style="39"/>
    <col min="6" max="6" width="10.125" style="39" customWidth="1"/>
    <col min="7" max="8" width="0" style="39" hidden="1" customWidth="1"/>
    <col min="9" max="16384" width="8.625" style="39"/>
  </cols>
  <sheetData>
    <row r="1" spans="1:5" s="12" customFormat="1" ht="46.5">
      <c r="A1" s="96" t="s">
        <v>136</v>
      </c>
      <c r="B1" s="96" t="s">
        <v>137</v>
      </c>
    </row>
    <row r="2" spans="1:5" s="12" customFormat="1" ht="18.75">
      <c r="B2" s="12" t="s">
        <v>158</v>
      </c>
    </row>
    <row r="3" spans="1:5" s="12" customFormat="1">
      <c r="B3" s="12" t="s">
        <v>178</v>
      </c>
    </row>
    <row r="4" spans="1:5" ht="33.75">
      <c r="A4" s="38"/>
      <c r="B4" s="38"/>
      <c r="C4" s="38"/>
      <c r="D4" s="38"/>
      <c r="E4" s="38"/>
    </row>
    <row r="5" spans="1:5" ht="34.5" thickBot="1">
      <c r="A5" s="38"/>
      <c r="B5" s="38"/>
      <c r="C5" s="38"/>
      <c r="D5" s="38"/>
      <c r="E5" s="38"/>
    </row>
    <row r="6" spans="1:5" ht="33.75">
      <c r="A6" s="38"/>
      <c r="B6" s="40" t="s">
        <v>205</v>
      </c>
      <c r="C6" s="41"/>
      <c r="D6" s="42"/>
      <c r="E6" s="38"/>
    </row>
    <row r="7" spans="1:5" ht="28.35" customHeight="1">
      <c r="A7" s="38"/>
      <c r="B7" s="43" t="s">
        <v>157</v>
      </c>
      <c r="C7" s="44"/>
      <c r="D7" s="45"/>
      <c r="E7" s="38"/>
    </row>
    <row r="8" spans="1:5" ht="33.75">
      <c r="A8" s="38"/>
      <c r="B8" s="176">
        <v>100</v>
      </c>
      <c r="C8" s="169">
        <f>IF(B8&lt;='Step 2 - 2022 CCD Calculator'!$I$60,$C$57,IF(AND(B8&gt;'Step 2 - 2022 CCD Calculator'!$I$60,B8&lt;='Step 2 - 2022 CCD Calculator'!$I$61),$C$58,IF(AND(B8&gt;'Step 2 - 2022 CCD Calculator'!$I$61,B8&lt;='Step 2 - 2022 CCD Calculator'!$I$63),ROUND($C$57+(B8-0)*C$59,2),IF(B8&lt;='Step 2 - 2022 CCD Calculator'!$I$63,ROUND($C$57+(B8-130)*$C$59,2),IF(B8&gt;'Step 2 - 2022 CCD Calculator'!$I$64,MIN(ROUND((B8-'Step 2 - 2022 CCD Calculator'!$I$65)*$C$61,2),$C$60),"cost neutral")))))</f>
        <v>-3469.83</v>
      </c>
      <c r="D8" s="170">
        <f>IF(B8&lt;='Step 2 - 2022 CCD Calculator'!$I$60,$D$57,IF(AND(B8&gt;'Step 2 - 2022 CCD Calculator'!$I$60,B8&lt;='Step 2 - 2022 CCD Calculator'!$I$61),$D$58,IF(AND(B8&gt;'Step 2 - 2022 CCD Calculator'!$I$61,B8&lt;='Step 2 - 2022 CCD Calculator'!$I$63),ROUND($D$57+(B8-0)*D$59,2),IF(B8&lt;='Step 2 - 2022 CCD Calculator'!$I$63,ROUND($D$57+(B8-130)*$D$59,2),IF(B8&gt;'Step 2 - 2022 CCD Calculator'!$I$64,MIN(ROUND((B8-'Step 2 - 2022 CCD Calculator'!$I$65)*$D$61,2),$D$60),"cost neutral")))))</f>
        <v>-1387.93</v>
      </c>
      <c r="E8" s="38"/>
    </row>
    <row r="9" spans="1:5" s="22" customFormat="1" ht="21.75" thickBot="1">
      <c r="B9" s="177"/>
      <c r="C9" s="46" t="str">
        <f>IF(C8&lt;0,"New imports discount","New imports fee")</f>
        <v>New imports discount</v>
      </c>
      <c r="D9" s="47" t="str">
        <f>IF(D8&lt;0,"Used imports discount","Used imports fee")</f>
        <v>Used imports discount</v>
      </c>
    </row>
    <row r="10" spans="1:5" s="22" customFormat="1">
      <c r="B10" s="119" t="s">
        <v>177</v>
      </c>
      <c r="C10" s="49"/>
      <c r="D10" s="49"/>
    </row>
    <row r="11" spans="1:5" s="22" customFormat="1">
      <c r="A11" s="120">
        <v>1</v>
      </c>
      <c r="B11" s="48" t="s">
        <v>199</v>
      </c>
      <c r="C11" s="49"/>
      <c r="D11" s="49"/>
    </row>
    <row r="12" spans="1:5" s="22" customFormat="1" ht="5.25" customHeight="1">
      <c r="A12" s="120"/>
      <c r="B12" s="48"/>
      <c r="C12" s="49"/>
      <c r="D12" s="49"/>
    </row>
    <row r="13" spans="1:5" s="22" customFormat="1">
      <c r="A13" s="120">
        <v>2</v>
      </c>
      <c r="B13" s="48" t="s">
        <v>200</v>
      </c>
      <c r="C13" s="49"/>
      <c r="D13" s="49"/>
    </row>
    <row r="14" spans="1:5" s="22" customFormat="1" ht="5.25" customHeight="1">
      <c r="A14" s="120"/>
      <c r="B14" s="48"/>
      <c r="C14" s="49"/>
      <c r="D14" s="49"/>
    </row>
    <row r="15" spans="1:5" s="22" customFormat="1">
      <c r="A15" s="120">
        <v>3</v>
      </c>
      <c r="B15" s="48" t="s">
        <v>201</v>
      </c>
      <c r="C15" s="49"/>
      <c r="D15" s="49"/>
    </row>
    <row r="16" spans="1:5" s="22" customFormat="1" ht="5.25" customHeight="1">
      <c r="A16" s="120"/>
      <c r="B16" s="48"/>
      <c r="C16" s="49"/>
      <c r="D16" s="49"/>
    </row>
    <row r="17" spans="1:2" s="22" customFormat="1">
      <c r="A17" s="120">
        <v>4</v>
      </c>
      <c r="B17" s="48" t="s">
        <v>229</v>
      </c>
    </row>
    <row r="18" spans="1:2" s="22" customFormat="1" ht="15"/>
    <row r="19" spans="1:2" s="22" customFormat="1" ht="15"/>
    <row r="20" spans="1:2" s="22" customFormat="1" ht="15"/>
    <row r="21" spans="1:2" s="22" customFormat="1">
      <c r="B21" s="153"/>
    </row>
    <row r="22" spans="1:2" s="22" customFormat="1" ht="15"/>
    <row r="23" spans="1:2" s="22" customFormat="1" ht="15"/>
    <row r="24" spans="1:2" s="22" customFormat="1" ht="15"/>
    <row r="25" spans="1:2" s="22" customFormat="1" ht="15"/>
    <row r="26" spans="1:2" s="22" customFormat="1" ht="15"/>
    <row r="27" spans="1:2" s="22" customFormat="1" ht="15"/>
    <row r="28" spans="1:2" s="22" customFormat="1" ht="15"/>
    <row r="29" spans="1:2" s="22" customFormat="1" ht="15"/>
    <row r="30" spans="1:2" s="22" customFormat="1" ht="15"/>
    <row r="31" spans="1:2" s="22" customFormat="1" ht="15"/>
    <row r="32" spans="1:2" s="22" customFormat="1" ht="15"/>
    <row r="33" spans="3:3" s="22" customFormat="1" ht="15"/>
    <row r="34" spans="3:3" s="22" customFormat="1" ht="15"/>
    <row r="35" spans="3:3" s="22" customFormat="1" ht="15"/>
    <row r="36" spans="3:3" s="22" customFormat="1" ht="15"/>
    <row r="37" spans="3:3" s="22" customFormat="1" ht="15"/>
    <row r="38" spans="3:3" s="22" customFormat="1" ht="15"/>
    <row r="39" spans="3:3" s="22" customFormat="1" ht="15"/>
    <row r="40" spans="3:3" s="22" customFormat="1" ht="15"/>
    <row r="41" spans="3:3" s="22" customFormat="1" ht="15"/>
    <row r="42" spans="3:3" s="22" customFormat="1" ht="15"/>
    <row r="43" spans="3:3" s="22" customFormat="1" ht="15"/>
    <row r="44" spans="3:3" s="22" customFormat="1" ht="15"/>
    <row r="45" spans="3:3" s="22" customFormat="1" ht="15">
      <c r="C45" s="28"/>
    </row>
    <row r="46" spans="3:3" s="22" customFormat="1" ht="15"/>
    <row r="47" spans="3:3" s="22" customFormat="1" ht="15"/>
    <row r="48" spans="3:3" s="22" customFormat="1" ht="15"/>
    <row r="49" spans="2:9" s="22" customFormat="1" ht="15">
      <c r="C49" s="49"/>
      <c r="D49" s="49"/>
    </row>
    <row r="50" spans="2:9" s="22" customFormat="1" ht="15">
      <c r="C50" s="49"/>
      <c r="D50" s="49"/>
    </row>
    <row r="51" spans="2:9" s="22" customFormat="1" ht="15">
      <c r="C51" s="49"/>
      <c r="D51" s="49"/>
    </row>
    <row r="52" spans="2:9" s="22" customFormat="1" ht="15">
      <c r="C52" s="49"/>
      <c r="D52" s="49"/>
    </row>
    <row r="53" spans="2:9" s="22" customFormat="1" ht="15">
      <c r="C53" s="49"/>
      <c r="D53" s="49"/>
    </row>
    <row r="54" spans="2:9" s="50" customFormat="1" ht="15">
      <c r="C54" s="51"/>
      <c r="D54" s="51"/>
    </row>
    <row r="55" spans="2:9" s="52" customFormat="1" ht="12">
      <c r="B55" s="67" t="s">
        <v>37</v>
      </c>
      <c r="C55" s="68"/>
      <c r="D55" s="69"/>
      <c r="E55" s="66"/>
      <c r="F55" s="66"/>
      <c r="G55" s="66"/>
      <c r="H55" s="66"/>
      <c r="I55" s="66"/>
    </row>
    <row r="56" spans="2:9" s="52" customFormat="1" ht="12">
      <c r="B56" s="70"/>
      <c r="C56" s="71" t="s">
        <v>98</v>
      </c>
      <c r="D56" s="71" t="s">
        <v>98</v>
      </c>
      <c r="E56" s="66"/>
      <c r="F56" s="62"/>
      <c r="G56" s="62"/>
      <c r="H56" s="63"/>
      <c r="I56" s="63"/>
    </row>
    <row r="57" spans="2:9" s="52" customFormat="1" ht="12">
      <c r="B57" s="72" t="s">
        <v>65</v>
      </c>
      <c r="C57" s="73">
        <f t="shared" ref="C57:D61" si="0">C64*1.15</f>
        <v>-8625</v>
      </c>
      <c r="D57" s="74">
        <f t="shared" si="0"/>
        <v>-3449.9999999999995</v>
      </c>
      <c r="E57" s="66"/>
      <c r="F57" s="62" t="s">
        <v>56</v>
      </c>
      <c r="G57" s="62"/>
      <c r="H57" s="64" t="s">
        <v>70</v>
      </c>
      <c r="I57" s="63" t="str">
        <f>H57</f>
        <v>WLTP</v>
      </c>
    </row>
    <row r="58" spans="2:9" s="52" customFormat="1" ht="12">
      <c r="B58" s="72" t="s">
        <v>66</v>
      </c>
      <c r="C58" s="73">
        <f t="shared" si="0"/>
        <v>-5750</v>
      </c>
      <c r="D58" s="74">
        <f t="shared" si="0"/>
        <v>-2300</v>
      </c>
      <c r="E58" s="66"/>
      <c r="F58" s="62"/>
      <c r="G58" s="62" t="s">
        <v>94</v>
      </c>
      <c r="H58" s="63"/>
      <c r="I58" s="63"/>
    </row>
    <row r="59" spans="2:9" s="52" customFormat="1" ht="12">
      <c r="B59" s="72" t="s">
        <v>61</v>
      </c>
      <c r="C59" s="75">
        <f t="shared" si="0"/>
        <v>51.551724137931032</v>
      </c>
      <c r="D59" s="76">
        <f t="shared" si="0"/>
        <v>20.620689655172409</v>
      </c>
      <c r="E59" s="66"/>
      <c r="F59" s="62" t="s">
        <v>37</v>
      </c>
      <c r="G59" s="63" t="s">
        <v>10</v>
      </c>
      <c r="H59" s="63" t="s">
        <v>70</v>
      </c>
      <c r="I59" s="63"/>
    </row>
    <row r="60" spans="2:9" s="52" customFormat="1" ht="12">
      <c r="B60" s="72" t="s">
        <v>69</v>
      </c>
      <c r="C60" s="73">
        <f t="shared" si="0"/>
        <v>5175</v>
      </c>
      <c r="D60" s="74">
        <f t="shared" si="0"/>
        <v>2875</v>
      </c>
      <c r="E60" s="66"/>
      <c r="F60" s="65" t="s">
        <v>101</v>
      </c>
      <c r="G60" s="65">
        <v>0</v>
      </c>
      <c r="H60" s="65">
        <v>0</v>
      </c>
      <c r="I60" s="65">
        <f t="shared" ref="I60" si="1">LOOKUP($H$57,$G$59:$H$59,G60:H60)</f>
        <v>0</v>
      </c>
    </row>
    <row r="61" spans="2:9" s="52" customFormat="1" ht="12">
      <c r="B61" s="77" t="s">
        <v>62</v>
      </c>
      <c r="C61" s="173">
        <f t="shared" si="0"/>
        <v>57.499999999999993</v>
      </c>
      <c r="D61" s="172">
        <f t="shared" si="0"/>
        <v>43.125</v>
      </c>
      <c r="E61" s="66"/>
      <c r="F61" s="65" t="s">
        <v>102</v>
      </c>
      <c r="G61" s="65">
        <v>49</v>
      </c>
      <c r="H61" s="65">
        <f>LOOKUP(ROUNDDOWN(G61,0),'NEDC-WLTP information'!$B$37:$B$336,'NEDC-WLTP information'!$J$37:$J$336)+(G61-ROUNDDOWN(G61,0))*(LOOKUP(ROUNDUP(G61,0),'NEDC-WLTP information'!$B$37:$B$336,'NEDC-WLTP information'!$J$37:$J$336)-LOOKUP(ROUNDDOWN(G61,0),'NEDC-WLTP information'!$B$37:$B$336,'NEDC-WLTP information'!$J$37:$J$336))</f>
        <v>55.72</v>
      </c>
      <c r="I61" s="65">
        <f>ROUND(LOOKUP($H$57,$G$59:$H$59,G61:H61),0)</f>
        <v>56</v>
      </c>
    </row>
    <row r="62" spans="2:9" s="52" customFormat="1" ht="12">
      <c r="B62" s="72"/>
      <c r="C62" s="79"/>
      <c r="D62" s="80"/>
      <c r="E62" s="66"/>
      <c r="F62" s="65" t="s">
        <v>103</v>
      </c>
      <c r="G62" s="65">
        <v>69</v>
      </c>
      <c r="H62" s="65">
        <f>LOOKUP(ROUNDDOWN(G62,0),'NEDC-WLTP information'!$B$37:$B$336,'NEDC-WLTP information'!$J$37:$J$336)+(G62-ROUNDDOWN(G62,0))*(LOOKUP(ROUNDUP(G62,0),'NEDC-WLTP information'!$B$37:$B$336,'NEDC-WLTP information'!$J$37:$J$336)-LOOKUP(ROUNDDOWN(G62,0),'NEDC-WLTP information'!$B$37:$B$336,'NEDC-WLTP information'!$J$37:$J$336))</f>
        <v>78</v>
      </c>
      <c r="I62" s="65">
        <f>ROUND(LOOKUP($H$57,$G$59:$H$59,G62:H62),0)</f>
        <v>78</v>
      </c>
    </row>
    <row r="63" spans="2:9" s="52" customFormat="1" ht="12">
      <c r="B63" s="70"/>
      <c r="C63" s="71" t="s">
        <v>97</v>
      </c>
      <c r="D63" s="71" t="s">
        <v>97</v>
      </c>
      <c r="E63" s="66"/>
      <c r="F63" s="65" t="s">
        <v>99</v>
      </c>
      <c r="G63" s="65">
        <v>130</v>
      </c>
      <c r="H63" s="65">
        <f>LOOKUP(ROUNDDOWN(G63,0),'NEDC-WLTP information'!$B$37:$B$336,'NEDC-WLTP information'!$J$37:$J$336)+(G63-ROUNDDOWN(G63,0))*(LOOKUP(ROUNDUP(G63,0),'NEDC-WLTP information'!$B$37:$B$336,'NEDC-WLTP information'!$J$37:$J$336)-LOOKUP(ROUNDDOWN(G63,0),'NEDC-WLTP information'!$B$37:$B$336,'NEDC-WLTP information'!$J$37:$J$336))</f>
        <v>145.95999999999998</v>
      </c>
      <c r="I63" s="65">
        <f>ROUND(LOOKUP($H$57,$G$59:$H$59,G63:H63),0)</f>
        <v>146</v>
      </c>
    </row>
    <row r="64" spans="2:9" s="52" customFormat="1" ht="12">
      <c r="B64" s="72" t="s">
        <v>65</v>
      </c>
      <c r="C64" s="73">
        <v>-7500</v>
      </c>
      <c r="D64" s="74">
        <v>-3000</v>
      </c>
      <c r="E64" s="66"/>
      <c r="F64" s="65" t="s">
        <v>100</v>
      </c>
      <c r="G64" s="65">
        <v>170</v>
      </c>
      <c r="H64" s="65">
        <f>LOOKUP(ROUNDDOWN(G64,0),'NEDC-WLTP information'!$B$37:$B$336,'NEDC-WLTP information'!$J$37:$J$336)+(G64-ROUNDDOWN(G64,0))*(LOOKUP(ROUNDUP(G64,0),'NEDC-WLTP information'!$B$37:$B$336,'NEDC-WLTP information'!$J$37:$J$336)-LOOKUP(ROUNDDOWN(G64,0),'NEDC-WLTP information'!$B$37:$B$336,'NEDC-WLTP information'!$J$37:$J$336))</f>
        <v>190.51999999999998</v>
      </c>
      <c r="I64" s="65">
        <f>ROUND(LOOKUP($H$57,$G$59:$H$59,G64:H64),0)</f>
        <v>191</v>
      </c>
    </row>
    <row r="65" spans="2:9" s="52" customFormat="1" ht="12">
      <c r="B65" s="72" t="s">
        <v>66</v>
      </c>
      <c r="C65" s="73">
        <v>-5000</v>
      </c>
      <c r="D65" s="74">
        <v>-2000</v>
      </c>
      <c r="E65" s="66"/>
      <c r="F65" s="65" t="s">
        <v>104</v>
      </c>
      <c r="G65" s="65">
        <f>'NEDC-WLTP information'!C18</f>
        <v>165.59765787034146</v>
      </c>
      <c r="H65" s="65">
        <f>'NEDC-WLTP information'!E18</f>
        <v>185.62138852543072</v>
      </c>
      <c r="I65" s="65">
        <f>ROUND(LOOKUP($H$57,$G$59:$H$59,G65:H65),0)</f>
        <v>186</v>
      </c>
    </row>
    <row r="66" spans="2:9" s="52" customFormat="1" ht="12">
      <c r="B66" s="72" t="s">
        <v>61</v>
      </c>
      <c r="C66" s="75">
        <f>50*((C64/145)/(C64/130))</f>
        <v>44.827586206896555</v>
      </c>
      <c r="D66" s="76">
        <f>20*((D64/145)/(D64/130))</f>
        <v>17.931034482758619</v>
      </c>
      <c r="E66" s="66"/>
      <c r="F66" s="66"/>
      <c r="G66" s="66"/>
      <c r="H66" s="66"/>
      <c r="I66" s="66"/>
    </row>
    <row r="67" spans="2:9" s="52" customFormat="1" ht="12">
      <c r="B67" s="72" t="s">
        <v>69</v>
      </c>
      <c r="C67" s="73">
        <v>4500</v>
      </c>
      <c r="D67" s="74">
        <v>2500</v>
      </c>
      <c r="E67" s="66"/>
      <c r="F67" s="66"/>
      <c r="G67" s="66"/>
      <c r="H67" s="66"/>
      <c r="I67" s="66"/>
    </row>
    <row r="68" spans="2:9" s="52" customFormat="1" ht="12">
      <c r="B68" s="77" t="s">
        <v>62</v>
      </c>
      <c r="C68" s="78">
        <v>50</v>
      </c>
      <c r="D68" s="171">
        <v>37.5</v>
      </c>
      <c r="E68" s="66"/>
      <c r="F68" s="66"/>
      <c r="G68" s="66"/>
      <c r="H68" s="66"/>
      <c r="I68" s="66"/>
    </row>
    <row r="69" spans="2:9" s="52" customFormat="1" ht="12">
      <c r="B69" s="66"/>
      <c r="C69" s="69"/>
      <c r="D69" s="69"/>
      <c r="E69" s="66"/>
      <c r="F69" s="66"/>
      <c r="G69" s="66"/>
      <c r="H69" s="66"/>
      <c r="I69" s="66"/>
    </row>
  </sheetData>
  <mergeCells count="1">
    <mergeCell ref="B8:B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</sheetPr>
  <dimension ref="B1:L350"/>
  <sheetViews>
    <sheetView topLeftCell="A10" zoomScaleNormal="100" workbookViewId="0">
      <selection activeCell="B2" sqref="B2"/>
    </sheetView>
  </sheetViews>
  <sheetFormatPr defaultColWidth="9" defaultRowHeight="15.75"/>
  <cols>
    <col min="1" max="1" width="3.125" style="56" customWidth="1"/>
    <col min="2" max="2" width="16.625" style="61" customWidth="1"/>
    <col min="3" max="4" width="16.625" style="54" customWidth="1"/>
    <col min="5" max="5" width="16.625" style="55" customWidth="1"/>
    <col min="6" max="6" width="20.625" style="56" customWidth="1"/>
    <col min="7" max="7" width="116.125" style="56" customWidth="1"/>
    <col min="8" max="18" width="20.625" style="56" customWidth="1"/>
    <col min="19" max="16384" width="9" style="56"/>
  </cols>
  <sheetData>
    <row r="1" spans="2:12" ht="26.25">
      <c r="B1" s="53" t="s">
        <v>172</v>
      </c>
    </row>
    <row r="2" spans="2:12">
      <c r="B2" s="153"/>
    </row>
    <row r="3" spans="2:12">
      <c r="B3" s="57"/>
      <c r="C3" s="58"/>
      <c r="D3" s="58"/>
      <c r="E3" s="59"/>
    </row>
    <row r="4" spans="2:12" ht="45" customHeight="1">
      <c r="B4" s="60" t="s">
        <v>108</v>
      </c>
      <c r="C4" s="60" t="s">
        <v>109</v>
      </c>
      <c r="D4" s="60" t="s">
        <v>110</v>
      </c>
      <c r="E4" s="174" t="s">
        <v>179</v>
      </c>
    </row>
    <row r="5" spans="2:12">
      <c r="B5" s="157">
        <v>0</v>
      </c>
      <c r="C5" s="166">
        <f>IF(B5&lt;='Step 2 - 2022 CCD Calculator'!$I$60,'Step 2 - 2022 CCD Calculator'!$C$57,IF(AND(B5&gt;'Step 2 - 2022 CCD Calculator'!$I$60,B5&lt;='Step 2 - 2022 CCD Calculator'!$I$61),'Step 2 - 2022 CCD Calculator'!$C$58,IF(AND(B5&gt;'Step 2 - 2022 CCD Calculator'!$I$61,B5&lt;='Step 2 - 2022 CCD Calculator'!$I$63),ROUND('Step 2 - 2022 CCD Calculator'!$C$57+(B5-0)*'Step 2 - 2022 CCD Calculator'!$C$59,2),IF(B5&gt;'Step 2 - 2022 CCD Calculator'!$I$64,MIN(ROUND((B5-'Step 2 - 2022 CCD Calculator'!$I$65)*'Step 2 - 2022 CCD Calculator'!$C$61,2),'Step 2 - 2022 CCD Calculator'!$C$60),""))))</f>
        <v>-8625</v>
      </c>
      <c r="D5" s="166">
        <f>IF(B5&lt;='Step 2 - 2022 CCD Calculator'!$I$60,'Step 2 - 2022 CCD Calculator'!$D$57,IF(AND(B5&gt;'Step 2 - 2022 CCD Calculator'!$I$60,B5&lt;='Step 2 - 2022 CCD Calculator'!$I$61),'Step 2 - 2022 CCD Calculator'!$D$58,IF(AND(B5&gt;'Step 2 - 2022 CCD Calculator'!$I$61,B5&lt;='Step 2 - 2022 CCD Calculator'!$I$63),ROUND('Step 2 - 2022 CCD Calculator'!$D$57+(B5-0)*'Step 2 - 2022 CCD Calculator'!$D$59,2),IF(B5&gt;'Step 2 - 2022 CCD Calculator'!$I$64,MIN(ROUND((B5-'Step 2 - 2022 CCD Calculator'!$I$65)*'Step 2 - 2022 CCD Calculator'!$D$61,2),'Step 2 - 2022 CCD Calculator'!$D$60),""))))</f>
        <v>-3449.9999999999995</v>
      </c>
      <c r="E5" s="175">
        <v>3992</v>
      </c>
      <c r="G5" s="160" t="s">
        <v>210</v>
      </c>
      <c r="K5" s="133"/>
      <c r="L5" s="133"/>
    </row>
    <row r="6" spans="2:12">
      <c r="B6" s="157">
        <v>1</v>
      </c>
      <c r="C6" s="166">
        <f>IF(B6&lt;='Step 2 - 2022 CCD Calculator'!$I$60,'Step 2 - 2022 CCD Calculator'!$C$57,IF(AND(B6&gt;'Step 2 - 2022 CCD Calculator'!$I$60,B6&lt;='Step 2 - 2022 CCD Calculator'!$I$61),'Step 2 - 2022 CCD Calculator'!$C$58,IF(AND(B6&gt;'Step 2 - 2022 CCD Calculator'!$I$61,B6&lt;='Step 2 - 2022 CCD Calculator'!$I$63),ROUND('Step 2 - 2022 CCD Calculator'!$C$57+(B6-0)*'Step 2 - 2022 CCD Calculator'!$C$59,2),IF(B6&gt;'Step 2 - 2022 CCD Calculator'!$I$64,MIN(ROUND((B6-'Step 2 - 2022 CCD Calculator'!$I$65)*'Step 2 - 2022 CCD Calculator'!$C$61,2),'Step 2 - 2022 CCD Calculator'!$C$60),""))))</f>
        <v>-5750</v>
      </c>
      <c r="D6" s="166">
        <f>IF(B6&lt;='Step 2 - 2022 CCD Calculator'!$I$60,'Step 2 - 2022 CCD Calculator'!$D$57,IF(AND(B6&gt;'Step 2 - 2022 CCD Calculator'!$I$60,B6&lt;='Step 2 - 2022 CCD Calculator'!$I$61),'Step 2 - 2022 CCD Calculator'!$D$58,IF(AND(B6&gt;'Step 2 - 2022 CCD Calculator'!$I$61,B6&lt;='Step 2 - 2022 CCD Calculator'!$I$63),ROUND('Step 2 - 2022 CCD Calculator'!$D$57+(B6-0)*'Step 2 - 2022 CCD Calculator'!$D$59,2),IF(B6&gt;'Step 2 - 2022 CCD Calculator'!$I$64,MIN(ROUND((B6-'Step 2 - 2022 CCD Calculator'!$I$65)*'Step 2 - 2022 CCD Calculator'!$D$61,2),'Step 2 - 2022 CCD Calculator'!$D$60),""))))</f>
        <v>-2300</v>
      </c>
      <c r="E6" s="175"/>
      <c r="G6" s="160" t="s">
        <v>211</v>
      </c>
      <c r="K6" s="133"/>
      <c r="L6" s="133"/>
    </row>
    <row r="7" spans="2:12">
      <c r="B7" s="157">
        <v>2</v>
      </c>
      <c r="C7" s="166">
        <f>IF(B7&lt;='Step 2 - 2022 CCD Calculator'!$I$60,'Step 2 - 2022 CCD Calculator'!$C$57,IF(AND(B7&gt;'Step 2 - 2022 CCD Calculator'!$I$60,B7&lt;='Step 2 - 2022 CCD Calculator'!$I$61),'Step 2 - 2022 CCD Calculator'!$C$58,IF(AND(B7&gt;'Step 2 - 2022 CCD Calculator'!$I$61,B7&lt;='Step 2 - 2022 CCD Calculator'!$I$63),ROUND('Step 2 - 2022 CCD Calculator'!$C$57+(B7-0)*'Step 2 - 2022 CCD Calculator'!$C$59,2),IF(B7&gt;'Step 2 - 2022 CCD Calculator'!$I$64,MIN(ROUND((B7-'Step 2 - 2022 CCD Calculator'!$I$65)*'Step 2 - 2022 CCD Calculator'!$C$61,2),'Step 2 - 2022 CCD Calculator'!$C$60),""))))</f>
        <v>-5750</v>
      </c>
      <c r="D7" s="166">
        <f>IF(B7&lt;='Step 2 - 2022 CCD Calculator'!$I$60,'Step 2 - 2022 CCD Calculator'!$D$57,IF(AND(B7&gt;'Step 2 - 2022 CCD Calculator'!$I$60,B7&lt;='Step 2 - 2022 CCD Calculator'!$I$61),'Step 2 - 2022 CCD Calculator'!$D$58,IF(AND(B7&gt;'Step 2 - 2022 CCD Calculator'!$I$61,B7&lt;='Step 2 - 2022 CCD Calculator'!$I$63),ROUND('Step 2 - 2022 CCD Calculator'!$D$57+(B7-0)*'Step 2 - 2022 CCD Calculator'!$D$59,2),IF(B7&gt;'Step 2 - 2022 CCD Calculator'!$I$64,MIN(ROUND((B7-'Step 2 - 2022 CCD Calculator'!$I$65)*'Step 2 - 2022 CCD Calculator'!$D$61,2),'Step 2 - 2022 CCD Calculator'!$D$60),""))))</f>
        <v>-2300</v>
      </c>
      <c r="E7" s="175"/>
      <c r="K7" s="133"/>
      <c r="L7" s="133"/>
    </row>
    <row r="8" spans="2:12">
      <c r="B8" s="157">
        <v>3</v>
      </c>
      <c r="C8" s="166">
        <f>IF(B8&lt;='Step 2 - 2022 CCD Calculator'!$I$60,'Step 2 - 2022 CCD Calculator'!$C$57,IF(AND(B8&gt;'Step 2 - 2022 CCD Calculator'!$I$60,B8&lt;='Step 2 - 2022 CCD Calculator'!$I$61),'Step 2 - 2022 CCD Calculator'!$C$58,IF(AND(B8&gt;'Step 2 - 2022 CCD Calculator'!$I$61,B8&lt;='Step 2 - 2022 CCD Calculator'!$I$63),ROUND('Step 2 - 2022 CCD Calculator'!$C$57+(B8-0)*'Step 2 - 2022 CCD Calculator'!$C$59,2),IF(B8&gt;'Step 2 - 2022 CCD Calculator'!$I$64,MIN(ROUND((B8-'Step 2 - 2022 CCD Calculator'!$I$65)*'Step 2 - 2022 CCD Calculator'!$C$61,2),'Step 2 - 2022 CCD Calculator'!$C$60),""))))</f>
        <v>-5750</v>
      </c>
      <c r="D8" s="166">
        <f>IF(B8&lt;='Step 2 - 2022 CCD Calculator'!$I$60,'Step 2 - 2022 CCD Calculator'!$D$57,IF(AND(B8&gt;'Step 2 - 2022 CCD Calculator'!$I$60,B8&lt;='Step 2 - 2022 CCD Calculator'!$I$61),'Step 2 - 2022 CCD Calculator'!$D$58,IF(AND(B8&gt;'Step 2 - 2022 CCD Calculator'!$I$61,B8&lt;='Step 2 - 2022 CCD Calculator'!$I$63),ROUND('Step 2 - 2022 CCD Calculator'!$D$57+(B8-0)*'Step 2 - 2022 CCD Calculator'!$D$59,2),IF(B8&gt;'Step 2 - 2022 CCD Calculator'!$I$64,MIN(ROUND((B8-'Step 2 - 2022 CCD Calculator'!$I$65)*'Step 2 - 2022 CCD Calculator'!$D$61,2),'Step 2 - 2022 CCD Calculator'!$D$60),""))))</f>
        <v>-2300</v>
      </c>
      <c r="E8" s="175"/>
      <c r="K8" s="133"/>
      <c r="L8" s="133"/>
    </row>
    <row r="9" spans="2:12">
      <c r="B9" s="157">
        <v>4</v>
      </c>
      <c r="C9" s="166">
        <f>IF(B9&lt;='Step 2 - 2022 CCD Calculator'!$I$60,'Step 2 - 2022 CCD Calculator'!$C$57,IF(AND(B9&gt;'Step 2 - 2022 CCD Calculator'!$I$60,B9&lt;='Step 2 - 2022 CCD Calculator'!$I$61),'Step 2 - 2022 CCD Calculator'!$C$58,IF(AND(B9&gt;'Step 2 - 2022 CCD Calculator'!$I$61,B9&lt;='Step 2 - 2022 CCD Calculator'!$I$63),ROUND('Step 2 - 2022 CCD Calculator'!$C$57+(B9-0)*'Step 2 - 2022 CCD Calculator'!$C$59,2),IF(B9&gt;'Step 2 - 2022 CCD Calculator'!$I$64,MIN(ROUND((B9-'Step 2 - 2022 CCD Calculator'!$I$65)*'Step 2 - 2022 CCD Calculator'!$C$61,2),'Step 2 - 2022 CCD Calculator'!$C$60),""))))</f>
        <v>-5750</v>
      </c>
      <c r="D9" s="166">
        <f>IF(B9&lt;='Step 2 - 2022 CCD Calculator'!$I$60,'Step 2 - 2022 CCD Calculator'!$D$57,IF(AND(B9&gt;'Step 2 - 2022 CCD Calculator'!$I$60,B9&lt;='Step 2 - 2022 CCD Calculator'!$I$61),'Step 2 - 2022 CCD Calculator'!$D$58,IF(AND(B9&gt;'Step 2 - 2022 CCD Calculator'!$I$61,B9&lt;='Step 2 - 2022 CCD Calculator'!$I$63),ROUND('Step 2 - 2022 CCD Calculator'!$D$57+(B9-0)*'Step 2 - 2022 CCD Calculator'!$D$59,2),IF(B9&gt;'Step 2 - 2022 CCD Calculator'!$I$64,MIN(ROUND((B9-'Step 2 - 2022 CCD Calculator'!$I$65)*'Step 2 - 2022 CCD Calculator'!$D$61,2),'Step 2 - 2022 CCD Calculator'!$D$60),""))))</f>
        <v>-2300</v>
      </c>
      <c r="E9" s="175"/>
      <c r="K9" s="133"/>
      <c r="L9" s="133"/>
    </row>
    <row r="10" spans="2:12">
      <c r="B10" s="157">
        <v>5</v>
      </c>
      <c r="C10" s="166">
        <f>IF(B10&lt;='Step 2 - 2022 CCD Calculator'!$I$60,'Step 2 - 2022 CCD Calculator'!$C$57,IF(AND(B10&gt;'Step 2 - 2022 CCD Calculator'!$I$60,B10&lt;='Step 2 - 2022 CCD Calculator'!$I$61),'Step 2 - 2022 CCD Calculator'!$C$58,IF(AND(B10&gt;'Step 2 - 2022 CCD Calculator'!$I$61,B10&lt;='Step 2 - 2022 CCD Calculator'!$I$63),ROUND('Step 2 - 2022 CCD Calculator'!$C$57+(B10-0)*'Step 2 - 2022 CCD Calculator'!$C$59,2),IF(B10&gt;'Step 2 - 2022 CCD Calculator'!$I$64,MIN(ROUND((B10-'Step 2 - 2022 CCD Calculator'!$I$65)*'Step 2 - 2022 CCD Calculator'!$C$61,2),'Step 2 - 2022 CCD Calculator'!$C$60),""))))</f>
        <v>-5750</v>
      </c>
      <c r="D10" s="166">
        <f>IF(B10&lt;='Step 2 - 2022 CCD Calculator'!$I$60,'Step 2 - 2022 CCD Calculator'!$D$57,IF(AND(B10&gt;'Step 2 - 2022 CCD Calculator'!$I$60,B10&lt;='Step 2 - 2022 CCD Calculator'!$I$61),'Step 2 - 2022 CCD Calculator'!$D$58,IF(AND(B10&gt;'Step 2 - 2022 CCD Calculator'!$I$61,B10&lt;='Step 2 - 2022 CCD Calculator'!$I$63),ROUND('Step 2 - 2022 CCD Calculator'!$D$57+(B10-0)*'Step 2 - 2022 CCD Calculator'!$D$59,2),IF(B10&gt;'Step 2 - 2022 CCD Calculator'!$I$64,MIN(ROUND((B10-'Step 2 - 2022 CCD Calculator'!$I$65)*'Step 2 - 2022 CCD Calculator'!$D$61,2),'Step 2 - 2022 CCD Calculator'!$D$60),""))))</f>
        <v>-2300</v>
      </c>
      <c r="E10" s="175"/>
      <c r="K10" s="133"/>
      <c r="L10" s="133"/>
    </row>
    <row r="11" spans="2:12">
      <c r="B11" s="157">
        <v>6</v>
      </c>
      <c r="C11" s="166">
        <f>IF(B11&lt;='Step 2 - 2022 CCD Calculator'!$I$60,'Step 2 - 2022 CCD Calculator'!$C$57,IF(AND(B11&gt;'Step 2 - 2022 CCD Calculator'!$I$60,B11&lt;='Step 2 - 2022 CCD Calculator'!$I$61),'Step 2 - 2022 CCD Calculator'!$C$58,IF(AND(B11&gt;'Step 2 - 2022 CCD Calculator'!$I$61,B11&lt;='Step 2 - 2022 CCD Calculator'!$I$63),ROUND('Step 2 - 2022 CCD Calculator'!$C$57+(B11-0)*'Step 2 - 2022 CCD Calculator'!$C$59,2),IF(B11&gt;'Step 2 - 2022 CCD Calculator'!$I$64,MIN(ROUND((B11-'Step 2 - 2022 CCD Calculator'!$I$65)*'Step 2 - 2022 CCD Calculator'!$C$61,2),'Step 2 - 2022 CCD Calculator'!$C$60),""))))</f>
        <v>-5750</v>
      </c>
      <c r="D11" s="166">
        <f>IF(B11&lt;='Step 2 - 2022 CCD Calculator'!$I$60,'Step 2 - 2022 CCD Calculator'!$D$57,IF(AND(B11&gt;'Step 2 - 2022 CCD Calculator'!$I$60,B11&lt;='Step 2 - 2022 CCD Calculator'!$I$61),'Step 2 - 2022 CCD Calculator'!$D$58,IF(AND(B11&gt;'Step 2 - 2022 CCD Calculator'!$I$61,B11&lt;='Step 2 - 2022 CCD Calculator'!$I$63),ROUND('Step 2 - 2022 CCD Calculator'!$D$57+(B11-0)*'Step 2 - 2022 CCD Calculator'!$D$59,2),IF(B11&gt;'Step 2 - 2022 CCD Calculator'!$I$64,MIN(ROUND((B11-'Step 2 - 2022 CCD Calculator'!$I$65)*'Step 2 - 2022 CCD Calculator'!$D$61,2),'Step 2 - 2022 CCD Calculator'!$D$60),""))))</f>
        <v>-2300</v>
      </c>
      <c r="E11" s="175"/>
      <c r="K11" s="133"/>
      <c r="L11" s="133"/>
    </row>
    <row r="12" spans="2:12">
      <c r="B12" s="157">
        <v>7</v>
      </c>
      <c r="C12" s="166">
        <f>IF(B12&lt;='Step 2 - 2022 CCD Calculator'!$I$60,'Step 2 - 2022 CCD Calculator'!$C$57,IF(AND(B12&gt;'Step 2 - 2022 CCD Calculator'!$I$60,B12&lt;='Step 2 - 2022 CCD Calculator'!$I$61),'Step 2 - 2022 CCD Calculator'!$C$58,IF(AND(B12&gt;'Step 2 - 2022 CCD Calculator'!$I$61,B12&lt;='Step 2 - 2022 CCD Calculator'!$I$63),ROUND('Step 2 - 2022 CCD Calculator'!$C$57+(B12-0)*'Step 2 - 2022 CCD Calculator'!$C$59,2),IF(B12&gt;'Step 2 - 2022 CCD Calculator'!$I$64,MIN(ROUND((B12-'Step 2 - 2022 CCD Calculator'!$I$65)*'Step 2 - 2022 CCD Calculator'!$C$61,2),'Step 2 - 2022 CCD Calculator'!$C$60),""))))</f>
        <v>-5750</v>
      </c>
      <c r="D12" s="166">
        <f>IF(B12&lt;='Step 2 - 2022 CCD Calculator'!$I$60,'Step 2 - 2022 CCD Calculator'!$D$57,IF(AND(B12&gt;'Step 2 - 2022 CCD Calculator'!$I$60,B12&lt;='Step 2 - 2022 CCD Calculator'!$I$61),'Step 2 - 2022 CCD Calculator'!$D$58,IF(AND(B12&gt;'Step 2 - 2022 CCD Calculator'!$I$61,B12&lt;='Step 2 - 2022 CCD Calculator'!$I$63),ROUND('Step 2 - 2022 CCD Calculator'!$D$57+(B12-0)*'Step 2 - 2022 CCD Calculator'!$D$59,2),IF(B12&gt;'Step 2 - 2022 CCD Calculator'!$I$64,MIN(ROUND((B12-'Step 2 - 2022 CCD Calculator'!$I$65)*'Step 2 - 2022 CCD Calculator'!$D$61,2),'Step 2 - 2022 CCD Calculator'!$D$60),""))))</f>
        <v>-2300</v>
      </c>
      <c r="E12" s="175"/>
      <c r="K12" s="133"/>
      <c r="L12" s="133"/>
    </row>
    <row r="13" spans="2:12">
      <c r="B13" s="157">
        <v>8</v>
      </c>
      <c r="C13" s="166">
        <f>IF(B13&lt;='Step 2 - 2022 CCD Calculator'!$I$60,'Step 2 - 2022 CCD Calculator'!$C$57,IF(AND(B13&gt;'Step 2 - 2022 CCD Calculator'!$I$60,B13&lt;='Step 2 - 2022 CCD Calculator'!$I$61),'Step 2 - 2022 CCD Calculator'!$C$58,IF(AND(B13&gt;'Step 2 - 2022 CCD Calculator'!$I$61,B13&lt;='Step 2 - 2022 CCD Calculator'!$I$63),ROUND('Step 2 - 2022 CCD Calculator'!$C$57+(B13-0)*'Step 2 - 2022 CCD Calculator'!$C$59,2),IF(B13&gt;'Step 2 - 2022 CCD Calculator'!$I$64,MIN(ROUND((B13-'Step 2 - 2022 CCD Calculator'!$I$65)*'Step 2 - 2022 CCD Calculator'!$C$61,2),'Step 2 - 2022 CCD Calculator'!$C$60),""))))</f>
        <v>-5750</v>
      </c>
      <c r="D13" s="166">
        <f>IF(B13&lt;='Step 2 - 2022 CCD Calculator'!$I$60,'Step 2 - 2022 CCD Calculator'!$D$57,IF(AND(B13&gt;'Step 2 - 2022 CCD Calculator'!$I$60,B13&lt;='Step 2 - 2022 CCD Calculator'!$I$61),'Step 2 - 2022 CCD Calculator'!$D$58,IF(AND(B13&gt;'Step 2 - 2022 CCD Calculator'!$I$61,B13&lt;='Step 2 - 2022 CCD Calculator'!$I$63),ROUND('Step 2 - 2022 CCD Calculator'!$D$57+(B13-0)*'Step 2 - 2022 CCD Calculator'!$D$59,2),IF(B13&gt;'Step 2 - 2022 CCD Calculator'!$I$64,MIN(ROUND((B13-'Step 2 - 2022 CCD Calculator'!$I$65)*'Step 2 - 2022 CCD Calculator'!$D$61,2),'Step 2 - 2022 CCD Calculator'!$D$60),""))))</f>
        <v>-2300</v>
      </c>
      <c r="E13" s="175"/>
      <c r="K13" s="133"/>
      <c r="L13" s="133"/>
    </row>
    <row r="14" spans="2:12">
      <c r="B14" s="157">
        <v>9</v>
      </c>
      <c r="C14" s="166">
        <f>IF(B14&lt;='Step 2 - 2022 CCD Calculator'!$I$60,'Step 2 - 2022 CCD Calculator'!$C$57,IF(AND(B14&gt;'Step 2 - 2022 CCD Calculator'!$I$60,B14&lt;='Step 2 - 2022 CCD Calculator'!$I$61),'Step 2 - 2022 CCD Calculator'!$C$58,IF(AND(B14&gt;'Step 2 - 2022 CCD Calculator'!$I$61,B14&lt;='Step 2 - 2022 CCD Calculator'!$I$63),ROUND('Step 2 - 2022 CCD Calculator'!$C$57+(B14-0)*'Step 2 - 2022 CCD Calculator'!$C$59,2),IF(B14&gt;'Step 2 - 2022 CCD Calculator'!$I$64,MIN(ROUND((B14-'Step 2 - 2022 CCD Calculator'!$I$65)*'Step 2 - 2022 CCD Calculator'!$C$61,2),'Step 2 - 2022 CCD Calculator'!$C$60),""))))</f>
        <v>-5750</v>
      </c>
      <c r="D14" s="166">
        <f>IF(B14&lt;='Step 2 - 2022 CCD Calculator'!$I$60,'Step 2 - 2022 CCD Calculator'!$D$57,IF(AND(B14&gt;'Step 2 - 2022 CCD Calculator'!$I$60,B14&lt;='Step 2 - 2022 CCD Calculator'!$I$61),'Step 2 - 2022 CCD Calculator'!$D$58,IF(AND(B14&gt;'Step 2 - 2022 CCD Calculator'!$I$61,B14&lt;='Step 2 - 2022 CCD Calculator'!$I$63),ROUND('Step 2 - 2022 CCD Calculator'!$D$57+(B14-0)*'Step 2 - 2022 CCD Calculator'!$D$59,2),IF(B14&gt;'Step 2 - 2022 CCD Calculator'!$I$64,MIN(ROUND((B14-'Step 2 - 2022 CCD Calculator'!$I$65)*'Step 2 - 2022 CCD Calculator'!$D$61,2),'Step 2 - 2022 CCD Calculator'!$D$60),""))))</f>
        <v>-2300</v>
      </c>
      <c r="E14" s="175"/>
      <c r="K14" s="133"/>
      <c r="L14" s="133"/>
    </row>
    <row r="15" spans="2:12">
      <c r="B15" s="157">
        <v>10</v>
      </c>
      <c r="C15" s="166">
        <f>IF(B15&lt;='Step 2 - 2022 CCD Calculator'!$I$60,'Step 2 - 2022 CCD Calculator'!$C$57,IF(AND(B15&gt;'Step 2 - 2022 CCD Calculator'!$I$60,B15&lt;='Step 2 - 2022 CCD Calculator'!$I$61),'Step 2 - 2022 CCD Calculator'!$C$58,IF(AND(B15&gt;'Step 2 - 2022 CCD Calculator'!$I$61,B15&lt;='Step 2 - 2022 CCD Calculator'!$I$63),ROUND('Step 2 - 2022 CCD Calculator'!$C$57+(B15-0)*'Step 2 - 2022 CCD Calculator'!$C$59,2),IF(B15&gt;'Step 2 - 2022 CCD Calculator'!$I$64,MIN(ROUND((B15-'Step 2 - 2022 CCD Calculator'!$I$65)*'Step 2 - 2022 CCD Calculator'!$C$61,2),'Step 2 - 2022 CCD Calculator'!$C$60),""))))</f>
        <v>-5750</v>
      </c>
      <c r="D15" s="166">
        <f>IF(B15&lt;='Step 2 - 2022 CCD Calculator'!$I$60,'Step 2 - 2022 CCD Calculator'!$D$57,IF(AND(B15&gt;'Step 2 - 2022 CCD Calculator'!$I$60,B15&lt;='Step 2 - 2022 CCD Calculator'!$I$61),'Step 2 - 2022 CCD Calculator'!$D$58,IF(AND(B15&gt;'Step 2 - 2022 CCD Calculator'!$I$61,B15&lt;='Step 2 - 2022 CCD Calculator'!$I$63),ROUND('Step 2 - 2022 CCD Calculator'!$D$57+(B15-0)*'Step 2 - 2022 CCD Calculator'!$D$59,2),IF(B15&gt;'Step 2 - 2022 CCD Calculator'!$I$64,MIN(ROUND((B15-'Step 2 - 2022 CCD Calculator'!$I$65)*'Step 2 - 2022 CCD Calculator'!$D$61,2),'Step 2 - 2022 CCD Calculator'!$D$60),""))))</f>
        <v>-2300</v>
      </c>
      <c r="E15" s="175">
        <v>0</v>
      </c>
      <c r="K15" s="133"/>
      <c r="L15" s="133"/>
    </row>
    <row r="16" spans="2:12">
      <c r="B16" s="157">
        <v>11</v>
      </c>
      <c r="C16" s="166">
        <f>IF(B16&lt;='Step 2 - 2022 CCD Calculator'!$I$60,'Step 2 - 2022 CCD Calculator'!$C$57,IF(AND(B16&gt;'Step 2 - 2022 CCD Calculator'!$I$60,B16&lt;='Step 2 - 2022 CCD Calculator'!$I$61),'Step 2 - 2022 CCD Calculator'!$C$58,IF(AND(B16&gt;'Step 2 - 2022 CCD Calculator'!$I$61,B16&lt;='Step 2 - 2022 CCD Calculator'!$I$63),ROUND('Step 2 - 2022 CCD Calculator'!$C$57+(B16-0)*'Step 2 - 2022 CCD Calculator'!$C$59,2),IF(B16&gt;'Step 2 - 2022 CCD Calculator'!$I$64,MIN(ROUND((B16-'Step 2 - 2022 CCD Calculator'!$I$65)*'Step 2 - 2022 CCD Calculator'!$C$61,2),'Step 2 - 2022 CCD Calculator'!$C$60),""))))</f>
        <v>-5750</v>
      </c>
      <c r="D16" s="166">
        <f>IF(B16&lt;='Step 2 - 2022 CCD Calculator'!$I$60,'Step 2 - 2022 CCD Calculator'!$D$57,IF(AND(B16&gt;'Step 2 - 2022 CCD Calculator'!$I$60,B16&lt;='Step 2 - 2022 CCD Calculator'!$I$61),'Step 2 - 2022 CCD Calculator'!$D$58,IF(AND(B16&gt;'Step 2 - 2022 CCD Calculator'!$I$61,B16&lt;='Step 2 - 2022 CCD Calculator'!$I$63),ROUND('Step 2 - 2022 CCD Calculator'!$D$57+(B16-0)*'Step 2 - 2022 CCD Calculator'!$D$59,2),IF(B16&gt;'Step 2 - 2022 CCD Calculator'!$I$64,MIN(ROUND((B16-'Step 2 - 2022 CCD Calculator'!$I$65)*'Step 2 - 2022 CCD Calculator'!$D$61,2),'Step 2 - 2022 CCD Calculator'!$D$60),""))))</f>
        <v>-2300</v>
      </c>
      <c r="E16" s="175"/>
      <c r="K16" s="133"/>
      <c r="L16" s="133"/>
    </row>
    <row r="17" spans="2:12">
      <c r="B17" s="157">
        <v>12</v>
      </c>
      <c r="C17" s="166">
        <f>IF(B17&lt;='Step 2 - 2022 CCD Calculator'!$I$60,'Step 2 - 2022 CCD Calculator'!$C$57,IF(AND(B17&gt;'Step 2 - 2022 CCD Calculator'!$I$60,B17&lt;='Step 2 - 2022 CCD Calculator'!$I$61),'Step 2 - 2022 CCD Calculator'!$C$58,IF(AND(B17&gt;'Step 2 - 2022 CCD Calculator'!$I$61,B17&lt;='Step 2 - 2022 CCD Calculator'!$I$63),ROUND('Step 2 - 2022 CCD Calculator'!$C$57+(B17-0)*'Step 2 - 2022 CCD Calculator'!$C$59,2),IF(B17&gt;'Step 2 - 2022 CCD Calculator'!$I$64,MIN(ROUND((B17-'Step 2 - 2022 CCD Calculator'!$I$65)*'Step 2 - 2022 CCD Calculator'!$C$61,2),'Step 2 - 2022 CCD Calculator'!$C$60),""))))</f>
        <v>-5750</v>
      </c>
      <c r="D17" s="166">
        <f>IF(B17&lt;='Step 2 - 2022 CCD Calculator'!$I$60,'Step 2 - 2022 CCD Calculator'!$D$57,IF(AND(B17&gt;'Step 2 - 2022 CCD Calculator'!$I$60,B17&lt;='Step 2 - 2022 CCD Calculator'!$I$61),'Step 2 - 2022 CCD Calculator'!$D$58,IF(AND(B17&gt;'Step 2 - 2022 CCD Calculator'!$I$61,B17&lt;='Step 2 - 2022 CCD Calculator'!$I$63),ROUND('Step 2 - 2022 CCD Calculator'!$D$57+(B17-0)*'Step 2 - 2022 CCD Calculator'!$D$59,2),IF(B17&gt;'Step 2 - 2022 CCD Calculator'!$I$64,MIN(ROUND((B17-'Step 2 - 2022 CCD Calculator'!$I$65)*'Step 2 - 2022 CCD Calculator'!$D$61,2),'Step 2 - 2022 CCD Calculator'!$D$60),""))))</f>
        <v>-2300</v>
      </c>
      <c r="E17" s="175"/>
      <c r="K17" s="133"/>
      <c r="L17" s="133"/>
    </row>
    <row r="18" spans="2:12">
      <c r="B18" s="157">
        <v>13</v>
      </c>
      <c r="C18" s="166">
        <f>IF(B18&lt;='Step 2 - 2022 CCD Calculator'!$I$60,'Step 2 - 2022 CCD Calculator'!$C$57,IF(AND(B18&gt;'Step 2 - 2022 CCD Calculator'!$I$60,B18&lt;='Step 2 - 2022 CCD Calculator'!$I$61),'Step 2 - 2022 CCD Calculator'!$C$58,IF(AND(B18&gt;'Step 2 - 2022 CCD Calculator'!$I$61,B18&lt;='Step 2 - 2022 CCD Calculator'!$I$63),ROUND('Step 2 - 2022 CCD Calculator'!$C$57+(B18-0)*'Step 2 - 2022 CCD Calculator'!$C$59,2),IF(B18&gt;'Step 2 - 2022 CCD Calculator'!$I$64,MIN(ROUND((B18-'Step 2 - 2022 CCD Calculator'!$I$65)*'Step 2 - 2022 CCD Calculator'!$C$61,2),'Step 2 - 2022 CCD Calculator'!$C$60),""))))</f>
        <v>-5750</v>
      </c>
      <c r="D18" s="166">
        <f>IF(B18&lt;='Step 2 - 2022 CCD Calculator'!$I$60,'Step 2 - 2022 CCD Calculator'!$D$57,IF(AND(B18&gt;'Step 2 - 2022 CCD Calculator'!$I$60,B18&lt;='Step 2 - 2022 CCD Calculator'!$I$61),'Step 2 - 2022 CCD Calculator'!$D$58,IF(AND(B18&gt;'Step 2 - 2022 CCD Calculator'!$I$61,B18&lt;='Step 2 - 2022 CCD Calculator'!$I$63),ROUND('Step 2 - 2022 CCD Calculator'!$D$57+(B18-0)*'Step 2 - 2022 CCD Calculator'!$D$59,2),IF(B18&gt;'Step 2 - 2022 CCD Calculator'!$I$64,MIN(ROUND((B18-'Step 2 - 2022 CCD Calculator'!$I$65)*'Step 2 - 2022 CCD Calculator'!$D$61,2),'Step 2 - 2022 CCD Calculator'!$D$60),""))))</f>
        <v>-2300</v>
      </c>
      <c r="E18" s="175"/>
      <c r="K18" s="133"/>
      <c r="L18" s="133"/>
    </row>
    <row r="19" spans="2:12">
      <c r="B19" s="157">
        <v>14</v>
      </c>
      <c r="C19" s="166">
        <f>IF(B19&lt;='Step 2 - 2022 CCD Calculator'!$I$60,'Step 2 - 2022 CCD Calculator'!$C$57,IF(AND(B19&gt;'Step 2 - 2022 CCD Calculator'!$I$60,B19&lt;='Step 2 - 2022 CCD Calculator'!$I$61),'Step 2 - 2022 CCD Calculator'!$C$58,IF(AND(B19&gt;'Step 2 - 2022 CCD Calculator'!$I$61,B19&lt;='Step 2 - 2022 CCD Calculator'!$I$63),ROUND('Step 2 - 2022 CCD Calculator'!$C$57+(B19-0)*'Step 2 - 2022 CCD Calculator'!$C$59,2),IF(B19&gt;'Step 2 - 2022 CCD Calculator'!$I$64,MIN(ROUND((B19-'Step 2 - 2022 CCD Calculator'!$I$65)*'Step 2 - 2022 CCD Calculator'!$C$61,2),'Step 2 - 2022 CCD Calculator'!$C$60),""))))</f>
        <v>-5750</v>
      </c>
      <c r="D19" s="166">
        <f>IF(B19&lt;='Step 2 - 2022 CCD Calculator'!$I$60,'Step 2 - 2022 CCD Calculator'!$D$57,IF(AND(B19&gt;'Step 2 - 2022 CCD Calculator'!$I$60,B19&lt;='Step 2 - 2022 CCD Calculator'!$I$61),'Step 2 - 2022 CCD Calculator'!$D$58,IF(AND(B19&gt;'Step 2 - 2022 CCD Calculator'!$I$61,B19&lt;='Step 2 - 2022 CCD Calculator'!$I$63),ROUND('Step 2 - 2022 CCD Calculator'!$D$57+(B19-0)*'Step 2 - 2022 CCD Calculator'!$D$59,2),IF(B19&gt;'Step 2 - 2022 CCD Calculator'!$I$64,MIN(ROUND((B19-'Step 2 - 2022 CCD Calculator'!$I$65)*'Step 2 - 2022 CCD Calculator'!$D$61,2),'Step 2 - 2022 CCD Calculator'!$D$60),""))))</f>
        <v>-2300</v>
      </c>
      <c r="E19" s="175"/>
      <c r="K19" s="133"/>
      <c r="L19" s="133"/>
    </row>
    <row r="20" spans="2:12">
      <c r="B20" s="157">
        <v>15</v>
      </c>
      <c r="C20" s="166">
        <f>IF(B20&lt;='Step 2 - 2022 CCD Calculator'!$I$60,'Step 2 - 2022 CCD Calculator'!$C$57,IF(AND(B20&gt;'Step 2 - 2022 CCD Calculator'!$I$60,B20&lt;='Step 2 - 2022 CCD Calculator'!$I$61),'Step 2 - 2022 CCD Calculator'!$C$58,IF(AND(B20&gt;'Step 2 - 2022 CCD Calculator'!$I$61,B20&lt;='Step 2 - 2022 CCD Calculator'!$I$63),ROUND('Step 2 - 2022 CCD Calculator'!$C$57+(B20-0)*'Step 2 - 2022 CCD Calculator'!$C$59,2),IF(B20&gt;'Step 2 - 2022 CCD Calculator'!$I$64,MIN(ROUND((B20-'Step 2 - 2022 CCD Calculator'!$I$65)*'Step 2 - 2022 CCD Calculator'!$C$61,2),'Step 2 - 2022 CCD Calculator'!$C$60),""))))</f>
        <v>-5750</v>
      </c>
      <c r="D20" s="166">
        <f>IF(B20&lt;='Step 2 - 2022 CCD Calculator'!$I$60,'Step 2 - 2022 CCD Calculator'!$D$57,IF(AND(B20&gt;'Step 2 - 2022 CCD Calculator'!$I$60,B20&lt;='Step 2 - 2022 CCD Calculator'!$I$61),'Step 2 - 2022 CCD Calculator'!$D$58,IF(AND(B20&gt;'Step 2 - 2022 CCD Calculator'!$I$61,B20&lt;='Step 2 - 2022 CCD Calculator'!$I$63),ROUND('Step 2 - 2022 CCD Calculator'!$D$57+(B20-0)*'Step 2 - 2022 CCD Calculator'!$D$59,2),IF(B20&gt;'Step 2 - 2022 CCD Calculator'!$I$64,MIN(ROUND((B20-'Step 2 - 2022 CCD Calculator'!$I$65)*'Step 2 - 2022 CCD Calculator'!$D$61,2),'Step 2 - 2022 CCD Calculator'!$D$60),""))))</f>
        <v>-2300</v>
      </c>
      <c r="E20" s="175"/>
      <c r="K20" s="133"/>
      <c r="L20" s="133"/>
    </row>
    <row r="21" spans="2:12">
      <c r="B21" s="157">
        <v>16</v>
      </c>
      <c r="C21" s="166">
        <f>IF(B21&lt;='Step 2 - 2022 CCD Calculator'!$I$60,'Step 2 - 2022 CCD Calculator'!$C$57,IF(AND(B21&gt;'Step 2 - 2022 CCD Calculator'!$I$60,B21&lt;='Step 2 - 2022 CCD Calculator'!$I$61),'Step 2 - 2022 CCD Calculator'!$C$58,IF(AND(B21&gt;'Step 2 - 2022 CCD Calculator'!$I$61,B21&lt;='Step 2 - 2022 CCD Calculator'!$I$63),ROUND('Step 2 - 2022 CCD Calculator'!$C$57+(B21-0)*'Step 2 - 2022 CCD Calculator'!$C$59,2),IF(B21&gt;'Step 2 - 2022 CCD Calculator'!$I$64,MIN(ROUND((B21-'Step 2 - 2022 CCD Calculator'!$I$65)*'Step 2 - 2022 CCD Calculator'!$C$61,2),'Step 2 - 2022 CCD Calculator'!$C$60),""))))</f>
        <v>-5750</v>
      </c>
      <c r="D21" s="166">
        <f>IF(B21&lt;='Step 2 - 2022 CCD Calculator'!$I$60,'Step 2 - 2022 CCD Calculator'!$D$57,IF(AND(B21&gt;'Step 2 - 2022 CCD Calculator'!$I$60,B21&lt;='Step 2 - 2022 CCD Calculator'!$I$61),'Step 2 - 2022 CCD Calculator'!$D$58,IF(AND(B21&gt;'Step 2 - 2022 CCD Calculator'!$I$61,B21&lt;='Step 2 - 2022 CCD Calculator'!$I$63),ROUND('Step 2 - 2022 CCD Calculator'!$D$57+(B21-0)*'Step 2 - 2022 CCD Calculator'!$D$59,2),IF(B21&gt;'Step 2 - 2022 CCD Calculator'!$I$64,MIN(ROUND((B21-'Step 2 - 2022 CCD Calculator'!$I$65)*'Step 2 - 2022 CCD Calculator'!$D$61,2),'Step 2 - 2022 CCD Calculator'!$D$60),""))))</f>
        <v>-2300</v>
      </c>
      <c r="E21" s="175"/>
      <c r="K21" s="133"/>
      <c r="L21" s="133"/>
    </row>
    <row r="22" spans="2:12">
      <c r="B22" s="157">
        <v>17</v>
      </c>
      <c r="C22" s="166">
        <f>IF(B22&lt;='Step 2 - 2022 CCD Calculator'!$I$60,'Step 2 - 2022 CCD Calculator'!$C$57,IF(AND(B22&gt;'Step 2 - 2022 CCD Calculator'!$I$60,B22&lt;='Step 2 - 2022 CCD Calculator'!$I$61),'Step 2 - 2022 CCD Calculator'!$C$58,IF(AND(B22&gt;'Step 2 - 2022 CCD Calculator'!$I$61,B22&lt;='Step 2 - 2022 CCD Calculator'!$I$63),ROUND('Step 2 - 2022 CCD Calculator'!$C$57+(B22-0)*'Step 2 - 2022 CCD Calculator'!$C$59,2),IF(B22&gt;'Step 2 - 2022 CCD Calculator'!$I$64,MIN(ROUND((B22-'Step 2 - 2022 CCD Calculator'!$I$65)*'Step 2 - 2022 CCD Calculator'!$C$61,2),'Step 2 - 2022 CCD Calculator'!$C$60),""))))</f>
        <v>-5750</v>
      </c>
      <c r="D22" s="166">
        <f>IF(B22&lt;='Step 2 - 2022 CCD Calculator'!$I$60,'Step 2 - 2022 CCD Calculator'!$D$57,IF(AND(B22&gt;'Step 2 - 2022 CCD Calculator'!$I$60,B22&lt;='Step 2 - 2022 CCD Calculator'!$I$61),'Step 2 - 2022 CCD Calculator'!$D$58,IF(AND(B22&gt;'Step 2 - 2022 CCD Calculator'!$I$61,B22&lt;='Step 2 - 2022 CCD Calculator'!$I$63),ROUND('Step 2 - 2022 CCD Calculator'!$D$57+(B22-0)*'Step 2 - 2022 CCD Calculator'!$D$59,2),IF(B22&gt;'Step 2 - 2022 CCD Calculator'!$I$64,MIN(ROUND((B22-'Step 2 - 2022 CCD Calculator'!$I$65)*'Step 2 - 2022 CCD Calculator'!$D$61,2),'Step 2 - 2022 CCD Calculator'!$D$60),""))))</f>
        <v>-2300</v>
      </c>
      <c r="E22" s="175"/>
      <c r="K22" s="133"/>
      <c r="L22" s="133"/>
    </row>
    <row r="23" spans="2:12">
      <c r="B23" s="157">
        <v>18</v>
      </c>
      <c r="C23" s="166">
        <f>IF(B23&lt;='Step 2 - 2022 CCD Calculator'!$I$60,'Step 2 - 2022 CCD Calculator'!$C$57,IF(AND(B23&gt;'Step 2 - 2022 CCD Calculator'!$I$60,B23&lt;='Step 2 - 2022 CCD Calculator'!$I$61),'Step 2 - 2022 CCD Calculator'!$C$58,IF(AND(B23&gt;'Step 2 - 2022 CCD Calculator'!$I$61,B23&lt;='Step 2 - 2022 CCD Calculator'!$I$63),ROUND('Step 2 - 2022 CCD Calculator'!$C$57+(B23-0)*'Step 2 - 2022 CCD Calculator'!$C$59,2),IF(B23&gt;'Step 2 - 2022 CCD Calculator'!$I$64,MIN(ROUND((B23-'Step 2 - 2022 CCD Calculator'!$I$65)*'Step 2 - 2022 CCD Calculator'!$C$61,2),'Step 2 - 2022 CCD Calculator'!$C$60),""))))</f>
        <v>-5750</v>
      </c>
      <c r="D23" s="166">
        <f>IF(B23&lt;='Step 2 - 2022 CCD Calculator'!$I$60,'Step 2 - 2022 CCD Calculator'!$D$57,IF(AND(B23&gt;'Step 2 - 2022 CCD Calculator'!$I$60,B23&lt;='Step 2 - 2022 CCD Calculator'!$I$61),'Step 2 - 2022 CCD Calculator'!$D$58,IF(AND(B23&gt;'Step 2 - 2022 CCD Calculator'!$I$61,B23&lt;='Step 2 - 2022 CCD Calculator'!$I$63),ROUND('Step 2 - 2022 CCD Calculator'!$D$57+(B23-0)*'Step 2 - 2022 CCD Calculator'!$D$59,2),IF(B23&gt;'Step 2 - 2022 CCD Calculator'!$I$64,MIN(ROUND((B23-'Step 2 - 2022 CCD Calculator'!$I$65)*'Step 2 - 2022 CCD Calculator'!$D$61,2),'Step 2 - 2022 CCD Calculator'!$D$60),""))))</f>
        <v>-2300</v>
      </c>
      <c r="E23" s="175"/>
      <c r="K23" s="133"/>
      <c r="L23" s="133"/>
    </row>
    <row r="24" spans="2:12">
      <c r="B24" s="157">
        <v>19</v>
      </c>
      <c r="C24" s="166">
        <f>IF(B24&lt;='Step 2 - 2022 CCD Calculator'!$I$60,'Step 2 - 2022 CCD Calculator'!$C$57,IF(AND(B24&gt;'Step 2 - 2022 CCD Calculator'!$I$60,B24&lt;='Step 2 - 2022 CCD Calculator'!$I$61),'Step 2 - 2022 CCD Calculator'!$C$58,IF(AND(B24&gt;'Step 2 - 2022 CCD Calculator'!$I$61,B24&lt;='Step 2 - 2022 CCD Calculator'!$I$63),ROUND('Step 2 - 2022 CCD Calculator'!$C$57+(B24-0)*'Step 2 - 2022 CCD Calculator'!$C$59,2),IF(B24&gt;'Step 2 - 2022 CCD Calculator'!$I$64,MIN(ROUND((B24-'Step 2 - 2022 CCD Calculator'!$I$65)*'Step 2 - 2022 CCD Calculator'!$C$61,2),'Step 2 - 2022 CCD Calculator'!$C$60),""))))</f>
        <v>-5750</v>
      </c>
      <c r="D24" s="166">
        <f>IF(B24&lt;='Step 2 - 2022 CCD Calculator'!$I$60,'Step 2 - 2022 CCD Calculator'!$D$57,IF(AND(B24&gt;'Step 2 - 2022 CCD Calculator'!$I$60,B24&lt;='Step 2 - 2022 CCD Calculator'!$I$61),'Step 2 - 2022 CCD Calculator'!$D$58,IF(AND(B24&gt;'Step 2 - 2022 CCD Calculator'!$I$61,B24&lt;='Step 2 - 2022 CCD Calculator'!$I$63),ROUND('Step 2 - 2022 CCD Calculator'!$D$57+(B24-0)*'Step 2 - 2022 CCD Calculator'!$D$59,2),IF(B24&gt;'Step 2 - 2022 CCD Calculator'!$I$64,MIN(ROUND((B24-'Step 2 - 2022 CCD Calculator'!$I$65)*'Step 2 - 2022 CCD Calculator'!$D$61,2),'Step 2 - 2022 CCD Calculator'!$D$60),""))))</f>
        <v>-2300</v>
      </c>
      <c r="E24" s="175"/>
      <c r="K24" s="133"/>
      <c r="L24" s="133"/>
    </row>
    <row r="25" spans="2:12">
      <c r="B25" s="157">
        <v>20</v>
      </c>
      <c r="C25" s="166">
        <f>IF(B25&lt;='Step 2 - 2022 CCD Calculator'!$I$60,'Step 2 - 2022 CCD Calculator'!$C$57,IF(AND(B25&gt;'Step 2 - 2022 CCD Calculator'!$I$60,B25&lt;='Step 2 - 2022 CCD Calculator'!$I$61),'Step 2 - 2022 CCD Calculator'!$C$58,IF(AND(B25&gt;'Step 2 - 2022 CCD Calculator'!$I$61,B25&lt;='Step 2 - 2022 CCD Calculator'!$I$63),ROUND('Step 2 - 2022 CCD Calculator'!$C$57+(B25-0)*'Step 2 - 2022 CCD Calculator'!$C$59,2),IF(B25&gt;'Step 2 - 2022 CCD Calculator'!$I$64,MIN(ROUND((B25-'Step 2 - 2022 CCD Calculator'!$I$65)*'Step 2 - 2022 CCD Calculator'!$C$61,2),'Step 2 - 2022 CCD Calculator'!$C$60),""))))</f>
        <v>-5750</v>
      </c>
      <c r="D25" s="166">
        <f>IF(B25&lt;='Step 2 - 2022 CCD Calculator'!$I$60,'Step 2 - 2022 CCD Calculator'!$D$57,IF(AND(B25&gt;'Step 2 - 2022 CCD Calculator'!$I$60,B25&lt;='Step 2 - 2022 CCD Calculator'!$I$61),'Step 2 - 2022 CCD Calculator'!$D$58,IF(AND(B25&gt;'Step 2 - 2022 CCD Calculator'!$I$61,B25&lt;='Step 2 - 2022 CCD Calculator'!$I$63),ROUND('Step 2 - 2022 CCD Calculator'!$D$57+(B25-0)*'Step 2 - 2022 CCD Calculator'!$D$59,2),IF(B25&gt;'Step 2 - 2022 CCD Calculator'!$I$64,MIN(ROUND((B25-'Step 2 - 2022 CCD Calculator'!$I$65)*'Step 2 - 2022 CCD Calculator'!$D$61,2),'Step 2 - 2022 CCD Calculator'!$D$60),""))))</f>
        <v>-2300</v>
      </c>
      <c r="E25" s="175">
        <v>5</v>
      </c>
      <c r="K25" s="133"/>
      <c r="L25" s="133"/>
    </row>
    <row r="26" spans="2:12">
      <c r="B26" s="157">
        <v>21</v>
      </c>
      <c r="C26" s="166">
        <f>IF(B26&lt;='Step 2 - 2022 CCD Calculator'!$I$60,'Step 2 - 2022 CCD Calculator'!$C$57,IF(AND(B26&gt;'Step 2 - 2022 CCD Calculator'!$I$60,B26&lt;='Step 2 - 2022 CCD Calculator'!$I$61),'Step 2 - 2022 CCD Calculator'!$C$58,IF(AND(B26&gt;'Step 2 - 2022 CCD Calculator'!$I$61,B26&lt;='Step 2 - 2022 CCD Calculator'!$I$63),ROUND('Step 2 - 2022 CCD Calculator'!$C$57+(B26-0)*'Step 2 - 2022 CCD Calculator'!$C$59,2),IF(B26&gt;'Step 2 - 2022 CCD Calculator'!$I$64,MIN(ROUND((B26-'Step 2 - 2022 CCD Calculator'!$I$65)*'Step 2 - 2022 CCD Calculator'!$C$61,2),'Step 2 - 2022 CCD Calculator'!$C$60),""))))</f>
        <v>-5750</v>
      </c>
      <c r="D26" s="166">
        <f>IF(B26&lt;='Step 2 - 2022 CCD Calculator'!$I$60,'Step 2 - 2022 CCD Calculator'!$D$57,IF(AND(B26&gt;'Step 2 - 2022 CCD Calculator'!$I$60,B26&lt;='Step 2 - 2022 CCD Calculator'!$I$61),'Step 2 - 2022 CCD Calculator'!$D$58,IF(AND(B26&gt;'Step 2 - 2022 CCD Calculator'!$I$61,B26&lt;='Step 2 - 2022 CCD Calculator'!$I$63),ROUND('Step 2 - 2022 CCD Calculator'!$D$57+(B26-0)*'Step 2 - 2022 CCD Calculator'!$D$59,2),IF(B26&gt;'Step 2 - 2022 CCD Calculator'!$I$64,MIN(ROUND((B26-'Step 2 - 2022 CCD Calculator'!$I$65)*'Step 2 - 2022 CCD Calculator'!$D$61,2),'Step 2 - 2022 CCD Calculator'!$D$60),""))))</f>
        <v>-2300</v>
      </c>
      <c r="E26" s="175"/>
      <c r="K26" s="133"/>
      <c r="L26" s="133"/>
    </row>
    <row r="27" spans="2:12">
      <c r="B27" s="157">
        <v>22</v>
      </c>
      <c r="C27" s="166">
        <f>IF(B27&lt;='Step 2 - 2022 CCD Calculator'!$I$60,'Step 2 - 2022 CCD Calculator'!$C$57,IF(AND(B27&gt;'Step 2 - 2022 CCD Calculator'!$I$60,B27&lt;='Step 2 - 2022 CCD Calculator'!$I$61),'Step 2 - 2022 CCD Calculator'!$C$58,IF(AND(B27&gt;'Step 2 - 2022 CCD Calculator'!$I$61,B27&lt;='Step 2 - 2022 CCD Calculator'!$I$63),ROUND('Step 2 - 2022 CCD Calculator'!$C$57+(B27-0)*'Step 2 - 2022 CCD Calculator'!$C$59,2),IF(B27&gt;'Step 2 - 2022 CCD Calculator'!$I$64,MIN(ROUND((B27-'Step 2 - 2022 CCD Calculator'!$I$65)*'Step 2 - 2022 CCD Calculator'!$C$61,2),'Step 2 - 2022 CCD Calculator'!$C$60),""))))</f>
        <v>-5750</v>
      </c>
      <c r="D27" s="166">
        <f>IF(B27&lt;='Step 2 - 2022 CCD Calculator'!$I$60,'Step 2 - 2022 CCD Calculator'!$D$57,IF(AND(B27&gt;'Step 2 - 2022 CCD Calculator'!$I$60,B27&lt;='Step 2 - 2022 CCD Calculator'!$I$61),'Step 2 - 2022 CCD Calculator'!$D$58,IF(AND(B27&gt;'Step 2 - 2022 CCD Calculator'!$I$61,B27&lt;='Step 2 - 2022 CCD Calculator'!$I$63),ROUND('Step 2 - 2022 CCD Calculator'!$D$57+(B27-0)*'Step 2 - 2022 CCD Calculator'!$D$59,2),IF(B27&gt;'Step 2 - 2022 CCD Calculator'!$I$64,MIN(ROUND((B27-'Step 2 - 2022 CCD Calculator'!$I$65)*'Step 2 - 2022 CCD Calculator'!$D$61,2),'Step 2 - 2022 CCD Calculator'!$D$60),""))))</f>
        <v>-2300</v>
      </c>
      <c r="E27" s="175"/>
      <c r="K27" s="133"/>
      <c r="L27" s="133"/>
    </row>
    <row r="28" spans="2:12">
      <c r="B28" s="157">
        <v>23</v>
      </c>
      <c r="C28" s="166">
        <f>IF(B28&lt;='Step 2 - 2022 CCD Calculator'!$I$60,'Step 2 - 2022 CCD Calculator'!$C$57,IF(AND(B28&gt;'Step 2 - 2022 CCD Calculator'!$I$60,B28&lt;='Step 2 - 2022 CCD Calculator'!$I$61),'Step 2 - 2022 CCD Calculator'!$C$58,IF(AND(B28&gt;'Step 2 - 2022 CCD Calculator'!$I$61,B28&lt;='Step 2 - 2022 CCD Calculator'!$I$63),ROUND('Step 2 - 2022 CCD Calculator'!$C$57+(B28-0)*'Step 2 - 2022 CCD Calculator'!$C$59,2),IF(B28&gt;'Step 2 - 2022 CCD Calculator'!$I$64,MIN(ROUND((B28-'Step 2 - 2022 CCD Calculator'!$I$65)*'Step 2 - 2022 CCD Calculator'!$C$61,2),'Step 2 - 2022 CCD Calculator'!$C$60),""))))</f>
        <v>-5750</v>
      </c>
      <c r="D28" s="166">
        <f>IF(B28&lt;='Step 2 - 2022 CCD Calculator'!$I$60,'Step 2 - 2022 CCD Calculator'!$D$57,IF(AND(B28&gt;'Step 2 - 2022 CCD Calculator'!$I$60,B28&lt;='Step 2 - 2022 CCD Calculator'!$I$61),'Step 2 - 2022 CCD Calculator'!$D$58,IF(AND(B28&gt;'Step 2 - 2022 CCD Calculator'!$I$61,B28&lt;='Step 2 - 2022 CCD Calculator'!$I$63),ROUND('Step 2 - 2022 CCD Calculator'!$D$57+(B28-0)*'Step 2 - 2022 CCD Calculator'!$D$59,2),IF(B28&gt;'Step 2 - 2022 CCD Calculator'!$I$64,MIN(ROUND((B28-'Step 2 - 2022 CCD Calculator'!$I$65)*'Step 2 - 2022 CCD Calculator'!$D$61,2),'Step 2 - 2022 CCD Calculator'!$D$60),""))))</f>
        <v>-2300</v>
      </c>
      <c r="E28" s="175"/>
      <c r="K28" s="133"/>
      <c r="L28" s="133"/>
    </row>
    <row r="29" spans="2:12">
      <c r="B29" s="157">
        <v>24</v>
      </c>
      <c r="C29" s="166">
        <f>IF(B29&lt;='Step 2 - 2022 CCD Calculator'!$I$60,'Step 2 - 2022 CCD Calculator'!$C$57,IF(AND(B29&gt;'Step 2 - 2022 CCD Calculator'!$I$60,B29&lt;='Step 2 - 2022 CCD Calculator'!$I$61),'Step 2 - 2022 CCD Calculator'!$C$58,IF(AND(B29&gt;'Step 2 - 2022 CCD Calculator'!$I$61,B29&lt;='Step 2 - 2022 CCD Calculator'!$I$63),ROUND('Step 2 - 2022 CCD Calculator'!$C$57+(B29-0)*'Step 2 - 2022 CCD Calculator'!$C$59,2),IF(B29&gt;'Step 2 - 2022 CCD Calculator'!$I$64,MIN(ROUND((B29-'Step 2 - 2022 CCD Calculator'!$I$65)*'Step 2 - 2022 CCD Calculator'!$C$61,2),'Step 2 - 2022 CCD Calculator'!$C$60),""))))</f>
        <v>-5750</v>
      </c>
      <c r="D29" s="166">
        <f>IF(B29&lt;='Step 2 - 2022 CCD Calculator'!$I$60,'Step 2 - 2022 CCD Calculator'!$D$57,IF(AND(B29&gt;'Step 2 - 2022 CCD Calculator'!$I$60,B29&lt;='Step 2 - 2022 CCD Calculator'!$I$61),'Step 2 - 2022 CCD Calculator'!$D$58,IF(AND(B29&gt;'Step 2 - 2022 CCD Calculator'!$I$61,B29&lt;='Step 2 - 2022 CCD Calculator'!$I$63),ROUND('Step 2 - 2022 CCD Calculator'!$D$57+(B29-0)*'Step 2 - 2022 CCD Calculator'!$D$59,2),IF(B29&gt;'Step 2 - 2022 CCD Calculator'!$I$64,MIN(ROUND((B29-'Step 2 - 2022 CCD Calculator'!$I$65)*'Step 2 - 2022 CCD Calculator'!$D$61,2),'Step 2 - 2022 CCD Calculator'!$D$60),""))))</f>
        <v>-2300</v>
      </c>
      <c r="E29" s="175"/>
      <c r="K29" s="133"/>
      <c r="L29" s="133"/>
    </row>
    <row r="30" spans="2:12">
      <c r="B30" s="157">
        <v>25</v>
      </c>
      <c r="C30" s="166">
        <f>IF(B30&lt;='Step 2 - 2022 CCD Calculator'!$I$60,'Step 2 - 2022 CCD Calculator'!$C$57,IF(AND(B30&gt;'Step 2 - 2022 CCD Calculator'!$I$60,B30&lt;='Step 2 - 2022 CCD Calculator'!$I$61),'Step 2 - 2022 CCD Calculator'!$C$58,IF(AND(B30&gt;'Step 2 - 2022 CCD Calculator'!$I$61,B30&lt;='Step 2 - 2022 CCD Calculator'!$I$63),ROUND('Step 2 - 2022 CCD Calculator'!$C$57+(B30-0)*'Step 2 - 2022 CCD Calculator'!$C$59,2),IF(B30&gt;'Step 2 - 2022 CCD Calculator'!$I$64,MIN(ROUND((B30-'Step 2 - 2022 CCD Calculator'!$I$65)*'Step 2 - 2022 CCD Calculator'!$C$61,2),'Step 2 - 2022 CCD Calculator'!$C$60),""))))</f>
        <v>-5750</v>
      </c>
      <c r="D30" s="166">
        <f>IF(B30&lt;='Step 2 - 2022 CCD Calculator'!$I$60,'Step 2 - 2022 CCD Calculator'!$D$57,IF(AND(B30&gt;'Step 2 - 2022 CCD Calculator'!$I$60,B30&lt;='Step 2 - 2022 CCD Calculator'!$I$61),'Step 2 - 2022 CCD Calculator'!$D$58,IF(AND(B30&gt;'Step 2 - 2022 CCD Calculator'!$I$61,B30&lt;='Step 2 - 2022 CCD Calculator'!$I$63),ROUND('Step 2 - 2022 CCD Calculator'!$D$57+(B30-0)*'Step 2 - 2022 CCD Calculator'!$D$59,2),IF(B30&gt;'Step 2 - 2022 CCD Calculator'!$I$64,MIN(ROUND((B30-'Step 2 - 2022 CCD Calculator'!$I$65)*'Step 2 - 2022 CCD Calculator'!$D$61,2),'Step 2 - 2022 CCD Calculator'!$D$60),""))))</f>
        <v>-2300</v>
      </c>
      <c r="E30" s="175"/>
      <c r="K30" s="133"/>
      <c r="L30" s="133"/>
    </row>
    <row r="31" spans="2:12">
      <c r="B31" s="157">
        <v>26</v>
      </c>
      <c r="C31" s="166">
        <f>IF(B31&lt;='Step 2 - 2022 CCD Calculator'!$I$60,'Step 2 - 2022 CCD Calculator'!$C$57,IF(AND(B31&gt;'Step 2 - 2022 CCD Calculator'!$I$60,B31&lt;='Step 2 - 2022 CCD Calculator'!$I$61),'Step 2 - 2022 CCD Calculator'!$C$58,IF(AND(B31&gt;'Step 2 - 2022 CCD Calculator'!$I$61,B31&lt;='Step 2 - 2022 CCD Calculator'!$I$63),ROUND('Step 2 - 2022 CCD Calculator'!$C$57+(B31-0)*'Step 2 - 2022 CCD Calculator'!$C$59,2),IF(B31&gt;'Step 2 - 2022 CCD Calculator'!$I$64,MIN(ROUND((B31-'Step 2 - 2022 CCD Calculator'!$I$65)*'Step 2 - 2022 CCD Calculator'!$C$61,2),'Step 2 - 2022 CCD Calculator'!$C$60),""))))</f>
        <v>-5750</v>
      </c>
      <c r="D31" s="166">
        <f>IF(B31&lt;='Step 2 - 2022 CCD Calculator'!$I$60,'Step 2 - 2022 CCD Calculator'!$D$57,IF(AND(B31&gt;'Step 2 - 2022 CCD Calculator'!$I$60,B31&lt;='Step 2 - 2022 CCD Calculator'!$I$61),'Step 2 - 2022 CCD Calculator'!$D$58,IF(AND(B31&gt;'Step 2 - 2022 CCD Calculator'!$I$61,B31&lt;='Step 2 - 2022 CCD Calculator'!$I$63),ROUND('Step 2 - 2022 CCD Calculator'!$D$57+(B31-0)*'Step 2 - 2022 CCD Calculator'!$D$59,2),IF(B31&gt;'Step 2 - 2022 CCD Calculator'!$I$64,MIN(ROUND((B31-'Step 2 - 2022 CCD Calculator'!$I$65)*'Step 2 - 2022 CCD Calculator'!$D$61,2),'Step 2 - 2022 CCD Calculator'!$D$60),""))))</f>
        <v>-2300</v>
      </c>
      <c r="E31" s="175"/>
      <c r="K31" s="133"/>
      <c r="L31" s="133"/>
    </row>
    <row r="32" spans="2:12">
      <c r="B32" s="157">
        <v>27</v>
      </c>
      <c r="C32" s="166">
        <f>IF(B32&lt;='Step 2 - 2022 CCD Calculator'!$I$60,'Step 2 - 2022 CCD Calculator'!$C$57,IF(AND(B32&gt;'Step 2 - 2022 CCD Calculator'!$I$60,B32&lt;='Step 2 - 2022 CCD Calculator'!$I$61),'Step 2 - 2022 CCD Calculator'!$C$58,IF(AND(B32&gt;'Step 2 - 2022 CCD Calculator'!$I$61,B32&lt;='Step 2 - 2022 CCD Calculator'!$I$63),ROUND('Step 2 - 2022 CCD Calculator'!$C$57+(B32-0)*'Step 2 - 2022 CCD Calculator'!$C$59,2),IF(B32&gt;'Step 2 - 2022 CCD Calculator'!$I$64,MIN(ROUND((B32-'Step 2 - 2022 CCD Calculator'!$I$65)*'Step 2 - 2022 CCD Calculator'!$C$61,2),'Step 2 - 2022 CCD Calculator'!$C$60),""))))</f>
        <v>-5750</v>
      </c>
      <c r="D32" s="166">
        <f>IF(B32&lt;='Step 2 - 2022 CCD Calculator'!$I$60,'Step 2 - 2022 CCD Calculator'!$D$57,IF(AND(B32&gt;'Step 2 - 2022 CCD Calculator'!$I$60,B32&lt;='Step 2 - 2022 CCD Calculator'!$I$61),'Step 2 - 2022 CCD Calculator'!$D$58,IF(AND(B32&gt;'Step 2 - 2022 CCD Calculator'!$I$61,B32&lt;='Step 2 - 2022 CCD Calculator'!$I$63),ROUND('Step 2 - 2022 CCD Calculator'!$D$57+(B32-0)*'Step 2 - 2022 CCD Calculator'!$D$59,2),IF(B32&gt;'Step 2 - 2022 CCD Calculator'!$I$64,MIN(ROUND((B32-'Step 2 - 2022 CCD Calculator'!$I$65)*'Step 2 - 2022 CCD Calculator'!$D$61,2),'Step 2 - 2022 CCD Calculator'!$D$60),""))))</f>
        <v>-2300</v>
      </c>
      <c r="E32" s="175"/>
      <c r="K32" s="133"/>
      <c r="L32" s="133"/>
    </row>
    <row r="33" spans="2:12">
      <c r="B33" s="157">
        <v>28</v>
      </c>
      <c r="C33" s="166">
        <f>IF(B33&lt;='Step 2 - 2022 CCD Calculator'!$I$60,'Step 2 - 2022 CCD Calculator'!$C$57,IF(AND(B33&gt;'Step 2 - 2022 CCD Calculator'!$I$60,B33&lt;='Step 2 - 2022 CCD Calculator'!$I$61),'Step 2 - 2022 CCD Calculator'!$C$58,IF(AND(B33&gt;'Step 2 - 2022 CCD Calculator'!$I$61,B33&lt;='Step 2 - 2022 CCD Calculator'!$I$63),ROUND('Step 2 - 2022 CCD Calculator'!$C$57+(B33-0)*'Step 2 - 2022 CCD Calculator'!$C$59,2),IF(B33&gt;'Step 2 - 2022 CCD Calculator'!$I$64,MIN(ROUND((B33-'Step 2 - 2022 CCD Calculator'!$I$65)*'Step 2 - 2022 CCD Calculator'!$C$61,2),'Step 2 - 2022 CCD Calculator'!$C$60),""))))</f>
        <v>-5750</v>
      </c>
      <c r="D33" s="166">
        <f>IF(B33&lt;='Step 2 - 2022 CCD Calculator'!$I$60,'Step 2 - 2022 CCD Calculator'!$D$57,IF(AND(B33&gt;'Step 2 - 2022 CCD Calculator'!$I$60,B33&lt;='Step 2 - 2022 CCD Calculator'!$I$61),'Step 2 - 2022 CCD Calculator'!$D$58,IF(AND(B33&gt;'Step 2 - 2022 CCD Calculator'!$I$61,B33&lt;='Step 2 - 2022 CCD Calculator'!$I$63),ROUND('Step 2 - 2022 CCD Calculator'!$D$57+(B33-0)*'Step 2 - 2022 CCD Calculator'!$D$59,2),IF(B33&gt;'Step 2 - 2022 CCD Calculator'!$I$64,MIN(ROUND((B33-'Step 2 - 2022 CCD Calculator'!$I$65)*'Step 2 - 2022 CCD Calculator'!$D$61,2),'Step 2 - 2022 CCD Calculator'!$D$60),""))))</f>
        <v>-2300</v>
      </c>
      <c r="E33" s="175"/>
      <c r="K33" s="133"/>
      <c r="L33" s="133"/>
    </row>
    <row r="34" spans="2:12">
      <c r="B34" s="157">
        <v>29</v>
      </c>
      <c r="C34" s="166">
        <f>IF(B34&lt;='Step 2 - 2022 CCD Calculator'!$I$60,'Step 2 - 2022 CCD Calculator'!$C$57,IF(AND(B34&gt;'Step 2 - 2022 CCD Calculator'!$I$60,B34&lt;='Step 2 - 2022 CCD Calculator'!$I$61),'Step 2 - 2022 CCD Calculator'!$C$58,IF(AND(B34&gt;'Step 2 - 2022 CCD Calculator'!$I$61,B34&lt;='Step 2 - 2022 CCD Calculator'!$I$63),ROUND('Step 2 - 2022 CCD Calculator'!$C$57+(B34-0)*'Step 2 - 2022 CCD Calculator'!$C$59,2),IF(B34&gt;'Step 2 - 2022 CCD Calculator'!$I$64,MIN(ROUND((B34-'Step 2 - 2022 CCD Calculator'!$I$65)*'Step 2 - 2022 CCD Calculator'!$C$61,2),'Step 2 - 2022 CCD Calculator'!$C$60),""))))</f>
        <v>-5750</v>
      </c>
      <c r="D34" s="166">
        <f>IF(B34&lt;='Step 2 - 2022 CCD Calculator'!$I$60,'Step 2 - 2022 CCD Calculator'!$D$57,IF(AND(B34&gt;'Step 2 - 2022 CCD Calculator'!$I$60,B34&lt;='Step 2 - 2022 CCD Calculator'!$I$61),'Step 2 - 2022 CCD Calculator'!$D$58,IF(AND(B34&gt;'Step 2 - 2022 CCD Calculator'!$I$61,B34&lt;='Step 2 - 2022 CCD Calculator'!$I$63),ROUND('Step 2 - 2022 CCD Calculator'!$D$57+(B34-0)*'Step 2 - 2022 CCD Calculator'!$D$59,2),IF(B34&gt;'Step 2 - 2022 CCD Calculator'!$I$64,MIN(ROUND((B34-'Step 2 - 2022 CCD Calculator'!$I$65)*'Step 2 - 2022 CCD Calculator'!$D$61,2),'Step 2 - 2022 CCD Calculator'!$D$60),""))))</f>
        <v>-2300</v>
      </c>
      <c r="E34" s="175"/>
      <c r="K34" s="133"/>
      <c r="L34" s="133"/>
    </row>
    <row r="35" spans="2:12">
      <c r="B35" s="157">
        <v>30</v>
      </c>
      <c r="C35" s="166">
        <f>IF(B35&lt;='Step 2 - 2022 CCD Calculator'!$I$60,'Step 2 - 2022 CCD Calculator'!$C$57,IF(AND(B35&gt;'Step 2 - 2022 CCD Calculator'!$I$60,B35&lt;='Step 2 - 2022 CCD Calculator'!$I$61),'Step 2 - 2022 CCD Calculator'!$C$58,IF(AND(B35&gt;'Step 2 - 2022 CCD Calculator'!$I$61,B35&lt;='Step 2 - 2022 CCD Calculator'!$I$63),ROUND('Step 2 - 2022 CCD Calculator'!$C$57+(B35-0)*'Step 2 - 2022 CCD Calculator'!$C$59,2),IF(B35&gt;'Step 2 - 2022 CCD Calculator'!$I$64,MIN(ROUND((B35-'Step 2 - 2022 CCD Calculator'!$I$65)*'Step 2 - 2022 CCD Calculator'!$C$61,2),'Step 2 - 2022 CCD Calculator'!$C$60),""))))</f>
        <v>-5750</v>
      </c>
      <c r="D35" s="166">
        <f>IF(B35&lt;='Step 2 - 2022 CCD Calculator'!$I$60,'Step 2 - 2022 CCD Calculator'!$D$57,IF(AND(B35&gt;'Step 2 - 2022 CCD Calculator'!$I$60,B35&lt;='Step 2 - 2022 CCD Calculator'!$I$61),'Step 2 - 2022 CCD Calculator'!$D$58,IF(AND(B35&gt;'Step 2 - 2022 CCD Calculator'!$I$61,B35&lt;='Step 2 - 2022 CCD Calculator'!$I$63),ROUND('Step 2 - 2022 CCD Calculator'!$D$57+(B35-0)*'Step 2 - 2022 CCD Calculator'!$D$59,2),IF(B35&gt;'Step 2 - 2022 CCD Calculator'!$I$64,MIN(ROUND((B35-'Step 2 - 2022 CCD Calculator'!$I$65)*'Step 2 - 2022 CCD Calculator'!$D$61,2),'Step 2 - 2022 CCD Calculator'!$D$60),""))))</f>
        <v>-2300</v>
      </c>
      <c r="E35" s="175">
        <v>38</v>
      </c>
      <c r="K35" s="133"/>
      <c r="L35" s="133"/>
    </row>
    <row r="36" spans="2:12">
      <c r="B36" s="157">
        <v>31</v>
      </c>
      <c r="C36" s="166">
        <f>IF(B36&lt;='Step 2 - 2022 CCD Calculator'!$I$60,'Step 2 - 2022 CCD Calculator'!$C$57,IF(AND(B36&gt;'Step 2 - 2022 CCD Calculator'!$I$60,B36&lt;='Step 2 - 2022 CCD Calculator'!$I$61),'Step 2 - 2022 CCD Calculator'!$C$58,IF(AND(B36&gt;'Step 2 - 2022 CCD Calculator'!$I$61,B36&lt;='Step 2 - 2022 CCD Calculator'!$I$63),ROUND('Step 2 - 2022 CCD Calculator'!$C$57+(B36-0)*'Step 2 - 2022 CCD Calculator'!$C$59,2),IF(B36&gt;'Step 2 - 2022 CCD Calculator'!$I$64,MIN(ROUND((B36-'Step 2 - 2022 CCD Calculator'!$I$65)*'Step 2 - 2022 CCD Calculator'!$C$61,2),'Step 2 - 2022 CCD Calculator'!$C$60),""))))</f>
        <v>-5750</v>
      </c>
      <c r="D36" s="166">
        <f>IF(B36&lt;='Step 2 - 2022 CCD Calculator'!$I$60,'Step 2 - 2022 CCD Calculator'!$D$57,IF(AND(B36&gt;'Step 2 - 2022 CCD Calculator'!$I$60,B36&lt;='Step 2 - 2022 CCD Calculator'!$I$61),'Step 2 - 2022 CCD Calculator'!$D$58,IF(AND(B36&gt;'Step 2 - 2022 CCD Calculator'!$I$61,B36&lt;='Step 2 - 2022 CCD Calculator'!$I$63),ROUND('Step 2 - 2022 CCD Calculator'!$D$57+(B36-0)*'Step 2 - 2022 CCD Calculator'!$D$59,2),IF(B36&gt;'Step 2 - 2022 CCD Calculator'!$I$64,MIN(ROUND((B36-'Step 2 - 2022 CCD Calculator'!$I$65)*'Step 2 - 2022 CCD Calculator'!$D$61,2),'Step 2 - 2022 CCD Calculator'!$D$60),""))))</f>
        <v>-2300</v>
      </c>
      <c r="E36" s="175"/>
      <c r="K36" s="133"/>
      <c r="L36" s="133"/>
    </row>
    <row r="37" spans="2:12">
      <c r="B37" s="157">
        <v>32</v>
      </c>
      <c r="C37" s="166">
        <f>IF(B37&lt;='Step 2 - 2022 CCD Calculator'!$I$60,'Step 2 - 2022 CCD Calculator'!$C$57,IF(AND(B37&gt;'Step 2 - 2022 CCD Calculator'!$I$60,B37&lt;='Step 2 - 2022 CCD Calculator'!$I$61),'Step 2 - 2022 CCD Calculator'!$C$58,IF(AND(B37&gt;'Step 2 - 2022 CCD Calculator'!$I$61,B37&lt;='Step 2 - 2022 CCD Calculator'!$I$63),ROUND('Step 2 - 2022 CCD Calculator'!$C$57+(B37-0)*'Step 2 - 2022 CCD Calculator'!$C$59,2),IF(B37&gt;'Step 2 - 2022 CCD Calculator'!$I$64,MIN(ROUND((B37-'Step 2 - 2022 CCD Calculator'!$I$65)*'Step 2 - 2022 CCD Calculator'!$C$61,2),'Step 2 - 2022 CCD Calculator'!$C$60),""))))</f>
        <v>-5750</v>
      </c>
      <c r="D37" s="166">
        <f>IF(B37&lt;='Step 2 - 2022 CCD Calculator'!$I$60,'Step 2 - 2022 CCD Calculator'!$D$57,IF(AND(B37&gt;'Step 2 - 2022 CCD Calculator'!$I$60,B37&lt;='Step 2 - 2022 CCD Calculator'!$I$61),'Step 2 - 2022 CCD Calculator'!$D$58,IF(AND(B37&gt;'Step 2 - 2022 CCD Calculator'!$I$61,B37&lt;='Step 2 - 2022 CCD Calculator'!$I$63),ROUND('Step 2 - 2022 CCD Calculator'!$D$57+(B37-0)*'Step 2 - 2022 CCD Calculator'!$D$59,2),IF(B37&gt;'Step 2 - 2022 CCD Calculator'!$I$64,MIN(ROUND((B37-'Step 2 - 2022 CCD Calculator'!$I$65)*'Step 2 - 2022 CCD Calculator'!$D$61,2),'Step 2 - 2022 CCD Calculator'!$D$60),""))))</f>
        <v>-2300</v>
      </c>
      <c r="E37" s="175"/>
      <c r="K37" s="133"/>
      <c r="L37" s="133"/>
    </row>
    <row r="38" spans="2:12">
      <c r="B38" s="157">
        <v>33</v>
      </c>
      <c r="C38" s="166">
        <f>IF(B38&lt;='Step 2 - 2022 CCD Calculator'!$I$60,'Step 2 - 2022 CCD Calculator'!$C$57,IF(AND(B38&gt;'Step 2 - 2022 CCD Calculator'!$I$60,B38&lt;='Step 2 - 2022 CCD Calculator'!$I$61),'Step 2 - 2022 CCD Calculator'!$C$58,IF(AND(B38&gt;'Step 2 - 2022 CCD Calculator'!$I$61,B38&lt;='Step 2 - 2022 CCD Calculator'!$I$63),ROUND('Step 2 - 2022 CCD Calculator'!$C$57+(B38-0)*'Step 2 - 2022 CCD Calculator'!$C$59,2),IF(B38&gt;'Step 2 - 2022 CCD Calculator'!$I$64,MIN(ROUND((B38-'Step 2 - 2022 CCD Calculator'!$I$65)*'Step 2 - 2022 CCD Calculator'!$C$61,2),'Step 2 - 2022 CCD Calculator'!$C$60),""))))</f>
        <v>-5750</v>
      </c>
      <c r="D38" s="166">
        <f>IF(B38&lt;='Step 2 - 2022 CCD Calculator'!$I$60,'Step 2 - 2022 CCD Calculator'!$D$57,IF(AND(B38&gt;'Step 2 - 2022 CCD Calculator'!$I$60,B38&lt;='Step 2 - 2022 CCD Calculator'!$I$61),'Step 2 - 2022 CCD Calculator'!$D$58,IF(AND(B38&gt;'Step 2 - 2022 CCD Calculator'!$I$61,B38&lt;='Step 2 - 2022 CCD Calculator'!$I$63),ROUND('Step 2 - 2022 CCD Calculator'!$D$57+(B38-0)*'Step 2 - 2022 CCD Calculator'!$D$59,2),IF(B38&gt;'Step 2 - 2022 CCD Calculator'!$I$64,MIN(ROUND((B38-'Step 2 - 2022 CCD Calculator'!$I$65)*'Step 2 - 2022 CCD Calculator'!$D$61,2),'Step 2 - 2022 CCD Calculator'!$D$60),""))))</f>
        <v>-2300</v>
      </c>
      <c r="E38" s="175"/>
      <c r="K38" s="133"/>
      <c r="L38" s="133"/>
    </row>
    <row r="39" spans="2:12">
      <c r="B39" s="157">
        <v>34</v>
      </c>
      <c r="C39" s="166">
        <f>IF(B39&lt;='Step 2 - 2022 CCD Calculator'!$I$60,'Step 2 - 2022 CCD Calculator'!$C$57,IF(AND(B39&gt;'Step 2 - 2022 CCD Calculator'!$I$60,B39&lt;='Step 2 - 2022 CCD Calculator'!$I$61),'Step 2 - 2022 CCD Calculator'!$C$58,IF(AND(B39&gt;'Step 2 - 2022 CCD Calculator'!$I$61,B39&lt;='Step 2 - 2022 CCD Calculator'!$I$63),ROUND('Step 2 - 2022 CCD Calculator'!$C$57+(B39-0)*'Step 2 - 2022 CCD Calculator'!$C$59,2),IF(B39&gt;'Step 2 - 2022 CCD Calculator'!$I$64,MIN(ROUND((B39-'Step 2 - 2022 CCD Calculator'!$I$65)*'Step 2 - 2022 CCD Calculator'!$C$61,2),'Step 2 - 2022 CCD Calculator'!$C$60),""))))</f>
        <v>-5750</v>
      </c>
      <c r="D39" s="166">
        <f>IF(B39&lt;='Step 2 - 2022 CCD Calculator'!$I$60,'Step 2 - 2022 CCD Calculator'!$D$57,IF(AND(B39&gt;'Step 2 - 2022 CCD Calculator'!$I$60,B39&lt;='Step 2 - 2022 CCD Calculator'!$I$61),'Step 2 - 2022 CCD Calculator'!$D$58,IF(AND(B39&gt;'Step 2 - 2022 CCD Calculator'!$I$61,B39&lt;='Step 2 - 2022 CCD Calculator'!$I$63),ROUND('Step 2 - 2022 CCD Calculator'!$D$57+(B39-0)*'Step 2 - 2022 CCD Calculator'!$D$59,2),IF(B39&gt;'Step 2 - 2022 CCD Calculator'!$I$64,MIN(ROUND((B39-'Step 2 - 2022 CCD Calculator'!$I$65)*'Step 2 - 2022 CCD Calculator'!$D$61,2),'Step 2 - 2022 CCD Calculator'!$D$60),""))))</f>
        <v>-2300</v>
      </c>
      <c r="E39" s="175"/>
      <c r="K39" s="133"/>
      <c r="L39" s="133"/>
    </row>
    <row r="40" spans="2:12">
      <c r="B40" s="157">
        <v>35</v>
      </c>
      <c r="C40" s="166">
        <f>IF(B40&lt;='Step 2 - 2022 CCD Calculator'!$I$60,'Step 2 - 2022 CCD Calculator'!$C$57,IF(AND(B40&gt;'Step 2 - 2022 CCD Calculator'!$I$60,B40&lt;='Step 2 - 2022 CCD Calculator'!$I$61),'Step 2 - 2022 CCD Calculator'!$C$58,IF(AND(B40&gt;'Step 2 - 2022 CCD Calculator'!$I$61,B40&lt;='Step 2 - 2022 CCD Calculator'!$I$63),ROUND('Step 2 - 2022 CCD Calculator'!$C$57+(B40-0)*'Step 2 - 2022 CCD Calculator'!$C$59,2),IF(B40&gt;'Step 2 - 2022 CCD Calculator'!$I$64,MIN(ROUND((B40-'Step 2 - 2022 CCD Calculator'!$I$65)*'Step 2 - 2022 CCD Calculator'!$C$61,2),'Step 2 - 2022 CCD Calculator'!$C$60),""))))</f>
        <v>-5750</v>
      </c>
      <c r="D40" s="166">
        <f>IF(B40&lt;='Step 2 - 2022 CCD Calculator'!$I$60,'Step 2 - 2022 CCD Calculator'!$D$57,IF(AND(B40&gt;'Step 2 - 2022 CCD Calculator'!$I$60,B40&lt;='Step 2 - 2022 CCD Calculator'!$I$61),'Step 2 - 2022 CCD Calculator'!$D$58,IF(AND(B40&gt;'Step 2 - 2022 CCD Calculator'!$I$61,B40&lt;='Step 2 - 2022 CCD Calculator'!$I$63),ROUND('Step 2 - 2022 CCD Calculator'!$D$57+(B40-0)*'Step 2 - 2022 CCD Calculator'!$D$59,2),IF(B40&gt;'Step 2 - 2022 CCD Calculator'!$I$64,MIN(ROUND((B40-'Step 2 - 2022 CCD Calculator'!$I$65)*'Step 2 - 2022 CCD Calculator'!$D$61,2),'Step 2 - 2022 CCD Calculator'!$D$60),""))))</f>
        <v>-2300</v>
      </c>
      <c r="E40" s="175"/>
      <c r="K40" s="133"/>
      <c r="L40" s="133"/>
    </row>
    <row r="41" spans="2:12">
      <c r="B41" s="157">
        <v>36</v>
      </c>
      <c r="C41" s="166">
        <f>IF(B41&lt;='Step 2 - 2022 CCD Calculator'!$I$60,'Step 2 - 2022 CCD Calculator'!$C$57,IF(AND(B41&gt;'Step 2 - 2022 CCD Calculator'!$I$60,B41&lt;='Step 2 - 2022 CCD Calculator'!$I$61),'Step 2 - 2022 CCD Calculator'!$C$58,IF(AND(B41&gt;'Step 2 - 2022 CCD Calculator'!$I$61,B41&lt;='Step 2 - 2022 CCD Calculator'!$I$63),ROUND('Step 2 - 2022 CCD Calculator'!$C$57+(B41-0)*'Step 2 - 2022 CCD Calculator'!$C$59,2),IF(B41&gt;'Step 2 - 2022 CCD Calculator'!$I$64,MIN(ROUND((B41-'Step 2 - 2022 CCD Calculator'!$I$65)*'Step 2 - 2022 CCD Calculator'!$C$61,2),'Step 2 - 2022 CCD Calculator'!$C$60),""))))</f>
        <v>-5750</v>
      </c>
      <c r="D41" s="166">
        <f>IF(B41&lt;='Step 2 - 2022 CCD Calculator'!$I$60,'Step 2 - 2022 CCD Calculator'!$D$57,IF(AND(B41&gt;'Step 2 - 2022 CCD Calculator'!$I$60,B41&lt;='Step 2 - 2022 CCD Calculator'!$I$61),'Step 2 - 2022 CCD Calculator'!$D$58,IF(AND(B41&gt;'Step 2 - 2022 CCD Calculator'!$I$61,B41&lt;='Step 2 - 2022 CCD Calculator'!$I$63),ROUND('Step 2 - 2022 CCD Calculator'!$D$57+(B41-0)*'Step 2 - 2022 CCD Calculator'!$D$59,2),IF(B41&gt;'Step 2 - 2022 CCD Calculator'!$I$64,MIN(ROUND((B41-'Step 2 - 2022 CCD Calculator'!$I$65)*'Step 2 - 2022 CCD Calculator'!$D$61,2),'Step 2 - 2022 CCD Calculator'!$D$60),""))))</f>
        <v>-2300</v>
      </c>
      <c r="E41" s="175"/>
      <c r="K41" s="133"/>
      <c r="L41" s="133"/>
    </row>
    <row r="42" spans="2:12">
      <c r="B42" s="157">
        <v>37</v>
      </c>
      <c r="C42" s="166">
        <f>IF(B42&lt;='Step 2 - 2022 CCD Calculator'!$I$60,'Step 2 - 2022 CCD Calculator'!$C$57,IF(AND(B42&gt;'Step 2 - 2022 CCD Calculator'!$I$60,B42&lt;='Step 2 - 2022 CCD Calculator'!$I$61),'Step 2 - 2022 CCD Calculator'!$C$58,IF(AND(B42&gt;'Step 2 - 2022 CCD Calculator'!$I$61,B42&lt;='Step 2 - 2022 CCD Calculator'!$I$63),ROUND('Step 2 - 2022 CCD Calculator'!$C$57+(B42-0)*'Step 2 - 2022 CCD Calculator'!$C$59,2),IF(B42&gt;'Step 2 - 2022 CCD Calculator'!$I$64,MIN(ROUND((B42-'Step 2 - 2022 CCD Calculator'!$I$65)*'Step 2 - 2022 CCD Calculator'!$C$61,2),'Step 2 - 2022 CCD Calculator'!$C$60),""))))</f>
        <v>-5750</v>
      </c>
      <c r="D42" s="166">
        <f>IF(B42&lt;='Step 2 - 2022 CCD Calculator'!$I$60,'Step 2 - 2022 CCD Calculator'!$D$57,IF(AND(B42&gt;'Step 2 - 2022 CCD Calculator'!$I$60,B42&lt;='Step 2 - 2022 CCD Calculator'!$I$61),'Step 2 - 2022 CCD Calculator'!$D$58,IF(AND(B42&gt;'Step 2 - 2022 CCD Calculator'!$I$61,B42&lt;='Step 2 - 2022 CCD Calculator'!$I$63),ROUND('Step 2 - 2022 CCD Calculator'!$D$57+(B42-0)*'Step 2 - 2022 CCD Calculator'!$D$59,2),IF(B42&gt;'Step 2 - 2022 CCD Calculator'!$I$64,MIN(ROUND((B42-'Step 2 - 2022 CCD Calculator'!$I$65)*'Step 2 - 2022 CCD Calculator'!$D$61,2),'Step 2 - 2022 CCD Calculator'!$D$60),""))))</f>
        <v>-2300</v>
      </c>
      <c r="E42" s="175"/>
      <c r="K42" s="133"/>
      <c r="L42" s="133"/>
    </row>
    <row r="43" spans="2:12">
      <c r="B43" s="157">
        <v>38</v>
      </c>
      <c r="C43" s="166">
        <f>IF(B43&lt;='Step 2 - 2022 CCD Calculator'!$I$60,'Step 2 - 2022 CCD Calculator'!$C$57,IF(AND(B43&gt;'Step 2 - 2022 CCD Calculator'!$I$60,B43&lt;='Step 2 - 2022 CCD Calculator'!$I$61),'Step 2 - 2022 CCD Calculator'!$C$58,IF(AND(B43&gt;'Step 2 - 2022 CCD Calculator'!$I$61,B43&lt;='Step 2 - 2022 CCD Calculator'!$I$63),ROUND('Step 2 - 2022 CCD Calculator'!$C$57+(B43-0)*'Step 2 - 2022 CCD Calculator'!$C$59,2),IF(B43&gt;'Step 2 - 2022 CCD Calculator'!$I$64,MIN(ROUND((B43-'Step 2 - 2022 CCD Calculator'!$I$65)*'Step 2 - 2022 CCD Calculator'!$C$61,2),'Step 2 - 2022 CCD Calculator'!$C$60),""))))</f>
        <v>-5750</v>
      </c>
      <c r="D43" s="166">
        <f>IF(B43&lt;='Step 2 - 2022 CCD Calculator'!$I$60,'Step 2 - 2022 CCD Calculator'!$D$57,IF(AND(B43&gt;'Step 2 - 2022 CCD Calculator'!$I$60,B43&lt;='Step 2 - 2022 CCD Calculator'!$I$61),'Step 2 - 2022 CCD Calculator'!$D$58,IF(AND(B43&gt;'Step 2 - 2022 CCD Calculator'!$I$61,B43&lt;='Step 2 - 2022 CCD Calculator'!$I$63),ROUND('Step 2 - 2022 CCD Calculator'!$D$57+(B43-0)*'Step 2 - 2022 CCD Calculator'!$D$59,2),IF(B43&gt;'Step 2 - 2022 CCD Calculator'!$I$64,MIN(ROUND((B43-'Step 2 - 2022 CCD Calculator'!$I$65)*'Step 2 - 2022 CCD Calculator'!$D$61,2),'Step 2 - 2022 CCD Calculator'!$D$60),""))))</f>
        <v>-2300</v>
      </c>
      <c r="E43" s="175"/>
      <c r="K43" s="133"/>
      <c r="L43" s="133"/>
    </row>
    <row r="44" spans="2:12">
      <c r="B44" s="157">
        <v>39</v>
      </c>
      <c r="C44" s="166">
        <f>IF(B44&lt;='Step 2 - 2022 CCD Calculator'!$I$60,'Step 2 - 2022 CCD Calculator'!$C$57,IF(AND(B44&gt;'Step 2 - 2022 CCD Calculator'!$I$60,B44&lt;='Step 2 - 2022 CCD Calculator'!$I$61),'Step 2 - 2022 CCD Calculator'!$C$58,IF(AND(B44&gt;'Step 2 - 2022 CCD Calculator'!$I$61,B44&lt;='Step 2 - 2022 CCD Calculator'!$I$63),ROUND('Step 2 - 2022 CCD Calculator'!$C$57+(B44-0)*'Step 2 - 2022 CCD Calculator'!$C$59,2),IF(B44&gt;'Step 2 - 2022 CCD Calculator'!$I$64,MIN(ROUND((B44-'Step 2 - 2022 CCD Calculator'!$I$65)*'Step 2 - 2022 CCD Calculator'!$C$61,2),'Step 2 - 2022 CCD Calculator'!$C$60),""))))</f>
        <v>-5750</v>
      </c>
      <c r="D44" s="166">
        <f>IF(B44&lt;='Step 2 - 2022 CCD Calculator'!$I$60,'Step 2 - 2022 CCD Calculator'!$D$57,IF(AND(B44&gt;'Step 2 - 2022 CCD Calculator'!$I$60,B44&lt;='Step 2 - 2022 CCD Calculator'!$I$61),'Step 2 - 2022 CCD Calculator'!$D$58,IF(AND(B44&gt;'Step 2 - 2022 CCD Calculator'!$I$61,B44&lt;='Step 2 - 2022 CCD Calculator'!$I$63),ROUND('Step 2 - 2022 CCD Calculator'!$D$57+(B44-0)*'Step 2 - 2022 CCD Calculator'!$D$59,2),IF(B44&gt;'Step 2 - 2022 CCD Calculator'!$I$64,MIN(ROUND((B44-'Step 2 - 2022 CCD Calculator'!$I$65)*'Step 2 - 2022 CCD Calculator'!$D$61,2),'Step 2 - 2022 CCD Calculator'!$D$60),""))))</f>
        <v>-2300</v>
      </c>
      <c r="E44" s="175"/>
      <c r="K44" s="133"/>
      <c r="L44" s="133"/>
    </row>
    <row r="45" spans="2:12">
      <c r="B45" s="157">
        <v>40</v>
      </c>
      <c r="C45" s="166">
        <f>IF(B45&lt;='Step 2 - 2022 CCD Calculator'!$I$60,'Step 2 - 2022 CCD Calculator'!$C$57,IF(AND(B45&gt;'Step 2 - 2022 CCD Calculator'!$I$60,B45&lt;='Step 2 - 2022 CCD Calculator'!$I$61),'Step 2 - 2022 CCD Calculator'!$C$58,IF(AND(B45&gt;'Step 2 - 2022 CCD Calculator'!$I$61,B45&lt;='Step 2 - 2022 CCD Calculator'!$I$63),ROUND('Step 2 - 2022 CCD Calculator'!$C$57+(B45-0)*'Step 2 - 2022 CCD Calculator'!$C$59,2),IF(B45&gt;'Step 2 - 2022 CCD Calculator'!$I$64,MIN(ROUND((B45-'Step 2 - 2022 CCD Calculator'!$I$65)*'Step 2 - 2022 CCD Calculator'!$C$61,2),'Step 2 - 2022 CCD Calculator'!$C$60),""))))</f>
        <v>-5750</v>
      </c>
      <c r="D45" s="166">
        <f>IF(B45&lt;='Step 2 - 2022 CCD Calculator'!$I$60,'Step 2 - 2022 CCD Calculator'!$D$57,IF(AND(B45&gt;'Step 2 - 2022 CCD Calculator'!$I$60,B45&lt;='Step 2 - 2022 CCD Calculator'!$I$61),'Step 2 - 2022 CCD Calculator'!$D$58,IF(AND(B45&gt;'Step 2 - 2022 CCD Calculator'!$I$61,B45&lt;='Step 2 - 2022 CCD Calculator'!$I$63),ROUND('Step 2 - 2022 CCD Calculator'!$D$57+(B45-0)*'Step 2 - 2022 CCD Calculator'!$D$59,2),IF(B45&gt;'Step 2 - 2022 CCD Calculator'!$I$64,MIN(ROUND((B45-'Step 2 - 2022 CCD Calculator'!$I$65)*'Step 2 - 2022 CCD Calculator'!$D$61,2),'Step 2 - 2022 CCD Calculator'!$D$60),""))))</f>
        <v>-2300</v>
      </c>
      <c r="E45" s="175">
        <v>7</v>
      </c>
      <c r="K45" s="133"/>
      <c r="L45" s="133"/>
    </row>
    <row r="46" spans="2:12">
      <c r="B46" s="157">
        <v>41</v>
      </c>
      <c r="C46" s="166">
        <f>IF(B46&lt;='Step 2 - 2022 CCD Calculator'!$I$60,'Step 2 - 2022 CCD Calculator'!$C$57,IF(AND(B46&gt;'Step 2 - 2022 CCD Calculator'!$I$60,B46&lt;='Step 2 - 2022 CCD Calculator'!$I$61),'Step 2 - 2022 CCD Calculator'!$C$58,IF(AND(B46&gt;'Step 2 - 2022 CCD Calculator'!$I$61,B46&lt;='Step 2 - 2022 CCD Calculator'!$I$63),ROUND('Step 2 - 2022 CCD Calculator'!$C$57+(B46-0)*'Step 2 - 2022 CCD Calculator'!$C$59,2),IF(B46&gt;'Step 2 - 2022 CCD Calculator'!$I$64,MIN(ROUND((B46-'Step 2 - 2022 CCD Calculator'!$I$65)*'Step 2 - 2022 CCD Calculator'!$C$61,2),'Step 2 - 2022 CCD Calculator'!$C$60),""))))</f>
        <v>-5750</v>
      </c>
      <c r="D46" s="166">
        <f>IF(B46&lt;='Step 2 - 2022 CCD Calculator'!$I$60,'Step 2 - 2022 CCD Calculator'!$D$57,IF(AND(B46&gt;'Step 2 - 2022 CCD Calculator'!$I$60,B46&lt;='Step 2 - 2022 CCD Calculator'!$I$61),'Step 2 - 2022 CCD Calculator'!$D$58,IF(AND(B46&gt;'Step 2 - 2022 CCD Calculator'!$I$61,B46&lt;='Step 2 - 2022 CCD Calculator'!$I$63),ROUND('Step 2 - 2022 CCD Calculator'!$D$57+(B46-0)*'Step 2 - 2022 CCD Calculator'!$D$59,2),IF(B46&gt;'Step 2 - 2022 CCD Calculator'!$I$64,MIN(ROUND((B46-'Step 2 - 2022 CCD Calculator'!$I$65)*'Step 2 - 2022 CCD Calculator'!$D$61,2),'Step 2 - 2022 CCD Calculator'!$D$60),""))))</f>
        <v>-2300</v>
      </c>
      <c r="E46" s="175"/>
      <c r="K46" s="133"/>
      <c r="L46" s="133"/>
    </row>
    <row r="47" spans="2:12">
      <c r="B47" s="157">
        <v>42</v>
      </c>
      <c r="C47" s="166">
        <f>IF(B47&lt;='Step 2 - 2022 CCD Calculator'!$I$60,'Step 2 - 2022 CCD Calculator'!$C$57,IF(AND(B47&gt;'Step 2 - 2022 CCD Calculator'!$I$60,B47&lt;='Step 2 - 2022 CCD Calculator'!$I$61),'Step 2 - 2022 CCD Calculator'!$C$58,IF(AND(B47&gt;'Step 2 - 2022 CCD Calculator'!$I$61,B47&lt;='Step 2 - 2022 CCD Calculator'!$I$63),ROUND('Step 2 - 2022 CCD Calculator'!$C$57+(B47-0)*'Step 2 - 2022 CCD Calculator'!$C$59,2),IF(B47&gt;'Step 2 - 2022 CCD Calculator'!$I$64,MIN(ROUND((B47-'Step 2 - 2022 CCD Calculator'!$I$65)*'Step 2 - 2022 CCD Calculator'!$C$61,2),'Step 2 - 2022 CCD Calculator'!$C$60),""))))</f>
        <v>-5750</v>
      </c>
      <c r="D47" s="166">
        <f>IF(B47&lt;='Step 2 - 2022 CCD Calculator'!$I$60,'Step 2 - 2022 CCD Calculator'!$D$57,IF(AND(B47&gt;'Step 2 - 2022 CCD Calculator'!$I$60,B47&lt;='Step 2 - 2022 CCD Calculator'!$I$61),'Step 2 - 2022 CCD Calculator'!$D$58,IF(AND(B47&gt;'Step 2 - 2022 CCD Calculator'!$I$61,B47&lt;='Step 2 - 2022 CCD Calculator'!$I$63),ROUND('Step 2 - 2022 CCD Calculator'!$D$57+(B47-0)*'Step 2 - 2022 CCD Calculator'!$D$59,2),IF(B47&gt;'Step 2 - 2022 CCD Calculator'!$I$64,MIN(ROUND((B47-'Step 2 - 2022 CCD Calculator'!$I$65)*'Step 2 - 2022 CCD Calculator'!$D$61,2),'Step 2 - 2022 CCD Calculator'!$D$60),""))))</f>
        <v>-2300</v>
      </c>
      <c r="E47" s="175"/>
      <c r="K47" s="133"/>
      <c r="L47" s="133"/>
    </row>
    <row r="48" spans="2:12">
      <c r="B48" s="157">
        <v>43</v>
      </c>
      <c r="C48" s="166">
        <f>IF(B48&lt;='Step 2 - 2022 CCD Calculator'!$I$60,'Step 2 - 2022 CCD Calculator'!$C$57,IF(AND(B48&gt;'Step 2 - 2022 CCD Calculator'!$I$60,B48&lt;='Step 2 - 2022 CCD Calculator'!$I$61),'Step 2 - 2022 CCD Calculator'!$C$58,IF(AND(B48&gt;'Step 2 - 2022 CCD Calculator'!$I$61,B48&lt;='Step 2 - 2022 CCD Calculator'!$I$63),ROUND('Step 2 - 2022 CCD Calculator'!$C$57+(B48-0)*'Step 2 - 2022 CCD Calculator'!$C$59,2),IF(B48&gt;'Step 2 - 2022 CCD Calculator'!$I$64,MIN(ROUND((B48-'Step 2 - 2022 CCD Calculator'!$I$65)*'Step 2 - 2022 CCD Calculator'!$C$61,2),'Step 2 - 2022 CCD Calculator'!$C$60),""))))</f>
        <v>-5750</v>
      </c>
      <c r="D48" s="166">
        <f>IF(B48&lt;='Step 2 - 2022 CCD Calculator'!$I$60,'Step 2 - 2022 CCD Calculator'!$D$57,IF(AND(B48&gt;'Step 2 - 2022 CCD Calculator'!$I$60,B48&lt;='Step 2 - 2022 CCD Calculator'!$I$61),'Step 2 - 2022 CCD Calculator'!$D$58,IF(AND(B48&gt;'Step 2 - 2022 CCD Calculator'!$I$61,B48&lt;='Step 2 - 2022 CCD Calculator'!$I$63),ROUND('Step 2 - 2022 CCD Calculator'!$D$57+(B48-0)*'Step 2 - 2022 CCD Calculator'!$D$59,2),IF(B48&gt;'Step 2 - 2022 CCD Calculator'!$I$64,MIN(ROUND((B48-'Step 2 - 2022 CCD Calculator'!$I$65)*'Step 2 - 2022 CCD Calculator'!$D$61,2),'Step 2 - 2022 CCD Calculator'!$D$60),""))))</f>
        <v>-2300</v>
      </c>
      <c r="E48" s="175"/>
      <c r="K48" s="133"/>
      <c r="L48" s="133"/>
    </row>
    <row r="49" spans="2:12">
      <c r="B49" s="157">
        <v>44</v>
      </c>
      <c r="C49" s="166">
        <f>IF(B49&lt;='Step 2 - 2022 CCD Calculator'!$I$60,'Step 2 - 2022 CCD Calculator'!$C$57,IF(AND(B49&gt;'Step 2 - 2022 CCD Calculator'!$I$60,B49&lt;='Step 2 - 2022 CCD Calculator'!$I$61),'Step 2 - 2022 CCD Calculator'!$C$58,IF(AND(B49&gt;'Step 2 - 2022 CCD Calculator'!$I$61,B49&lt;='Step 2 - 2022 CCD Calculator'!$I$63),ROUND('Step 2 - 2022 CCD Calculator'!$C$57+(B49-0)*'Step 2 - 2022 CCD Calculator'!$C$59,2),IF(B49&gt;'Step 2 - 2022 CCD Calculator'!$I$64,MIN(ROUND((B49-'Step 2 - 2022 CCD Calculator'!$I$65)*'Step 2 - 2022 CCD Calculator'!$C$61,2),'Step 2 - 2022 CCD Calculator'!$C$60),""))))</f>
        <v>-5750</v>
      </c>
      <c r="D49" s="166">
        <f>IF(B49&lt;='Step 2 - 2022 CCD Calculator'!$I$60,'Step 2 - 2022 CCD Calculator'!$D$57,IF(AND(B49&gt;'Step 2 - 2022 CCD Calculator'!$I$60,B49&lt;='Step 2 - 2022 CCD Calculator'!$I$61),'Step 2 - 2022 CCD Calculator'!$D$58,IF(AND(B49&gt;'Step 2 - 2022 CCD Calculator'!$I$61,B49&lt;='Step 2 - 2022 CCD Calculator'!$I$63),ROUND('Step 2 - 2022 CCD Calculator'!$D$57+(B49-0)*'Step 2 - 2022 CCD Calculator'!$D$59,2),IF(B49&gt;'Step 2 - 2022 CCD Calculator'!$I$64,MIN(ROUND((B49-'Step 2 - 2022 CCD Calculator'!$I$65)*'Step 2 - 2022 CCD Calculator'!$D$61,2),'Step 2 - 2022 CCD Calculator'!$D$60),""))))</f>
        <v>-2300</v>
      </c>
      <c r="E49" s="175"/>
      <c r="K49" s="133"/>
      <c r="L49" s="133"/>
    </row>
    <row r="50" spans="2:12">
      <c r="B50" s="157">
        <v>45</v>
      </c>
      <c r="C50" s="166">
        <f>IF(B50&lt;='Step 2 - 2022 CCD Calculator'!$I$60,'Step 2 - 2022 CCD Calculator'!$C$57,IF(AND(B50&gt;'Step 2 - 2022 CCD Calculator'!$I$60,B50&lt;='Step 2 - 2022 CCD Calculator'!$I$61),'Step 2 - 2022 CCD Calculator'!$C$58,IF(AND(B50&gt;'Step 2 - 2022 CCD Calculator'!$I$61,B50&lt;='Step 2 - 2022 CCD Calculator'!$I$63),ROUND('Step 2 - 2022 CCD Calculator'!$C$57+(B50-0)*'Step 2 - 2022 CCD Calculator'!$C$59,2),IF(B50&gt;'Step 2 - 2022 CCD Calculator'!$I$64,MIN(ROUND((B50-'Step 2 - 2022 CCD Calculator'!$I$65)*'Step 2 - 2022 CCD Calculator'!$C$61,2),'Step 2 - 2022 CCD Calculator'!$C$60),""))))</f>
        <v>-5750</v>
      </c>
      <c r="D50" s="166">
        <f>IF(B50&lt;='Step 2 - 2022 CCD Calculator'!$I$60,'Step 2 - 2022 CCD Calculator'!$D$57,IF(AND(B50&gt;'Step 2 - 2022 CCD Calculator'!$I$60,B50&lt;='Step 2 - 2022 CCD Calculator'!$I$61),'Step 2 - 2022 CCD Calculator'!$D$58,IF(AND(B50&gt;'Step 2 - 2022 CCD Calculator'!$I$61,B50&lt;='Step 2 - 2022 CCD Calculator'!$I$63),ROUND('Step 2 - 2022 CCD Calculator'!$D$57+(B50-0)*'Step 2 - 2022 CCD Calculator'!$D$59,2),IF(B50&gt;'Step 2 - 2022 CCD Calculator'!$I$64,MIN(ROUND((B50-'Step 2 - 2022 CCD Calculator'!$I$65)*'Step 2 - 2022 CCD Calculator'!$D$61,2),'Step 2 - 2022 CCD Calculator'!$D$60),""))))</f>
        <v>-2300</v>
      </c>
      <c r="E50" s="175"/>
      <c r="K50" s="133"/>
      <c r="L50" s="133"/>
    </row>
    <row r="51" spans="2:12">
      <c r="B51" s="157">
        <v>46</v>
      </c>
      <c r="C51" s="166">
        <f>IF(B51&lt;='Step 2 - 2022 CCD Calculator'!$I$60,'Step 2 - 2022 CCD Calculator'!$C$57,IF(AND(B51&gt;'Step 2 - 2022 CCD Calculator'!$I$60,B51&lt;='Step 2 - 2022 CCD Calculator'!$I$61),'Step 2 - 2022 CCD Calculator'!$C$58,IF(AND(B51&gt;'Step 2 - 2022 CCD Calculator'!$I$61,B51&lt;='Step 2 - 2022 CCD Calculator'!$I$63),ROUND('Step 2 - 2022 CCD Calculator'!$C$57+(B51-0)*'Step 2 - 2022 CCD Calculator'!$C$59,2),IF(B51&gt;'Step 2 - 2022 CCD Calculator'!$I$64,MIN(ROUND((B51-'Step 2 - 2022 CCD Calculator'!$I$65)*'Step 2 - 2022 CCD Calculator'!$C$61,2),'Step 2 - 2022 CCD Calculator'!$C$60),""))))</f>
        <v>-5750</v>
      </c>
      <c r="D51" s="166">
        <f>IF(B51&lt;='Step 2 - 2022 CCD Calculator'!$I$60,'Step 2 - 2022 CCD Calculator'!$D$57,IF(AND(B51&gt;'Step 2 - 2022 CCD Calculator'!$I$60,B51&lt;='Step 2 - 2022 CCD Calculator'!$I$61),'Step 2 - 2022 CCD Calculator'!$D$58,IF(AND(B51&gt;'Step 2 - 2022 CCD Calculator'!$I$61,B51&lt;='Step 2 - 2022 CCD Calculator'!$I$63),ROUND('Step 2 - 2022 CCD Calculator'!$D$57+(B51-0)*'Step 2 - 2022 CCD Calculator'!$D$59,2),IF(B51&gt;'Step 2 - 2022 CCD Calculator'!$I$64,MIN(ROUND((B51-'Step 2 - 2022 CCD Calculator'!$I$65)*'Step 2 - 2022 CCD Calculator'!$D$61,2),'Step 2 - 2022 CCD Calculator'!$D$60),""))))</f>
        <v>-2300</v>
      </c>
      <c r="E51" s="175"/>
      <c r="K51" s="133"/>
      <c r="L51" s="133"/>
    </row>
    <row r="52" spans="2:12">
      <c r="B52" s="157">
        <v>47</v>
      </c>
      <c r="C52" s="166">
        <f>IF(B52&lt;='Step 2 - 2022 CCD Calculator'!$I$60,'Step 2 - 2022 CCD Calculator'!$C$57,IF(AND(B52&gt;'Step 2 - 2022 CCD Calculator'!$I$60,B52&lt;='Step 2 - 2022 CCD Calculator'!$I$61),'Step 2 - 2022 CCD Calculator'!$C$58,IF(AND(B52&gt;'Step 2 - 2022 CCD Calculator'!$I$61,B52&lt;='Step 2 - 2022 CCD Calculator'!$I$63),ROUND('Step 2 - 2022 CCD Calculator'!$C$57+(B52-0)*'Step 2 - 2022 CCD Calculator'!$C$59,2),IF(B52&gt;'Step 2 - 2022 CCD Calculator'!$I$64,MIN(ROUND((B52-'Step 2 - 2022 CCD Calculator'!$I$65)*'Step 2 - 2022 CCD Calculator'!$C$61,2),'Step 2 - 2022 CCD Calculator'!$C$60),""))))</f>
        <v>-5750</v>
      </c>
      <c r="D52" s="166">
        <f>IF(B52&lt;='Step 2 - 2022 CCD Calculator'!$I$60,'Step 2 - 2022 CCD Calculator'!$D$57,IF(AND(B52&gt;'Step 2 - 2022 CCD Calculator'!$I$60,B52&lt;='Step 2 - 2022 CCD Calculator'!$I$61),'Step 2 - 2022 CCD Calculator'!$D$58,IF(AND(B52&gt;'Step 2 - 2022 CCD Calculator'!$I$61,B52&lt;='Step 2 - 2022 CCD Calculator'!$I$63),ROUND('Step 2 - 2022 CCD Calculator'!$D$57+(B52-0)*'Step 2 - 2022 CCD Calculator'!$D$59,2),IF(B52&gt;'Step 2 - 2022 CCD Calculator'!$I$64,MIN(ROUND((B52-'Step 2 - 2022 CCD Calculator'!$I$65)*'Step 2 - 2022 CCD Calculator'!$D$61,2),'Step 2 - 2022 CCD Calculator'!$D$60),""))))</f>
        <v>-2300</v>
      </c>
      <c r="E52" s="175"/>
      <c r="K52" s="133"/>
      <c r="L52" s="133"/>
    </row>
    <row r="53" spans="2:12">
      <c r="B53" s="157">
        <v>48</v>
      </c>
      <c r="C53" s="166">
        <f>IF(B53&lt;='Step 2 - 2022 CCD Calculator'!$I$60,'Step 2 - 2022 CCD Calculator'!$C$57,IF(AND(B53&gt;'Step 2 - 2022 CCD Calculator'!$I$60,B53&lt;='Step 2 - 2022 CCD Calculator'!$I$61),'Step 2 - 2022 CCD Calculator'!$C$58,IF(AND(B53&gt;'Step 2 - 2022 CCD Calculator'!$I$61,B53&lt;='Step 2 - 2022 CCD Calculator'!$I$63),ROUND('Step 2 - 2022 CCD Calculator'!$C$57+(B53-0)*'Step 2 - 2022 CCD Calculator'!$C$59,2),IF(B53&gt;'Step 2 - 2022 CCD Calculator'!$I$64,MIN(ROUND((B53-'Step 2 - 2022 CCD Calculator'!$I$65)*'Step 2 - 2022 CCD Calculator'!$C$61,2),'Step 2 - 2022 CCD Calculator'!$C$60),""))))</f>
        <v>-5750</v>
      </c>
      <c r="D53" s="166">
        <f>IF(B53&lt;='Step 2 - 2022 CCD Calculator'!$I$60,'Step 2 - 2022 CCD Calculator'!$D$57,IF(AND(B53&gt;'Step 2 - 2022 CCD Calculator'!$I$60,B53&lt;='Step 2 - 2022 CCD Calculator'!$I$61),'Step 2 - 2022 CCD Calculator'!$D$58,IF(AND(B53&gt;'Step 2 - 2022 CCD Calculator'!$I$61,B53&lt;='Step 2 - 2022 CCD Calculator'!$I$63),ROUND('Step 2 - 2022 CCD Calculator'!$D$57+(B53-0)*'Step 2 - 2022 CCD Calculator'!$D$59,2),IF(B53&gt;'Step 2 - 2022 CCD Calculator'!$I$64,MIN(ROUND((B53-'Step 2 - 2022 CCD Calculator'!$I$65)*'Step 2 - 2022 CCD Calculator'!$D$61,2),'Step 2 - 2022 CCD Calculator'!$D$60),""))))</f>
        <v>-2300</v>
      </c>
      <c r="E53" s="175"/>
      <c r="K53" s="133"/>
      <c r="L53" s="133"/>
    </row>
    <row r="54" spans="2:12">
      <c r="B54" s="157">
        <v>49</v>
      </c>
      <c r="C54" s="166">
        <f>IF(B54&lt;='Step 2 - 2022 CCD Calculator'!$I$60,'Step 2 - 2022 CCD Calculator'!$C$57,IF(AND(B54&gt;'Step 2 - 2022 CCD Calculator'!$I$60,B54&lt;='Step 2 - 2022 CCD Calculator'!$I$61),'Step 2 - 2022 CCD Calculator'!$C$58,IF(AND(B54&gt;'Step 2 - 2022 CCD Calculator'!$I$61,B54&lt;='Step 2 - 2022 CCD Calculator'!$I$63),ROUND('Step 2 - 2022 CCD Calculator'!$C$57+(B54-0)*'Step 2 - 2022 CCD Calculator'!$C$59,2),IF(B54&gt;'Step 2 - 2022 CCD Calculator'!$I$64,MIN(ROUND((B54-'Step 2 - 2022 CCD Calculator'!$I$65)*'Step 2 - 2022 CCD Calculator'!$C$61,2),'Step 2 - 2022 CCD Calculator'!$C$60),""))))</f>
        <v>-5750</v>
      </c>
      <c r="D54" s="166">
        <f>IF(B54&lt;='Step 2 - 2022 CCD Calculator'!$I$60,'Step 2 - 2022 CCD Calculator'!$D$57,IF(AND(B54&gt;'Step 2 - 2022 CCD Calculator'!$I$60,B54&lt;='Step 2 - 2022 CCD Calculator'!$I$61),'Step 2 - 2022 CCD Calculator'!$D$58,IF(AND(B54&gt;'Step 2 - 2022 CCD Calculator'!$I$61,B54&lt;='Step 2 - 2022 CCD Calculator'!$I$63),ROUND('Step 2 - 2022 CCD Calculator'!$D$57+(B54-0)*'Step 2 - 2022 CCD Calculator'!$D$59,2),IF(B54&gt;'Step 2 - 2022 CCD Calculator'!$I$64,MIN(ROUND((B54-'Step 2 - 2022 CCD Calculator'!$I$65)*'Step 2 - 2022 CCD Calculator'!$D$61,2),'Step 2 - 2022 CCD Calculator'!$D$60),""))))</f>
        <v>-2300</v>
      </c>
      <c r="E54" s="175"/>
      <c r="K54" s="133"/>
      <c r="L54" s="133"/>
    </row>
    <row r="55" spans="2:12">
      <c r="B55" s="157">
        <v>50</v>
      </c>
      <c r="C55" s="166">
        <f>IF(B55&lt;='Step 2 - 2022 CCD Calculator'!$I$60,'Step 2 - 2022 CCD Calculator'!$C$57,IF(AND(B55&gt;'Step 2 - 2022 CCD Calculator'!$I$60,B55&lt;='Step 2 - 2022 CCD Calculator'!$I$61),'Step 2 - 2022 CCD Calculator'!$C$58,IF(AND(B55&gt;'Step 2 - 2022 CCD Calculator'!$I$61,B55&lt;='Step 2 - 2022 CCD Calculator'!$I$63),ROUND('Step 2 - 2022 CCD Calculator'!$C$57+(B55-0)*'Step 2 - 2022 CCD Calculator'!$C$59,2),IF(B55&gt;'Step 2 - 2022 CCD Calculator'!$I$64,MIN(ROUND((B55-'Step 2 - 2022 CCD Calculator'!$I$65)*'Step 2 - 2022 CCD Calculator'!$C$61,2),'Step 2 - 2022 CCD Calculator'!$C$60),""))))</f>
        <v>-5750</v>
      </c>
      <c r="D55" s="166">
        <f>IF(B55&lt;='Step 2 - 2022 CCD Calculator'!$I$60,'Step 2 - 2022 CCD Calculator'!$D$57,IF(AND(B55&gt;'Step 2 - 2022 CCD Calculator'!$I$60,B55&lt;='Step 2 - 2022 CCD Calculator'!$I$61),'Step 2 - 2022 CCD Calculator'!$D$58,IF(AND(B55&gt;'Step 2 - 2022 CCD Calculator'!$I$61,B55&lt;='Step 2 - 2022 CCD Calculator'!$I$63),ROUND('Step 2 - 2022 CCD Calculator'!$D$57+(B55-0)*'Step 2 - 2022 CCD Calculator'!$D$59,2),IF(B55&gt;'Step 2 - 2022 CCD Calculator'!$I$64,MIN(ROUND((B55-'Step 2 - 2022 CCD Calculator'!$I$65)*'Step 2 - 2022 CCD Calculator'!$D$61,2),'Step 2 - 2022 CCD Calculator'!$D$60),""))))</f>
        <v>-2300</v>
      </c>
      <c r="E55" s="175">
        <v>437</v>
      </c>
      <c r="K55" s="133"/>
      <c r="L55" s="133"/>
    </row>
    <row r="56" spans="2:12">
      <c r="B56" s="157">
        <v>51</v>
      </c>
      <c r="C56" s="166">
        <f>IF(B56&lt;='Step 2 - 2022 CCD Calculator'!$I$60,'Step 2 - 2022 CCD Calculator'!$C$57,IF(AND(B56&gt;'Step 2 - 2022 CCD Calculator'!$I$60,B56&lt;='Step 2 - 2022 CCD Calculator'!$I$61),'Step 2 - 2022 CCD Calculator'!$C$58,IF(AND(B56&gt;'Step 2 - 2022 CCD Calculator'!$I$61,B56&lt;='Step 2 - 2022 CCD Calculator'!$I$63),ROUND('Step 2 - 2022 CCD Calculator'!$C$57+(B56-0)*'Step 2 - 2022 CCD Calculator'!$C$59,2),IF(B56&gt;'Step 2 - 2022 CCD Calculator'!$I$64,MIN(ROUND((B56-'Step 2 - 2022 CCD Calculator'!$I$65)*'Step 2 - 2022 CCD Calculator'!$C$61,2),'Step 2 - 2022 CCD Calculator'!$C$60),""))))</f>
        <v>-5750</v>
      </c>
      <c r="D56" s="166">
        <f>IF(B56&lt;='Step 2 - 2022 CCD Calculator'!$I$60,'Step 2 - 2022 CCD Calculator'!$D$57,IF(AND(B56&gt;'Step 2 - 2022 CCD Calculator'!$I$60,B56&lt;='Step 2 - 2022 CCD Calculator'!$I$61),'Step 2 - 2022 CCD Calculator'!$D$58,IF(AND(B56&gt;'Step 2 - 2022 CCD Calculator'!$I$61,B56&lt;='Step 2 - 2022 CCD Calculator'!$I$63),ROUND('Step 2 - 2022 CCD Calculator'!$D$57+(B56-0)*'Step 2 - 2022 CCD Calculator'!$D$59,2),IF(B56&gt;'Step 2 - 2022 CCD Calculator'!$I$64,MIN(ROUND((B56-'Step 2 - 2022 CCD Calculator'!$I$65)*'Step 2 - 2022 CCD Calculator'!$D$61,2),'Step 2 - 2022 CCD Calculator'!$D$60),""))))</f>
        <v>-2300</v>
      </c>
      <c r="E56" s="175"/>
      <c r="K56" s="133"/>
      <c r="L56" s="133"/>
    </row>
    <row r="57" spans="2:12">
      <c r="B57" s="157">
        <v>52</v>
      </c>
      <c r="C57" s="166">
        <f>IF(B57&lt;='Step 2 - 2022 CCD Calculator'!$I$60,'Step 2 - 2022 CCD Calculator'!$C$57,IF(AND(B57&gt;'Step 2 - 2022 CCD Calculator'!$I$60,B57&lt;='Step 2 - 2022 CCD Calculator'!$I$61),'Step 2 - 2022 CCD Calculator'!$C$58,IF(AND(B57&gt;'Step 2 - 2022 CCD Calculator'!$I$61,B57&lt;='Step 2 - 2022 CCD Calculator'!$I$63),ROUND('Step 2 - 2022 CCD Calculator'!$C$57+(B57-0)*'Step 2 - 2022 CCD Calculator'!$C$59,2),IF(B57&gt;'Step 2 - 2022 CCD Calculator'!$I$64,MIN(ROUND((B57-'Step 2 - 2022 CCD Calculator'!$I$65)*'Step 2 - 2022 CCD Calculator'!$C$61,2),'Step 2 - 2022 CCD Calculator'!$C$60),""))))</f>
        <v>-5750</v>
      </c>
      <c r="D57" s="166">
        <f>IF(B57&lt;='Step 2 - 2022 CCD Calculator'!$I$60,'Step 2 - 2022 CCD Calculator'!$D$57,IF(AND(B57&gt;'Step 2 - 2022 CCD Calculator'!$I$60,B57&lt;='Step 2 - 2022 CCD Calculator'!$I$61),'Step 2 - 2022 CCD Calculator'!$D$58,IF(AND(B57&gt;'Step 2 - 2022 CCD Calculator'!$I$61,B57&lt;='Step 2 - 2022 CCD Calculator'!$I$63),ROUND('Step 2 - 2022 CCD Calculator'!$D$57+(B57-0)*'Step 2 - 2022 CCD Calculator'!$D$59,2),IF(B57&gt;'Step 2 - 2022 CCD Calculator'!$I$64,MIN(ROUND((B57-'Step 2 - 2022 CCD Calculator'!$I$65)*'Step 2 - 2022 CCD Calculator'!$D$61,2),'Step 2 - 2022 CCD Calculator'!$D$60),""))))</f>
        <v>-2300</v>
      </c>
      <c r="E57" s="175"/>
      <c r="K57" s="133"/>
      <c r="L57" s="133"/>
    </row>
    <row r="58" spans="2:12">
      <c r="B58" s="157">
        <v>53</v>
      </c>
      <c r="C58" s="166">
        <f>IF(B58&lt;='Step 2 - 2022 CCD Calculator'!$I$60,'Step 2 - 2022 CCD Calculator'!$C$57,IF(AND(B58&gt;'Step 2 - 2022 CCD Calculator'!$I$60,B58&lt;='Step 2 - 2022 CCD Calculator'!$I$61),'Step 2 - 2022 CCD Calculator'!$C$58,IF(AND(B58&gt;'Step 2 - 2022 CCD Calculator'!$I$61,B58&lt;='Step 2 - 2022 CCD Calculator'!$I$63),ROUND('Step 2 - 2022 CCD Calculator'!$C$57+(B58-0)*'Step 2 - 2022 CCD Calculator'!$C$59,2),IF(B58&gt;'Step 2 - 2022 CCD Calculator'!$I$64,MIN(ROUND((B58-'Step 2 - 2022 CCD Calculator'!$I$65)*'Step 2 - 2022 CCD Calculator'!$C$61,2),'Step 2 - 2022 CCD Calculator'!$C$60),""))))</f>
        <v>-5750</v>
      </c>
      <c r="D58" s="166">
        <f>IF(B58&lt;='Step 2 - 2022 CCD Calculator'!$I$60,'Step 2 - 2022 CCD Calculator'!$D$57,IF(AND(B58&gt;'Step 2 - 2022 CCD Calculator'!$I$60,B58&lt;='Step 2 - 2022 CCD Calculator'!$I$61),'Step 2 - 2022 CCD Calculator'!$D$58,IF(AND(B58&gt;'Step 2 - 2022 CCD Calculator'!$I$61,B58&lt;='Step 2 - 2022 CCD Calculator'!$I$63),ROUND('Step 2 - 2022 CCD Calculator'!$D$57+(B58-0)*'Step 2 - 2022 CCD Calculator'!$D$59,2),IF(B58&gt;'Step 2 - 2022 CCD Calculator'!$I$64,MIN(ROUND((B58-'Step 2 - 2022 CCD Calculator'!$I$65)*'Step 2 - 2022 CCD Calculator'!$D$61,2),'Step 2 - 2022 CCD Calculator'!$D$60),""))))</f>
        <v>-2300</v>
      </c>
      <c r="E58" s="175"/>
      <c r="K58" s="133"/>
      <c r="L58" s="133"/>
    </row>
    <row r="59" spans="2:12">
      <c r="B59" s="157">
        <v>54</v>
      </c>
      <c r="C59" s="166">
        <f>IF(B59&lt;='Step 2 - 2022 CCD Calculator'!$I$60,'Step 2 - 2022 CCD Calculator'!$C$57,IF(AND(B59&gt;'Step 2 - 2022 CCD Calculator'!$I$60,B59&lt;='Step 2 - 2022 CCD Calculator'!$I$61),'Step 2 - 2022 CCD Calculator'!$C$58,IF(AND(B59&gt;'Step 2 - 2022 CCD Calculator'!$I$61,B59&lt;='Step 2 - 2022 CCD Calculator'!$I$63),ROUND('Step 2 - 2022 CCD Calculator'!$C$57+(B59-0)*'Step 2 - 2022 CCD Calculator'!$C$59,2),IF(B59&gt;'Step 2 - 2022 CCD Calculator'!$I$64,MIN(ROUND((B59-'Step 2 - 2022 CCD Calculator'!$I$65)*'Step 2 - 2022 CCD Calculator'!$C$61,2),'Step 2 - 2022 CCD Calculator'!$C$60),""))))</f>
        <v>-5750</v>
      </c>
      <c r="D59" s="166">
        <f>IF(B59&lt;='Step 2 - 2022 CCD Calculator'!$I$60,'Step 2 - 2022 CCD Calculator'!$D$57,IF(AND(B59&gt;'Step 2 - 2022 CCD Calculator'!$I$60,B59&lt;='Step 2 - 2022 CCD Calculator'!$I$61),'Step 2 - 2022 CCD Calculator'!$D$58,IF(AND(B59&gt;'Step 2 - 2022 CCD Calculator'!$I$61,B59&lt;='Step 2 - 2022 CCD Calculator'!$I$63),ROUND('Step 2 - 2022 CCD Calculator'!$D$57+(B59-0)*'Step 2 - 2022 CCD Calculator'!$D$59,2),IF(B59&gt;'Step 2 - 2022 CCD Calculator'!$I$64,MIN(ROUND((B59-'Step 2 - 2022 CCD Calculator'!$I$65)*'Step 2 - 2022 CCD Calculator'!$D$61,2),'Step 2 - 2022 CCD Calculator'!$D$60),""))))</f>
        <v>-2300</v>
      </c>
      <c r="E59" s="175"/>
      <c r="K59" s="133"/>
      <c r="L59" s="133"/>
    </row>
    <row r="60" spans="2:12">
      <c r="B60" s="157">
        <v>55</v>
      </c>
      <c r="C60" s="166">
        <f>IF(B60&lt;='Step 2 - 2022 CCD Calculator'!$I$60,'Step 2 - 2022 CCD Calculator'!$C$57,IF(AND(B60&gt;'Step 2 - 2022 CCD Calculator'!$I$60,B60&lt;='Step 2 - 2022 CCD Calculator'!$I$61),'Step 2 - 2022 CCD Calculator'!$C$58,IF(AND(B60&gt;'Step 2 - 2022 CCD Calculator'!$I$61,B60&lt;='Step 2 - 2022 CCD Calculator'!$I$63),ROUND('Step 2 - 2022 CCD Calculator'!$C$57+(B60-0)*'Step 2 - 2022 CCD Calculator'!$C$59,2),IF(B60&gt;'Step 2 - 2022 CCD Calculator'!$I$64,MIN(ROUND((B60-'Step 2 - 2022 CCD Calculator'!$I$65)*'Step 2 - 2022 CCD Calculator'!$C$61,2),'Step 2 - 2022 CCD Calculator'!$C$60),""))))</f>
        <v>-5750</v>
      </c>
      <c r="D60" s="166">
        <f>IF(B60&lt;='Step 2 - 2022 CCD Calculator'!$I$60,'Step 2 - 2022 CCD Calculator'!$D$57,IF(AND(B60&gt;'Step 2 - 2022 CCD Calculator'!$I$60,B60&lt;='Step 2 - 2022 CCD Calculator'!$I$61),'Step 2 - 2022 CCD Calculator'!$D$58,IF(AND(B60&gt;'Step 2 - 2022 CCD Calculator'!$I$61,B60&lt;='Step 2 - 2022 CCD Calculator'!$I$63),ROUND('Step 2 - 2022 CCD Calculator'!$D$57+(B60-0)*'Step 2 - 2022 CCD Calculator'!$D$59,2),IF(B60&gt;'Step 2 - 2022 CCD Calculator'!$I$64,MIN(ROUND((B60-'Step 2 - 2022 CCD Calculator'!$I$65)*'Step 2 - 2022 CCD Calculator'!$D$61,2),'Step 2 - 2022 CCD Calculator'!$D$60),""))))</f>
        <v>-2300</v>
      </c>
      <c r="E60" s="175"/>
      <c r="K60" s="133"/>
      <c r="L60" s="133"/>
    </row>
    <row r="61" spans="2:12">
      <c r="B61" s="157">
        <v>56</v>
      </c>
      <c r="C61" s="166">
        <f>IF(B61&lt;='Step 2 - 2022 CCD Calculator'!$I$60,'Step 2 - 2022 CCD Calculator'!$C$57,IF(AND(B61&gt;'Step 2 - 2022 CCD Calculator'!$I$60,B61&lt;='Step 2 - 2022 CCD Calculator'!$I$61),'Step 2 - 2022 CCD Calculator'!$C$58,IF(AND(B61&gt;'Step 2 - 2022 CCD Calculator'!$I$61,B61&lt;='Step 2 - 2022 CCD Calculator'!$I$63),ROUND('Step 2 - 2022 CCD Calculator'!$C$57+(B61-0)*'Step 2 - 2022 CCD Calculator'!$C$59,2),IF(B61&gt;'Step 2 - 2022 CCD Calculator'!$I$64,MIN(ROUND((B61-'Step 2 - 2022 CCD Calculator'!$I$65)*'Step 2 - 2022 CCD Calculator'!$C$61,2),'Step 2 - 2022 CCD Calculator'!$C$60),""))))</f>
        <v>-5750</v>
      </c>
      <c r="D61" s="166">
        <f>IF(B61&lt;='Step 2 - 2022 CCD Calculator'!$I$60,'Step 2 - 2022 CCD Calculator'!$D$57,IF(AND(B61&gt;'Step 2 - 2022 CCD Calculator'!$I$60,B61&lt;='Step 2 - 2022 CCD Calculator'!$I$61),'Step 2 - 2022 CCD Calculator'!$D$58,IF(AND(B61&gt;'Step 2 - 2022 CCD Calculator'!$I$61,B61&lt;='Step 2 - 2022 CCD Calculator'!$I$63),ROUND('Step 2 - 2022 CCD Calculator'!$D$57+(B61-0)*'Step 2 - 2022 CCD Calculator'!$D$59,2),IF(B61&gt;'Step 2 - 2022 CCD Calculator'!$I$64,MIN(ROUND((B61-'Step 2 - 2022 CCD Calculator'!$I$65)*'Step 2 - 2022 CCD Calculator'!$D$61,2),'Step 2 - 2022 CCD Calculator'!$D$60),""))))</f>
        <v>-2300</v>
      </c>
      <c r="E61" s="175"/>
      <c r="K61" s="133"/>
      <c r="L61" s="133"/>
    </row>
    <row r="62" spans="2:12" ht="30">
      <c r="B62" s="157">
        <v>57</v>
      </c>
      <c r="C62" s="166">
        <f>IF(B62&lt;='Step 2 - 2022 CCD Calculator'!$I$60,'Step 2 - 2022 CCD Calculator'!$C$57,IF(AND(B62&gt;'Step 2 - 2022 CCD Calculator'!$I$60,B62&lt;='Step 2 - 2022 CCD Calculator'!$I$61),'Step 2 - 2022 CCD Calculator'!$C$58,IF(AND(B62&gt;'Step 2 - 2022 CCD Calculator'!$I$61,B62&lt;='Step 2 - 2022 CCD Calculator'!$I$63),ROUND('Step 2 - 2022 CCD Calculator'!$C$57+(B62-0)*'Step 2 - 2022 CCD Calculator'!$C$59,2),IF(B62&gt;'Step 2 - 2022 CCD Calculator'!$I$64,MIN(ROUND((B62-'Step 2 - 2022 CCD Calculator'!$I$65)*'Step 2 - 2022 CCD Calculator'!$C$61,2),'Step 2 - 2022 CCD Calculator'!$C$60),""))))</f>
        <v>-5686.55</v>
      </c>
      <c r="D62" s="166">
        <f>IF(B62&lt;='Step 2 - 2022 CCD Calculator'!$I$60,'Step 2 - 2022 CCD Calculator'!$D$57,IF(AND(B62&gt;'Step 2 - 2022 CCD Calculator'!$I$60,B62&lt;='Step 2 - 2022 CCD Calculator'!$I$61),'Step 2 - 2022 CCD Calculator'!$D$58,IF(AND(B62&gt;'Step 2 - 2022 CCD Calculator'!$I$61,B62&lt;='Step 2 - 2022 CCD Calculator'!$I$63),ROUND('Step 2 - 2022 CCD Calculator'!$D$57+(B62-0)*'Step 2 - 2022 CCD Calculator'!$D$59,2),IF(B62&gt;'Step 2 - 2022 CCD Calculator'!$I$64,MIN(ROUND((B62-'Step 2 - 2022 CCD Calculator'!$I$65)*'Step 2 - 2022 CCD Calculator'!$D$61,2),'Step 2 - 2022 CCD Calculator'!$D$60),""))))</f>
        <v>-2274.62</v>
      </c>
      <c r="E62" s="175"/>
      <c r="G62" s="161" t="s">
        <v>212</v>
      </c>
      <c r="K62" s="133"/>
      <c r="L62" s="133"/>
    </row>
    <row r="63" spans="2:12">
      <c r="B63" s="157">
        <v>58</v>
      </c>
      <c r="C63" s="166">
        <f>IF(B63&lt;='Step 2 - 2022 CCD Calculator'!$I$60,'Step 2 - 2022 CCD Calculator'!$C$57,IF(AND(B63&gt;'Step 2 - 2022 CCD Calculator'!$I$60,B63&lt;='Step 2 - 2022 CCD Calculator'!$I$61),'Step 2 - 2022 CCD Calculator'!$C$58,IF(AND(B63&gt;'Step 2 - 2022 CCD Calculator'!$I$61,B63&lt;='Step 2 - 2022 CCD Calculator'!$I$63),ROUND('Step 2 - 2022 CCD Calculator'!$C$57+(B63-0)*'Step 2 - 2022 CCD Calculator'!$C$59,2),IF(B63&gt;'Step 2 - 2022 CCD Calculator'!$I$64,MIN(ROUND((B63-'Step 2 - 2022 CCD Calculator'!$I$65)*'Step 2 - 2022 CCD Calculator'!$C$61,2),'Step 2 - 2022 CCD Calculator'!$C$60),""))))</f>
        <v>-5635</v>
      </c>
      <c r="D63" s="166">
        <f>IF(B63&lt;='Step 2 - 2022 CCD Calculator'!$I$60,'Step 2 - 2022 CCD Calculator'!$D$57,IF(AND(B63&gt;'Step 2 - 2022 CCD Calculator'!$I$60,B63&lt;='Step 2 - 2022 CCD Calculator'!$I$61),'Step 2 - 2022 CCD Calculator'!$D$58,IF(AND(B63&gt;'Step 2 - 2022 CCD Calculator'!$I$61,B63&lt;='Step 2 - 2022 CCD Calculator'!$I$63),ROUND('Step 2 - 2022 CCD Calculator'!$D$57+(B63-0)*'Step 2 - 2022 CCD Calculator'!$D$59,2),IF(B63&gt;'Step 2 - 2022 CCD Calculator'!$I$64,MIN(ROUND((B63-'Step 2 - 2022 CCD Calculator'!$I$65)*'Step 2 - 2022 CCD Calculator'!$D$61,2),'Step 2 - 2022 CCD Calculator'!$D$60),""))))</f>
        <v>-2254</v>
      </c>
      <c r="E63" s="175"/>
      <c r="K63" s="133"/>
      <c r="L63" s="133"/>
    </row>
    <row r="64" spans="2:12">
      <c r="B64" s="157">
        <v>59</v>
      </c>
      <c r="C64" s="166">
        <f>IF(B64&lt;='Step 2 - 2022 CCD Calculator'!$I$60,'Step 2 - 2022 CCD Calculator'!$C$57,IF(AND(B64&gt;'Step 2 - 2022 CCD Calculator'!$I$60,B64&lt;='Step 2 - 2022 CCD Calculator'!$I$61),'Step 2 - 2022 CCD Calculator'!$C$58,IF(AND(B64&gt;'Step 2 - 2022 CCD Calculator'!$I$61,B64&lt;='Step 2 - 2022 CCD Calculator'!$I$63),ROUND('Step 2 - 2022 CCD Calculator'!$C$57+(B64-0)*'Step 2 - 2022 CCD Calculator'!$C$59,2),IF(B64&gt;'Step 2 - 2022 CCD Calculator'!$I$64,MIN(ROUND((B64-'Step 2 - 2022 CCD Calculator'!$I$65)*'Step 2 - 2022 CCD Calculator'!$C$61,2),'Step 2 - 2022 CCD Calculator'!$C$60),""))))</f>
        <v>-5583.45</v>
      </c>
      <c r="D64" s="166">
        <f>IF(B64&lt;='Step 2 - 2022 CCD Calculator'!$I$60,'Step 2 - 2022 CCD Calculator'!$D$57,IF(AND(B64&gt;'Step 2 - 2022 CCD Calculator'!$I$60,B64&lt;='Step 2 - 2022 CCD Calculator'!$I$61),'Step 2 - 2022 CCD Calculator'!$D$58,IF(AND(B64&gt;'Step 2 - 2022 CCD Calculator'!$I$61,B64&lt;='Step 2 - 2022 CCD Calculator'!$I$63),ROUND('Step 2 - 2022 CCD Calculator'!$D$57+(B64-0)*'Step 2 - 2022 CCD Calculator'!$D$59,2),IF(B64&gt;'Step 2 - 2022 CCD Calculator'!$I$64,MIN(ROUND((B64-'Step 2 - 2022 CCD Calculator'!$I$65)*'Step 2 - 2022 CCD Calculator'!$D$61,2),'Step 2 - 2022 CCD Calculator'!$D$60),""))))</f>
        <v>-2233.38</v>
      </c>
      <c r="E64" s="175"/>
      <c r="K64" s="133"/>
      <c r="L64" s="133"/>
    </row>
    <row r="65" spans="2:12">
      <c r="B65" s="157">
        <v>60</v>
      </c>
      <c r="C65" s="166">
        <f>IF(B65&lt;='Step 2 - 2022 CCD Calculator'!$I$60,'Step 2 - 2022 CCD Calculator'!$C$57,IF(AND(B65&gt;'Step 2 - 2022 CCD Calculator'!$I$60,B65&lt;='Step 2 - 2022 CCD Calculator'!$I$61),'Step 2 - 2022 CCD Calculator'!$C$58,IF(AND(B65&gt;'Step 2 - 2022 CCD Calculator'!$I$61,B65&lt;='Step 2 - 2022 CCD Calculator'!$I$63),ROUND('Step 2 - 2022 CCD Calculator'!$C$57+(B65-0)*'Step 2 - 2022 CCD Calculator'!$C$59,2),IF(B65&gt;'Step 2 - 2022 CCD Calculator'!$I$64,MIN(ROUND((B65-'Step 2 - 2022 CCD Calculator'!$I$65)*'Step 2 - 2022 CCD Calculator'!$C$61,2),'Step 2 - 2022 CCD Calculator'!$C$60),""))))</f>
        <v>-5531.9</v>
      </c>
      <c r="D65" s="166">
        <f>IF(B65&lt;='Step 2 - 2022 CCD Calculator'!$I$60,'Step 2 - 2022 CCD Calculator'!$D$57,IF(AND(B65&gt;'Step 2 - 2022 CCD Calculator'!$I$60,B65&lt;='Step 2 - 2022 CCD Calculator'!$I$61),'Step 2 - 2022 CCD Calculator'!$D$58,IF(AND(B65&gt;'Step 2 - 2022 CCD Calculator'!$I$61,B65&lt;='Step 2 - 2022 CCD Calculator'!$I$63),ROUND('Step 2 - 2022 CCD Calculator'!$D$57+(B65-0)*'Step 2 - 2022 CCD Calculator'!$D$59,2),IF(B65&gt;'Step 2 - 2022 CCD Calculator'!$I$64,MIN(ROUND((B65-'Step 2 - 2022 CCD Calculator'!$I$65)*'Step 2 - 2022 CCD Calculator'!$D$61,2),'Step 2 - 2022 CCD Calculator'!$D$60),""))))</f>
        <v>-2212.7600000000002</v>
      </c>
      <c r="E65" s="175">
        <v>55</v>
      </c>
      <c r="K65" s="133"/>
      <c r="L65" s="133"/>
    </row>
    <row r="66" spans="2:12">
      <c r="B66" s="157">
        <v>61</v>
      </c>
      <c r="C66" s="166">
        <f>IF(B66&lt;='Step 2 - 2022 CCD Calculator'!$I$60,'Step 2 - 2022 CCD Calculator'!$C$57,IF(AND(B66&gt;'Step 2 - 2022 CCD Calculator'!$I$60,B66&lt;='Step 2 - 2022 CCD Calculator'!$I$61),'Step 2 - 2022 CCD Calculator'!$C$58,IF(AND(B66&gt;'Step 2 - 2022 CCD Calculator'!$I$61,B66&lt;='Step 2 - 2022 CCD Calculator'!$I$63),ROUND('Step 2 - 2022 CCD Calculator'!$C$57+(B66-0)*'Step 2 - 2022 CCD Calculator'!$C$59,2),IF(B66&gt;'Step 2 - 2022 CCD Calculator'!$I$64,MIN(ROUND((B66-'Step 2 - 2022 CCD Calculator'!$I$65)*'Step 2 - 2022 CCD Calculator'!$C$61,2),'Step 2 - 2022 CCD Calculator'!$C$60),""))))</f>
        <v>-5480.34</v>
      </c>
      <c r="D66" s="166">
        <f>IF(B66&lt;='Step 2 - 2022 CCD Calculator'!$I$60,'Step 2 - 2022 CCD Calculator'!$D$57,IF(AND(B66&gt;'Step 2 - 2022 CCD Calculator'!$I$60,B66&lt;='Step 2 - 2022 CCD Calculator'!$I$61),'Step 2 - 2022 CCD Calculator'!$D$58,IF(AND(B66&gt;'Step 2 - 2022 CCD Calculator'!$I$61,B66&lt;='Step 2 - 2022 CCD Calculator'!$I$63),ROUND('Step 2 - 2022 CCD Calculator'!$D$57+(B66-0)*'Step 2 - 2022 CCD Calculator'!$D$59,2),IF(B66&gt;'Step 2 - 2022 CCD Calculator'!$I$64,MIN(ROUND((B66-'Step 2 - 2022 CCD Calculator'!$I$65)*'Step 2 - 2022 CCD Calculator'!$D$61,2),'Step 2 - 2022 CCD Calculator'!$D$60),""))))</f>
        <v>-2192.14</v>
      </c>
      <c r="E66" s="175"/>
      <c r="K66" s="133"/>
      <c r="L66" s="133"/>
    </row>
    <row r="67" spans="2:12">
      <c r="B67" s="157">
        <v>62</v>
      </c>
      <c r="C67" s="166">
        <f>IF(B67&lt;='Step 2 - 2022 CCD Calculator'!$I$60,'Step 2 - 2022 CCD Calculator'!$C$57,IF(AND(B67&gt;'Step 2 - 2022 CCD Calculator'!$I$60,B67&lt;='Step 2 - 2022 CCD Calculator'!$I$61),'Step 2 - 2022 CCD Calculator'!$C$58,IF(AND(B67&gt;'Step 2 - 2022 CCD Calculator'!$I$61,B67&lt;='Step 2 - 2022 CCD Calculator'!$I$63),ROUND('Step 2 - 2022 CCD Calculator'!$C$57+(B67-0)*'Step 2 - 2022 CCD Calculator'!$C$59,2),IF(B67&gt;'Step 2 - 2022 CCD Calculator'!$I$64,MIN(ROUND((B67-'Step 2 - 2022 CCD Calculator'!$I$65)*'Step 2 - 2022 CCD Calculator'!$C$61,2),'Step 2 - 2022 CCD Calculator'!$C$60),""))))</f>
        <v>-5428.79</v>
      </c>
      <c r="D67" s="166">
        <f>IF(B67&lt;='Step 2 - 2022 CCD Calculator'!$I$60,'Step 2 - 2022 CCD Calculator'!$D$57,IF(AND(B67&gt;'Step 2 - 2022 CCD Calculator'!$I$60,B67&lt;='Step 2 - 2022 CCD Calculator'!$I$61),'Step 2 - 2022 CCD Calculator'!$D$58,IF(AND(B67&gt;'Step 2 - 2022 CCD Calculator'!$I$61,B67&lt;='Step 2 - 2022 CCD Calculator'!$I$63),ROUND('Step 2 - 2022 CCD Calculator'!$D$57+(B67-0)*'Step 2 - 2022 CCD Calculator'!$D$59,2),IF(B67&gt;'Step 2 - 2022 CCD Calculator'!$I$64,MIN(ROUND((B67-'Step 2 - 2022 CCD Calculator'!$I$65)*'Step 2 - 2022 CCD Calculator'!$D$61,2),'Step 2 - 2022 CCD Calculator'!$D$60),""))))</f>
        <v>-2171.52</v>
      </c>
      <c r="E67" s="175"/>
      <c r="K67" s="133"/>
      <c r="L67" s="133"/>
    </row>
    <row r="68" spans="2:12">
      <c r="B68" s="157">
        <v>63</v>
      </c>
      <c r="C68" s="166">
        <f>IF(B68&lt;='Step 2 - 2022 CCD Calculator'!$I$60,'Step 2 - 2022 CCD Calculator'!$C$57,IF(AND(B68&gt;'Step 2 - 2022 CCD Calculator'!$I$60,B68&lt;='Step 2 - 2022 CCD Calculator'!$I$61),'Step 2 - 2022 CCD Calculator'!$C$58,IF(AND(B68&gt;'Step 2 - 2022 CCD Calculator'!$I$61,B68&lt;='Step 2 - 2022 CCD Calculator'!$I$63),ROUND('Step 2 - 2022 CCD Calculator'!$C$57+(B68-0)*'Step 2 - 2022 CCD Calculator'!$C$59,2),IF(B68&gt;'Step 2 - 2022 CCD Calculator'!$I$64,MIN(ROUND((B68-'Step 2 - 2022 CCD Calculator'!$I$65)*'Step 2 - 2022 CCD Calculator'!$C$61,2),'Step 2 - 2022 CCD Calculator'!$C$60),""))))</f>
        <v>-5377.24</v>
      </c>
      <c r="D68" s="166">
        <f>IF(B68&lt;='Step 2 - 2022 CCD Calculator'!$I$60,'Step 2 - 2022 CCD Calculator'!$D$57,IF(AND(B68&gt;'Step 2 - 2022 CCD Calculator'!$I$60,B68&lt;='Step 2 - 2022 CCD Calculator'!$I$61),'Step 2 - 2022 CCD Calculator'!$D$58,IF(AND(B68&gt;'Step 2 - 2022 CCD Calculator'!$I$61,B68&lt;='Step 2 - 2022 CCD Calculator'!$I$63),ROUND('Step 2 - 2022 CCD Calculator'!$D$57+(B68-0)*'Step 2 - 2022 CCD Calculator'!$D$59,2),IF(B68&gt;'Step 2 - 2022 CCD Calculator'!$I$64,MIN(ROUND((B68-'Step 2 - 2022 CCD Calculator'!$I$65)*'Step 2 - 2022 CCD Calculator'!$D$61,2),'Step 2 - 2022 CCD Calculator'!$D$60),""))))</f>
        <v>-2150.9</v>
      </c>
      <c r="E68" s="175"/>
      <c r="K68" s="133"/>
      <c r="L68" s="133"/>
    </row>
    <row r="69" spans="2:12">
      <c r="B69" s="157">
        <v>64</v>
      </c>
      <c r="C69" s="166">
        <f>IF(B69&lt;='Step 2 - 2022 CCD Calculator'!$I$60,'Step 2 - 2022 CCD Calculator'!$C$57,IF(AND(B69&gt;'Step 2 - 2022 CCD Calculator'!$I$60,B69&lt;='Step 2 - 2022 CCD Calculator'!$I$61),'Step 2 - 2022 CCD Calculator'!$C$58,IF(AND(B69&gt;'Step 2 - 2022 CCD Calculator'!$I$61,B69&lt;='Step 2 - 2022 CCD Calculator'!$I$63),ROUND('Step 2 - 2022 CCD Calculator'!$C$57+(B69-0)*'Step 2 - 2022 CCD Calculator'!$C$59,2),IF(B69&gt;'Step 2 - 2022 CCD Calculator'!$I$64,MIN(ROUND((B69-'Step 2 - 2022 CCD Calculator'!$I$65)*'Step 2 - 2022 CCD Calculator'!$C$61,2),'Step 2 - 2022 CCD Calculator'!$C$60),""))))</f>
        <v>-5325.69</v>
      </c>
      <c r="D69" s="166">
        <f>IF(B69&lt;='Step 2 - 2022 CCD Calculator'!$I$60,'Step 2 - 2022 CCD Calculator'!$D$57,IF(AND(B69&gt;'Step 2 - 2022 CCD Calculator'!$I$60,B69&lt;='Step 2 - 2022 CCD Calculator'!$I$61),'Step 2 - 2022 CCD Calculator'!$D$58,IF(AND(B69&gt;'Step 2 - 2022 CCD Calculator'!$I$61,B69&lt;='Step 2 - 2022 CCD Calculator'!$I$63),ROUND('Step 2 - 2022 CCD Calculator'!$D$57+(B69-0)*'Step 2 - 2022 CCD Calculator'!$D$59,2),IF(B69&gt;'Step 2 - 2022 CCD Calculator'!$I$64,MIN(ROUND((B69-'Step 2 - 2022 CCD Calculator'!$I$65)*'Step 2 - 2022 CCD Calculator'!$D$61,2),'Step 2 - 2022 CCD Calculator'!$D$60),""))))</f>
        <v>-2130.2800000000002</v>
      </c>
      <c r="E69" s="175"/>
      <c r="K69" s="133"/>
      <c r="L69" s="133"/>
    </row>
    <row r="70" spans="2:12">
      <c r="B70" s="157">
        <v>65</v>
      </c>
      <c r="C70" s="166">
        <f>IF(B70&lt;='Step 2 - 2022 CCD Calculator'!$I$60,'Step 2 - 2022 CCD Calculator'!$C$57,IF(AND(B70&gt;'Step 2 - 2022 CCD Calculator'!$I$60,B70&lt;='Step 2 - 2022 CCD Calculator'!$I$61),'Step 2 - 2022 CCD Calculator'!$C$58,IF(AND(B70&gt;'Step 2 - 2022 CCD Calculator'!$I$61,B70&lt;='Step 2 - 2022 CCD Calculator'!$I$63),ROUND('Step 2 - 2022 CCD Calculator'!$C$57+(B70-0)*'Step 2 - 2022 CCD Calculator'!$C$59,2),IF(B70&gt;'Step 2 - 2022 CCD Calculator'!$I$64,MIN(ROUND((B70-'Step 2 - 2022 CCD Calculator'!$I$65)*'Step 2 - 2022 CCD Calculator'!$C$61,2),'Step 2 - 2022 CCD Calculator'!$C$60),""))))</f>
        <v>-5274.14</v>
      </c>
      <c r="D70" s="166">
        <f>IF(B70&lt;='Step 2 - 2022 CCD Calculator'!$I$60,'Step 2 - 2022 CCD Calculator'!$D$57,IF(AND(B70&gt;'Step 2 - 2022 CCD Calculator'!$I$60,B70&lt;='Step 2 - 2022 CCD Calculator'!$I$61),'Step 2 - 2022 CCD Calculator'!$D$58,IF(AND(B70&gt;'Step 2 - 2022 CCD Calculator'!$I$61,B70&lt;='Step 2 - 2022 CCD Calculator'!$I$63),ROUND('Step 2 - 2022 CCD Calculator'!$D$57+(B70-0)*'Step 2 - 2022 CCD Calculator'!$D$59,2),IF(B70&gt;'Step 2 - 2022 CCD Calculator'!$I$64,MIN(ROUND((B70-'Step 2 - 2022 CCD Calculator'!$I$65)*'Step 2 - 2022 CCD Calculator'!$D$61,2),'Step 2 - 2022 CCD Calculator'!$D$60),""))))</f>
        <v>-2109.66</v>
      </c>
      <c r="E70" s="175"/>
      <c r="K70" s="133"/>
      <c r="L70" s="133"/>
    </row>
    <row r="71" spans="2:12">
      <c r="B71" s="157">
        <v>66</v>
      </c>
      <c r="C71" s="166">
        <f>IF(B71&lt;='Step 2 - 2022 CCD Calculator'!$I$60,'Step 2 - 2022 CCD Calculator'!$C$57,IF(AND(B71&gt;'Step 2 - 2022 CCD Calculator'!$I$60,B71&lt;='Step 2 - 2022 CCD Calculator'!$I$61),'Step 2 - 2022 CCD Calculator'!$C$58,IF(AND(B71&gt;'Step 2 - 2022 CCD Calculator'!$I$61,B71&lt;='Step 2 - 2022 CCD Calculator'!$I$63),ROUND('Step 2 - 2022 CCD Calculator'!$C$57+(B71-0)*'Step 2 - 2022 CCD Calculator'!$C$59,2),IF(B71&gt;'Step 2 - 2022 CCD Calculator'!$I$64,MIN(ROUND((B71-'Step 2 - 2022 CCD Calculator'!$I$65)*'Step 2 - 2022 CCD Calculator'!$C$61,2),'Step 2 - 2022 CCD Calculator'!$C$60),""))))</f>
        <v>-5222.59</v>
      </c>
      <c r="D71" s="166">
        <f>IF(B71&lt;='Step 2 - 2022 CCD Calculator'!$I$60,'Step 2 - 2022 CCD Calculator'!$D$57,IF(AND(B71&gt;'Step 2 - 2022 CCD Calculator'!$I$60,B71&lt;='Step 2 - 2022 CCD Calculator'!$I$61),'Step 2 - 2022 CCD Calculator'!$D$58,IF(AND(B71&gt;'Step 2 - 2022 CCD Calculator'!$I$61,B71&lt;='Step 2 - 2022 CCD Calculator'!$I$63),ROUND('Step 2 - 2022 CCD Calculator'!$D$57+(B71-0)*'Step 2 - 2022 CCD Calculator'!$D$59,2),IF(B71&gt;'Step 2 - 2022 CCD Calculator'!$I$64,MIN(ROUND((B71-'Step 2 - 2022 CCD Calculator'!$I$65)*'Step 2 - 2022 CCD Calculator'!$D$61,2),'Step 2 - 2022 CCD Calculator'!$D$60),""))))</f>
        <v>-2089.0300000000002</v>
      </c>
      <c r="E71" s="175"/>
      <c r="K71" s="133"/>
      <c r="L71" s="133"/>
    </row>
    <row r="72" spans="2:12">
      <c r="B72" s="157">
        <v>67</v>
      </c>
      <c r="C72" s="166">
        <f>IF(B72&lt;='Step 2 - 2022 CCD Calculator'!$I$60,'Step 2 - 2022 CCD Calculator'!$C$57,IF(AND(B72&gt;'Step 2 - 2022 CCD Calculator'!$I$60,B72&lt;='Step 2 - 2022 CCD Calculator'!$I$61),'Step 2 - 2022 CCD Calculator'!$C$58,IF(AND(B72&gt;'Step 2 - 2022 CCD Calculator'!$I$61,B72&lt;='Step 2 - 2022 CCD Calculator'!$I$63),ROUND('Step 2 - 2022 CCD Calculator'!$C$57+(B72-0)*'Step 2 - 2022 CCD Calculator'!$C$59,2),IF(B72&gt;'Step 2 - 2022 CCD Calculator'!$I$64,MIN(ROUND((B72-'Step 2 - 2022 CCD Calculator'!$I$65)*'Step 2 - 2022 CCD Calculator'!$C$61,2),'Step 2 - 2022 CCD Calculator'!$C$60),""))))</f>
        <v>-5171.03</v>
      </c>
      <c r="D72" s="166">
        <f>IF(B72&lt;='Step 2 - 2022 CCD Calculator'!$I$60,'Step 2 - 2022 CCD Calculator'!$D$57,IF(AND(B72&gt;'Step 2 - 2022 CCD Calculator'!$I$60,B72&lt;='Step 2 - 2022 CCD Calculator'!$I$61),'Step 2 - 2022 CCD Calculator'!$D$58,IF(AND(B72&gt;'Step 2 - 2022 CCD Calculator'!$I$61,B72&lt;='Step 2 - 2022 CCD Calculator'!$I$63),ROUND('Step 2 - 2022 CCD Calculator'!$D$57+(B72-0)*'Step 2 - 2022 CCD Calculator'!$D$59,2),IF(B72&gt;'Step 2 - 2022 CCD Calculator'!$I$64,MIN(ROUND((B72-'Step 2 - 2022 CCD Calculator'!$I$65)*'Step 2 - 2022 CCD Calculator'!$D$61,2),'Step 2 - 2022 CCD Calculator'!$D$60),""))))</f>
        <v>-2068.41</v>
      </c>
      <c r="E72" s="175"/>
      <c r="K72" s="133"/>
      <c r="L72" s="133"/>
    </row>
    <row r="73" spans="2:12">
      <c r="B73" s="157">
        <v>68</v>
      </c>
      <c r="C73" s="166">
        <f>IF(B73&lt;='Step 2 - 2022 CCD Calculator'!$I$60,'Step 2 - 2022 CCD Calculator'!$C$57,IF(AND(B73&gt;'Step 2 - 2022 CCD Calculator'!$I$60,B73&lt;='Step 2 - 2022 CCD Calculator'!$I$61),'Step 2 - 2022 CCD Calculator'!$C$58,IF(AND(B73&gt;'Step 2 - 2022 CCD Calculator'!$I$61,B73&lt;='Step 2 - 2022 CCD Calculator'!$I$63),ROUND('Step 2 - 2022 CCD Calculator'!$C$57+(B73-0)*'Step 2 - 2022 CCD Calculator'!$C$59,2),IF(B73&gt;'Step 2 - 2022 CCD Calculator'!$I$64,MIN(ROUND((B73-'Step 2 - 2022 CCD Calculator'!$I$65)*'Step 2 - 2022 CCD Calculator'!$C$61,2),'Step 2 - 2022 CCD Calculator'!$C$60),""))))</f>
        <v>-5119.4799999999996</v>
      </c>
      <c r="D73" s="166">
        <f>IF(B73&lt;='Step 2 - 2022 CCD Calculator'!$I$60,'Step 2 - 2022 CCD Calculator'!$D$57,IF(AND(B73&gt;'Step 2 - 2022 CCD Calculator'!$I$60,B73&lt;='Step 2 - 2022 CCD Calculator'!$I$61),'Step 2 - 2022 CCD Calculator'!$D$58,IF(AND(B73&gt;'Step 2 - 2022 CCD Calculator'!$I$61,B73&lt;='Step 2 - 2022 CCD Calculator'!$I$63),ROUND('Step 2 - 2022 CCD Calculator'!$D$57+(B73-0)*'Step 2 - 2022 CCD Calculator'!$D$59,2),IF(B73&gt;'Step 2 - 2022 CCD Calculator'!$I$64,MIN(ROUND((B73-'Step 2 - 2022 CCD Calculator'!$I$65)*'Step 2 - 2022 CCD Calculator'!$D$61,2),'Step 2 - 2022 CCD Calculator'!$D$60),""))))</f>
        <v>-2047.79</v>
      </c>
      <c r="E73" s="175"/>
      <c r="K73" s="133"/>
      <c r="L73" s="133"/>
    </row>
    <row r="74" spans="2:12">
      <c r="B74" s="157">
        <v>69</v>
      </c>
      <c r="C74" s="166">
        <f>IF(B74&lt;='Step 2 - 2022 CCD Calculator'!$I$60,'Step 2 - 2022 CCD Calculator'!$C$57,IF(AND(B74&gt;'Step 2 - 2022 CCD Calculator'!$I$60,B74&lt;='Step 2 - 2022 CCD Calculator'!$I$61),'Step 2 - 2022 CCD Calculator'!$C$58,IF(AND(B74&gt;'Step 2 - 2022 CCD Calculator'!$I$61,B74&lt;='Step 2 - 2022 CCD Calculator'!$I$63),ROUND('Step 2 - 2022 CCD Calculator'!$C$57+(B74-0)*'Step 2 - 2022 CCD Calculator'!$C$59,2),IF(B74&gt;'Step 2 - 2022 CCD Calculator'!$I$64,MIN(ROUND((B74-'Step 2 - 2022 CCD Calculator'!$I$65)*'Step 2 - 2022 CCD Calculator'!$C$61,2),'Step 2 - 2022 CCD Calculator'!$C$60),""))))</f>
        <v>-5067.93</v>
      </c>
      <c r="D74" s="166">
        <f>IF(B74&lt;='Step 2 - 2022 CCD Calculator'!$I$60,'Step 2 - 2022 CCD Calculator'!$D$57,IF(AND(B74&gt;'Step 2 - 2022 CCD Calculator'!$I$60,B74&lt;='Step 2 - 2022 CCD Calculator'!$I$61),'Step 2 - 2022 CCD Calculator'!$D$58,IF(AND(B74&gt;'Step 2 - 2022 CCD Calculator'!$I$61,B74&lt;='Step 2 - 2022 CCD Calculator'!$I$63),ROUND('Step 2 - 2022 CCD Calculator'!$D$57+(B74-0)*'Step 2 - 2022 CCD Calculator'!$D$59,2),IF(B74&gt;'Step 2 - 2022 CCD Calculator'!$I$64,MIN(ROUND((B74-'Step 2 - 2022 CCD Calculator'!$I$65)*'Step 2 - 2022 CCD Calculator'!$D$61,2),'Step 2 - 2022 CCD Calculator'!$D$60),""))))</f>
        <v>-2027.17</v>
      </c>
      <c r="E74" s="175"/>
      <c r="K74" s="133"/>
      <c r="L74" s="133"/>
    </row>
    <row r="75" spans="2:12">
      <c r="B75" s="157">
        <v>70</v>
      </c>
      <c r="C75" s="166">
        <f>IF(B75&lt;='Step 2 - 2022 CCD Calculator'!$I$60,'Step 2 - 2022 CCD Calculator'!$C$57,IF(AND(B75&gt;'Step 2 - 2022 CCD Calculator'!$I$60,B75&lt;='Step 2 - 2022 CCD Calculator'!$I$61),'Step 2 - 2022 CCD Calculator'!$C$58,IF(AND(B75&gt;'Step 2 - 2022 CCD Calculator'!$I$61,B75&lt;='Step 2 - 2022 CCD Calculator'!$I$63),ROUND('Step 2 - 2022 CCD Calculator'!$C$57+(B75-0)*'Step 2 - 2022 CCD Calculator'!$C$59,2),IF(B75&gt;'Step 2 - 2022 CCD Calculator'!$I$64,MIN(ROUND((B75-'Step 2 - 2022 CCD Calculator'!$I$65)*'Step 2 - 2022 CCD Calculator'!$C$61,2),'Step 2 - 2022 CCD Calculator'!$C$60),""))))</f>
        <v>-5016.38</v>
      </c>
      <c r="D75" s="166">
        <f>IF(B75&lt;='Step 2 - 2022 CCD Calculator'!$I$60,'Step 2 - 2022 CCD Calculator'!$D$57,IF(AND(B75&gt;'Step 2 - 2022 CCD Calculator'!$I$60,B75&lt;='Step 2 - 2022 CCD Calculator'!$I$61),'Step 2 - 2022 CCD Calculator'!$D$58,IF(AND(B75&gt;'Step 2 - 2022 CCD Calculator'!$I$61,B75&lt;='Step 2 - 2022 CCD Calculator'!$I$63),ROUND('Step 2 - 2022 CCD Calculator'!$D$57+(B75-0)*'Step 2 - 2022 CCD Calculator'!$D$59,2),IF(B75&gt;'Step 2 - 2022 CCD Calculator'!$I$64,MIN(ROUND((B75-'Step 2 - 2022 CCD Calculator'!$I$65)*'Step 2 - 2022 CCD Calculator'!$D$61,2),'Step 2 - 2022 CCD Calculator'!$D$60),""))))</f>
        <v>-2006.55</v>
      </c>
      <c r="E75" s="175">
        <v>686</v>
      </c>
      <c r="K75" s="133"/>
      <c r="L75" s="133"/>
    </row>
    <row r="76" spans="2:12">
      <c r="B76" s="157">
        <v>71</v>
      </c>
      <c r="C76" s="166">
        <f>IF(B76&lt;='Step 2 - 2022 CCD Calculator'!$I$60,'Step 2 - 2022 CCD Calculator'!$C$57,IF(AND(B76&gt;'Step 2 - 2022 CCD Calculator'!$I$60,B76&lt;='Step 2 - 2022 CCD Calculator'!$I$61),'Step 2 - 2022 CCD Calculator'!$C$58,IF(AND(B76&gt;'Step 2 - 2022 CCD Calculator'!$I$61,B76&lt;='Step 2 - 2022 CCD Calculator'!$I$63),ROUND('Step 2 - 2022 CCD Calculator'!$C$57+(B76-0)*'Step 2 - 2022 CCD Calculator'!$C$59,2),IF(B76&gt;'Step 2 - 2022 CCD Calculator'!$I$64,MIN(ROUND((B76-'Step 2 - 2022 CCD Calculator'!$I$65)*'Step 2 - 2022 CCD Calculator'!$C$61,2),'Step 2 - 2022 CCD Calculator'!$C$60),""))))</f>
        <v>-4964.83</v>
      </c>
      <c r="D76" s="166">
        <f>IF(B76&lt;='Step 2 - 2022 CCD Calculator'!$I$60,'Step 2 - 2022 CCD Calculator'!$D$57,IF(AND(B76&gt;'Step 2 - 2022 CCD Calculator'!$I$60,B76&lt;='Step 2 - 2022 CCD Calculator'!$I$61),'Step 2 - 2022 CCD Calculator'!$D$58,IF(AND(B76&gt;'Step 2 - 2022 CCD Calculator'!$I$61,B76&lt;='Step 2 - 2022 CCD Calculator'!$I$63),ROUND('Step 2 - 2022 CCD Calculator'!$D$57+(B76-0)*'Step 2 - 2022 CCD Calculator'!$D$59,2),IF(B76&gt;'Step 2 - 2022 CCD Calculator'!$I$64,MIN(ROUND((B76-'Step 2 - 2022 CCD Calculator'!$I$65)*'Step 2 - 2022 CCD Calculator'!$D$61,2),'Step 2 - 2022 CCD Calculator'!$D$60),""))))</f>
        <v>-1985.93</v>
      </c>
      <c r="E76" s="175"/>
      <c r="K76" s="133"/>
      <c r="L76" s="133"/>
    </row>
    <row r="77" spans="2:12">
      <c r="B77" s="157">
        <v>72</v>
      </c>
      <c r="C77" s="166">
        <f>IF(B77&lt;='Step 2 - 2022 CCD Calculator'!$I$60,'Step 2 - 2022 CCD Calculator'!$C$57,IF(AND(B77&gt;'Step 2 - 2022 CCD Calculator'!$I$60,B77&lt;='Step 2 - 2022 CCD Calculator'!$I$61),'Step 2 - 2022 CCD Calculator'!$C$58,IF(AND(B77&gt;'Step 2 - 2022 CCD Calculator'!$I$61,B77&lt;='Step 2 - 2022 CCD Calculator'!$I$63),ROUND('Step 2 - 2022 CCD Calculator'!$C$57+(B77-0)*'Step 2 - 2022 CCD Calculator'!$C$59,2),IF(B77&gt;'Step 2 - 2022 CCD Calculator'!$I$64,MIN(ROUND((B77-'Step 2 - 2022 CCD Calculator'!$I$65)*'Step 2 - 2022 CCD Calculator'!$C$61,2),'Step 2 - 2022 CCD Calculator'!$C$60),""))))</f>
        <v>-4913.28</v>
      </c>
      <c r="D77" s="166">
        <f>IF(B77&lt;='Step 2 - 2022 CCD Calculator'!$I$60,'Step 2 - 2022 CCD Calculator'!$D$57,IF(AND(B77&gt;'Step 2 - 2022 CCD Calculator'!$I$60,B77&lt;='Step 2 - 2022 CCD Calculator'!$I$61),'Step 2 - 2022 CCD Calculator'!$D$58,IF(AND(B77&gt;'Step 2 - 2022 CCD Calculator'!$I$61,B77&lt;='Step 2 - 2022 CCD Calculator'!$I$63),ROUND('Step 2 - 2022 CCD Calculator'!$D$57+(B77-0)*'Step 2 - 2022 CCD Calculator'!$D$59,2),IF(B77&gt;'Step 2 - 2022 CCD Calculator'!$I$64,MIN(ROUND((B77-'Step 2 - 2022 CCD Calculator'!$I$65)*'Step 2 - 2022 CCD Calculator'!$D$61,2),'Step 2 - 2022 CCD Calculator'!$D$60),""))))</f>
        <v>-1965.31</v>
      </c>
      <c r="E77" s="175"/>
      <c r="K77" s="133"/>
      <c r="L77" s="133"/>
    </row>
    <row r="78" spans="2:12">
      <c r="B78" s="157">
        <v>73</v>
      </c>
      <c r="C78" s="166">
        <f>IF(B78&lt;='Step 2 - 2022 CCD Calculator'!$I$60,'Step 2 - 2022 CCD Calculator'!$C$57,IF(AND(B78&gt;'Step 2 - 2022 CCD Calculator'!$I$60,B78&lt;='Step 2 - 2022 CCD Calculator'!$I$61),'Step 2 - 2022 CCD Calculator'!$C$58,IF(AND(B78&gt;'Step 2 - 2022 CCD Calculator'!$I$61,B78&lt;='Step 2 - 2022 CCD Calculator'!$I$63),ROUND('Step 2 - 2022 CCD Calculator'!$C$57+(B78-0)*'Step 2 - 2022 CCD Calculator'!$C$59,2),IF(B78&gt;'Step 2 - 2022 CCD Calculator'!$I$64,MIN(ROUND((B78-'Step 2 - 2022 CCD Calculator'!$I$65)*'Step 2 - 2022 CCD Calculator'!$C$61,2),'Step 2 - 2022 CCD Calculator'!$C$60),""))))</f>
        <v>-4861.72</v>
      </c>
      <c r="D78" s="166">
        <f>IF(B78&lt;='Step 2 - 2022 CCD Calculator'!$I$60,'Step 2 - 2022 CCD Calculator'!$D$57,IF(AND(B78&gt;'Step 2 - 2022 CCD Calculator'!$I$60,B78&lt;='Step 2 - 2022 CCD Calculator'!$I$61),'Step 2 - 2022 CCD Calculator'!$D$58,IF(AND(B78&gt;'Step 2 - 2022 CCD Calculator'!$I$61,B78&lt;='Step 2 - 2022 CCD Calculator'!$I$63),ROUND('Step 2 - 2022 CCD Calculator'!$D$57+(B78-0)*'Step 2 - 2022 CCD Calculator'!$D$59,2),IF(B78&gt;'Step 2 - 2022 CCD Calculator'!$I$64,MIN(ROUND((B78-'Step 2 - 2022 CCD Calculator'!$I$65)*'Step 2 - 2022 CCD Calculator'!$D$61,2),'Step 2 - 2022 CCD Calculator'!$D$60),""))))</f>
        <v>-1944.69</v>
      </c>
      <c r="E78" s="175"/>
      <c r="K78" s="133"/>
      <c r="L78" s="133"/>
    </row>
    <row r="79" spans="2:12">
      <c r="B79" s="157">
        <v>74</v>
      </c>
      <c r="C79" s="166">
        <f>IF(B79&lt;='Step 2 - 2022 CCD Calculator'!$I$60,'Step 2 - 2022 CCD Calculator'!$C$57,IF(AND(B79&gt;'Step 2 - 2022 CCD Calculator'!$I$60,B79&lt;='Step 2 - 2022 CCD Calculator'!$I$61),'Step 2 - 2022 CCD Calculator'!$C$58,IF(AND(B79&gt;'Step 2 - 2022 CCD Calculator'!$I$61,B79&lt;='Step 2 - 2022 CCD Calculator'!$I$63),ROUND('Step 2 - 2022 CCD Calculator'!$C$57+(B79-0)*'Step 2 - 2022 CCD Calculator'!$C$59,2),IF(B79&gt;'Step 2 - 2022 CCD Calculator'!$I$64,MIN(ROUND((B79-'Step 2 - 2022 CCD Calculator'!$I$65)*'Step 2 - 2022 CCD Calculator'!$C$61,2),'Step 2 - 2022 CCD Calculator'!$C$60),""))))</f>
        <v>-4810.17</v>
      </c>
      <c r="D79" s="166">
        <f>IF(B79&lt;='Step 2 - 2022 CCD Calculator'!$I$60,'Step 2 - 2022 CCD Calculator'!$D$57,IF(AND(B79&gt;'Step 2 - 2022 CCD Calculator'!$I$60,B79&lt;='Step 2 - 2022 CCD Calculator'!$I$61),'Step 2 - 2022 CCD Calculator'!$D$58,IF(AND(B79&gt;'Step 2 - 2022 CCD Calculator'!$I$61,B79&lt;='Step 2 - 2022 CCD Calculator'!$I$63),ROUND('Step 2 - 2022 CCD Calculator'!$D$57+(B79-0)*'Step 2 - 2022 CCD Calculator'!$D$59,2),IF(B79&gt;'Step 2 - 2022 CCD Calculator'!$I$64,MIN(ROUND((B79-'Step 2 - 2022 CCD Calculator'!$I$65)*'Step 2 - 2022 CCD Calculator'!$D$61,2),'Step 2 - 2022 CCD Calculator'!$D$60),""))))</f>
        <v>-1924.07</v>
      </c>
      <c r="E79" s="175"/>
      <c r="K79" s="133"/>
      <c r="L79" s="133"/>
    </row>
    <row r="80" spans="2:12">
      <c r="B80" s="157">
        <v>75</v>
      </c>
      <c r="C80" s="166">
        <f>IF(B80&lt;='Step 2 - 2022 CCD Calculator'!$I$60,'Step 2 - 2022 CCD Calculator'!$C$57,IF(AND(B80&gt;'Step 2 - 2022 CCD Calculator'!$I$60,B80&lt;='Step 2 - 2022 CCD Calculator'!$I$61),'Step 2 - 2022 CCD Calculator'!$C$58,IF(AND(B80&gt;'Step 2 - 2022 CCD Calculator'!$I$61,B80&lt;='Step 2 - 2022 CCD Calculator'!$I$63),ROUND('Step 2 - 2022 CCD Calculator'!$C$57+(B80-0)*'Step 2 - 2022 CCD Calculator'!$C$59,2),IF(B80&gt;'Step 2 - 2022 CCD Calculator'!$I$64,MIN(ROUND((B80-'Step 2 - 2022 CCD Calculator'!$I$65)*'Step 2 - 2022 CCD Calculator'!$C$61,2),'Step 2 - 2022 CCD Calculator'!$C$60),""))))</f>
        <v>-4758.62</v>
      </c>
      <c r="D80" s="166">
        <f>IF(B80&lt;='Step 2 - 2022 CCD Calculator'!$I$60,'Step 2 - 2022 CCD Calculator'!$D$57,IF(AND(B80&gt;'Step 2 - 2022 CCD Calculator'!$I$60,B80&lt;='Step 2 - 2022 CCD Calculator'!$I$61),'Step 2 - 2022 CCD Calculator'!$D$58,IF(AND(B80&gt;'Step 2 - 2022 CCD Calculator'!$I$61,B80&lt;='Step 2 - 2022 CCD Calculator'!$I$63),ROUND('Step 2 - 2022 CCD Calculator'!$D$57+(B80-0)*'Step 2 - 2022 CCD Calculator'!$D$59,2),IF(B80&gt;'Step 2 - 2022 CCD Calculator'!$I$64,MIN(ROUND((B80-'Step 2 - 2022 CCD Calculator'!$I$65)*'Step 2 - 2022 CCD Calculator'!$D$61,2),'Step 2 - 2022 CCD Calculator'!$D$60),""))))</f>
        <v>-1903.45</v>
      </c>
      <c r="E80" s="175"/>
      <c r="K80" s="133"/>
      <c r="L80" s="133"/>
    </row>
    <row r="81" spans="2:12">
      <c r="B81" s="157">
        <v>76</v>
      </c>
      <c r="C81" s="166">
        <f>IF(B81&lt;='Step 2 - 2022 CCD Calculator'!$I$60,'Step 2 - 2022 CCD Calculator'!$C$57,IF(AND(B81&gt;'Step 2 - 2022 CCD Calculator'!$I$60,B81&lt;='Step 2 - 2022 CCD Calculator'!$I$61),'Step 2 - 2022 CCD Calculator'!$C$58,IF(AND(B81&gt;'Step 2 - 2022 CCD Calculator'!$I$61,B81&lt;='Step 2 - 2022 CCD Calculator'!$I$63),ROUND('Step 2 - 2022 CCD Calculator'!$C$57+(B81-0)*'Step 2 - 2022 CCD Calculator'!$C$59,2),IF(B81&gt;'Step 2 - 2022 CCD Calculator'!$I$64,MIN(ROUND((B81-'Step 2 - 2022 CCD Calculator'!$I$65)*'Step 2 - 2022 CCD Calculator'!$C$61,2),'Step 2 - 2022 CCD Calculator'!$C$60),""))))</f>
        <v>-4707.07</v>
      </c>
      <c r="D81" s="166">
        <f>IF(B81&lt;='Step 2 - 2022 CCD Calculator'!$I$60,'Step 2 - 2022 CCD Calculator'!$D$57,IF(AND(B81&gt;'Step 2 - 2022 CCD Calculator'!$I$60,B81&lt;='Step 2 - 2022 CCD Calculator'!$I$61),'Step 2 - 2022 CCD Calculator'!$D$58,IF(AND(B81&gt;'Step 2 - 2022 CCD Calculator'!$I$61,B81&lt;='Step 2 - 2022 CCD Calculator'!$I$63),ROUND('Step 2 - 2022 CCD Calculator'!$D$57+(B81-0)*'Step 2 - 2022 CCD Calculator'!$D$59,2),IF(B81&gt;'Step 2 - 2022 CCD Calculator'!$I$64,MIN(ROUND((B81-'Step 2 - 2022 CCD Calculator'!$I$65)*'Step 2 - 2022 CCD Calculator'!$D$61,2),'Step 2 - 2022 CCD Calculator'!$D$60),""))))</f>
        <v>-1882.83</v>
      </c>
      <c r="E81" s="175"/>
      <c r="K81" s="133"/>
      <c r="L81" s="133"/>
    </row>
    <row r="82" spans="2:12">
      <c r="B82" s="157">
        <v>77</v>
      </c>
      <c r="C82" s="166">
        <f>IF(B82&lt;='Step 2 - 2022 CCD Calculator'!$I$60,'Step 2 - 2022 CCD Calculator'!$C$57,IF(AND(B82&gt;'Step 2 - 2022 CCD Calculator'!$I$60,B82&lt;='Step 2 - 2022 CCD Calculator'!$I$61),'Step 2 - 2022 CCD Calculator'!$C$58,IF(AND(B82&gt;'Step 2 - 2022 CCD Calculator'!$I$61,B82&lt;='Step 2 - 2022 CCD Calculator'!$I$63),ROUND('Step 2 - 2022 CCD Calculator'!$C$57+(B82-0)*'Step 2 - 2022 CCD Calculator'!$C$59,2),IF(B82&gt;'Step 2 - 2022 CCD Calculator'!$I$64,MIN(ROUND((B82-'Step 2 - 2022 CCD Calculator'!$I$65)*'Step 2 - 2022 CCD Calculator'!$C$61,2),'Step 2 - 2022 CCD Calculator'!$C$60),""))))</f>
        <v>-4655.5200000000004</v>
      </c>
      <c r="D82" s="166">
        <f>IF(B82&lt;='Step 2 - 2022 CCD Calculator'!$I$60,'Step 2 - 2022 CCD Calculator'!$D$57,IF(AND(B82&gt;'Step 2 - 2022 CCD Calculator'!$I$60,B82&lt;='Step 2 - 2022 CCD Calculator'!$I$61),'Step 2 - 2022 CCD Calculator'!$D$58,IF(AND(B82&gt;'Step 2 - 2022 CCD Calculator'!$I$61,B82&lt;='Step 2 - 2022 CCD Calculator'!$I$63),ROUND('Step 2 - 2022 CCD Calculator'!$D$57+(B82-0)*'Step 2 - 2022 CCD Calculator'!$D$59,2),IF(B82&gt;'Step 2 - 2022 CCD Calculator'!$I$64,MIN(ROUND((B82-'Step 2 - 2022 CCD Calculator'!$I$65)*'Step 2 - 2022 CCD Calculator'!$D$61,2),'Step 2 - 2022 CCD Calculator'!$D$60),""))))</f>
        <v>-1862.21</v>
      </c>
      <c r="E82" s="175"/>
      <c r="K82" s="133"/>
      <c r="L82" s="133"/>
    </row>
    <row r="83" spans="2:12">
      <c r="B83" s="157">
        <v>78</v>
      </c>
      <c r="C83" s="166">
        <f>IF(B83&lt;='Step 2 - 2022 CCD Calculator'!$I$60,'Step 2 - 2022 CCD Calculator'!$C$57,IF(AND(B83&gt;'Step 2 - 2022 CCD Calculator'!$I$60,B83&lt;='Step 2 - 2022 CCD Calculator'!$I$61),'Step 2 - 2022 CCD Calculator'!$C$58,IF(AND(B83&gt;'Step 2 - 2022 CCD Calculator'!$I$61,B83&lt;='Step 2 - 2022 CCD Calculator'!$I$63),ROUND('Step 2 - 2022 CCD Calculator'!$C$57+(B83-0)*'Step 2 - 2022 CCD Calculator'!$C$59,2),IF(B83&gt;'Step 2 - 2022 CCD Calculator'!$I$64,MIN(ROUND((B83-'Step 2 - 2022 CCD Calculator'!$I$65)*'Step 2 - 2022 CCD Calculator'!$C$61,2),'Step 2 - 2022 CCD Calculator'!$C$60),""))))</f>
        <v>-4603.97</v>
      </c>
      <c r="D83" s="166">
        <f>IF(B83&lt;='Step 2 - 2022 CCD Calculator'!$I$60,'Step 2 - 2022 CCD Calculator'!$D$57,IF(AND(B83&gt;'Step 2 - 2022 CCD Calculator'!$I$60,B83&lt;='Step 2 - 2022 CCD Calculator'!$I$61),'Step 2 - 2022 CCD Calculator'!$D$58,IF(AND(B83&gt;'Step 2 - 2022 CCD Calculator'!$I$61,B83&lt;='Step 2 - 2022 CCD Calculator'!$I$63),ROUND('Step 2 - 2022 CCD Calculator'!$D$57+(B83-0)*'Step 2 - 2022 CCD Calculator'!$D$59,2),IF(B83&gt;'Step 2 - 2022 CCD Calculator'!$I$64,MIN(ROUND((B83-'Step 2 - 2022 CCD Calculator'!$I$65)*'Step 2 - 2022 CCD Calculator'!$D$61,2),'Step 2 - 2022 CCD Calculator'!$D$60),""))))</f>
        <v>-1841.59</v>
      </c>
      <c r="E83" s="175"/>
      <c r="K83" s="133"/>
      <c r="L83" s="133"/>
    </row>
    <row r="84" spans="2:12">
      <c r="B84" s="157">
        <v>79</v>
      </c>
      <c r="C84" s="166">
        <f>IF(B84&lt;='Step 2 - 2022 CCD Calculator'!$I$60,'Step 2 - 2022 CCD Calculator'!$C$57,IF(AND(B84&gt;'Step 2 - 2022 CCD Calculator'!$I$60,B84&lt;='Step 2 - 2022 CCD Calculator'!$I$61),'Step 2 - 2022 CCD Calculator'!$C$58,IF(AND(B84&gt;'Step 2 - 2022 CCD Calculator'!$I$61,B84&lt;='Step 2 - 2022 CCD Calculator'!$I$63),ROUND('Step 2 - 2022 CCD Calculator'!$C$57+(B84-0)*'Step 2 - 2022 CCD Calculator'!$C$59,2),IF(B84&gt;'Step 2 - 2022 CCD Calculator'!$I$64,MIN(ROUND((B84-'Step 2 - 2022 CCD Calculator'!$I$65)*'Step 2 - 2022 CCD Calculator'!$C$61,2),'Step 2 - 2022 CCD Calculator'!$C$60),""))))</f>
        <v>-4552.41</v>
      </c>
      <c r="D84" s="166">
        <f>IF(B84&lt;='Step 2 - 2022 CCD Calculator'!$I$60,'Step 2 - 2022 CCD Calculator'!$D$57,IF(AND(B84&gt;'Step 2 - 2022 CCD Calculator'!$I$60,B84&lt;='Step 2 - 2022 CCD Calculator'!$I$61),'Step 2 - 2022 CCD Calculator'!$D$58,IF(AND(B84&gt;'Step 2 - 2022 CCD Calculator'!$I$61,B84&lt;='Step 2 - 2022 CCD Calculator'!$I$63),ROUND('Step 2 - 2022 CCD Calculator'!$D$57+(B84-0)*'Step 2 - 2022 CCD Calculator'!$D$59,2),IF(B84&gt;'Step 2 - 2022 CCD Calculator'!$I$64,MIN(ROUND((B84-'Step 2 - 2022 CCD Calculator'!$I$65)*'Step 2 - 2022 CCD Calculator'!$D$61,2),'Step 2 - 2022 CCD Calculator'!$D$60),""))))</f>
        <v>-1820.97</v>
      </c>
      <c r="E84" s="175"/>
      <c r="K84" s="133"/>
      <c r="L84" s="133"/>
    </row>
    <row r="85" spans="2:12">
      <c r="B85" s="157">
        <v>80</v>
      </c>
      <c r="C85" s="166">
        <f>IF(B85&lt;='Step 2 - 2022 CCD Calculator'!$I$60,'Step 2 - 2022 CCD Calculator'!$C$57,IF(AND(B85&gt;'Step 2 - 2022 CCD Calculator'!$I$60,B85&lt;='Step 2 - 2022 CCD Calculator'!$I$61),'Step 2 - 2022 CCD Calculator'!$C$58,IF(AND(B85&gt;'Step 2 - 2022 CCD Calculator'!$I$61,B85&lt;='Step 2 - 2022 CCD Calculator'!$I$63),ROUND('Step 2 - 2022 CCD Calculator'!$C$57+(B85-0)*'Step 2 - 2022 CCD Calculator'!$C$59,2),IF(B85&gt;'Step 2 - 2022 CCD Calculator'!$I$64,MIN(ROUND((B85-'Step 2 - 2022 CCD Calculator'!$I$65)*'Step 2 - 2022 CCD Calculator'!$C$61,2),'Step 2 - 2022 CCD Calculator'!$C$60),""))))</f>
        <v>-4500.8599999999997</v>
      </c>
      <c r="D85" s="166">
        <f>IF(B85&lt;='Step 2 - 2022 CCD Calculator'!$I$60,'Step 2 - 2022 CCD Calculator'!$D$57,IF(AND(B85&gt;'Step 2 - 2022 CCD Calculator'!$I$60,B85&lt;='Step 2 - 2022 CCD Calculator'!$I$61),'Step 2 - 2022 CCD Calculator'!$D$58,IF(AND(B85&gt;'Step 2 - 2022 CCD Calculator'!$I$61,B85&lt;='Step 2 - 2022 CCD Calculator'!$I$63),ROUND('Step 2 - 2022 CCD Calculator'!$D$57+(B85-0)*'Step 2 - 2022 CCD Calculator'!$D$59,2),IF(B85&gt;'Step 2 - 2022 CCD Calculator'!$I$64,MIN(ROUND((B85-'Step 2 - 2022 CCD Calculator'!$I$65)*'Step 2 - 2022 CCD Calculator'!$D$61,2),'Step 2 - 2022 CCD Calculator'!$D$60),""))))</f>
        <v>-1800.34</v>
      </c>
      <c r="E85" s="175">
        <v>20</v>
      </c>
      <c r="K85" s="133"/>
      <c r="L85" s="133"/>
    </row>
    <row r="86" spans="2:12">
      <c r="B86" s="157">
        <v>81</v>
      </c>
      <c r="C86" s="166">
        <f>IF(B86&lt;='Step 2 - 2022 CCD Calculator'!$I$60,'Step 2 - 2022 CCD Calculator'!$C$57,IF(AND(B86&gt;'Step 2 - 2022 CCD Calculator'!$I$60,B86&lt;='Step 2 - 2022 CCD Calculator'!$I$61),'Step 2 - 2022 CCD Calculator'!$C$58,IF(AND(B86&gt;'Step 2 - 2022 CCD Calculator'!$I$61,B86&lt;='Step 2 - 2022 CCD Calculator'!$I$63),ROUND('Step 2 - 2022 CCD Calculator'!$C$57+(B86-0)*'Step 2 - 2022 CCD Calculator'!$C$59,2),IF(B86&gt;'Step 2 - 2022 CCD Calculator'!$I$64,MIN(ROUND((B86-'Step 2 - 2022 CCD Calculator'!$I$65)*'Step 2 - 2022 CCD Calculator'!$C$61,2),'Step 2 - 2022 CCD Calculator'!$C$60),""))))</f>
        <v>-4449.3100000000004</v>
      </c>
      <c r="D86" s="166">
        <f>IF(B86&lt;='Step 2 - 2022 CCD Calculator'!$I$60,'Step 2 - 2022 CCD Calculator'!$D$57,IF(AND(B86&gt;'Step 2 - 2022 CCD Calculator'!$I$60,B86&lt;='Step 2 - 2022 CCD Calculator'!$I$61),'Step 2 - 2022 CCD Calculator'!$D$58,IF(AND(B86&gt;'Step 2 - 2022 CCD Calculator'!$I$61,B86&lt;='Step 2 - 2022 CCD Calculator'!$I$63),ROUND('Step 2 - 2022 CCD Calculator'!$D$57+(B86-0)*'Step 2 - 2022 CCD Calculator'!$D$59,2),IF(B86&gt;'Step 2 - 2022 CCD Calculator'!$I$64,MIN(ROUND((B86-'Step 2 - 2022 CCD Calculator'!$I$65)*'Step 2 - 2022 CCD Calculator'!$D$61,2),'Step 2 - 2022 CCD Calculator'!$D$60),""))))</f>
        <v>-1779.72</v>
      </c>
      <c r="E86" s="175"/>
      <c r="K86" s="133"/>
      <c r="L86" s="133"/>
    </row>
    <row r="87" spans="2:12">
      <c r="B87" s="157">
        <v>82</v>
      </c>
      <c r="C87" s="166">
        <f>IF(B87&lt;='Step 2 - 2022 CCD Calculator'!$I$60,'Step 2 - 2022 CCD Calculator'!$C$57,IF(AND(B87&gt;'Step 2 - 2022 CCD Calculator'!$I$60,B87&lt;='Step 2 - 2022 CCD Calculator'!$I$61),'Step 2 - 2022 CCD Calculator'!$C$58,IF(AND(B87&gt;'Step 2 - 2022 CCD Calculator'!$I$61,B87&lt;='Step 2 - 2022 CCD Calculator'!$I$63),ROUND('Step 2 - 2022 CCD Calculator'!$C$57+(B87-0)*'Step 2 - 2022 CCD Calculator'!$C$59,2),IF(B87&gt;'Step 2 - 2022 CCD Calculator'!$I$64,MIN(ROUND((B87-'Step 2 - 2022 CCD Calculator'!$I$65)*'Step 2 - 2022 CCD Calculator'!$C$61,2),'Step 2 - 2022 CCD Calculator'!$C$60),""))))</f>
        <v>-4397.76</v>
      </c>
      <c r="D87" s="166">
        <f>IF(B87&lt;='Step 2 - 2022 CCD Calculator'!$I$60,'Step 2 - 2022 CCD Calculator'!$D$57,IF(AND(B87&gt;'Step 2 - 2022 CCD Calculator'!$I$60,B87&lt;='Step 2 - 2022 CCD Calculator'!$I$61),'Step 2 - 2022 CCD Calculator'!$D$58,IF(AND(B87&gt;'Step 2 - 2022 CCD Calculator'!$I$61,B87&lt;='Step 2 - 2022 CCD Calculator'!$I$63),ROUND('Step 2 - 2022 CCD Calculator'!$D$57+(B87-0)*'Step 2 - 2022 CCD Calculator'!$D$59,2),IF(B87&gt;'Step 2 - 2022 CCD Calculator'!$I$64,MIN(ROUND((B87-'Step 2 - 2022 CCD Calculator'!$I$65)*'Step 2 - 2022 CCD Calculator'!$D$61,2),'Step 2 - 2022 CCD Calculator'!$D$60),""))))</f>
        <v>-1759.1</v>
      </c>
      <c r="E87" s="175"/>
      <c r="K87" s="133"/>
      <c r="L87" s="133"/>
    </row>
    <row r="88" spans="2:12">
      <c r="B88" s="157">
        <v>83</v>
      </c>
      <c r="C88" s="166">
        <f>IF(B88&lt;='Step 2 - 2022 CCD Calculator'!$I$60,'Step 2 - 2022 CCD Calculator'!$C$57,IF(AND(B88&gt;'Step 2 - 2022 CCD Calculator'!$I$60,B88&lt;='Step 2 - 2022 CCD Calculator'!$I$61),'Step 2 - 2022 CCD Calculator'!$C$58,IF(AND(B88&gt;'Step 2 - 2022 CCD Calculator'!$I$61,B88&lt;='Step 2 - 2022 CCD Calculator'!$I$63),ROUND('Step 2 - 2022 CCD Calculator'!$C$57+(B88-0)*'Step 2 - 2022 CCD Calculator'!$C$59,2),IF(B88&gt;'Step 2 - 2022 CCD Calculator'!$I$64,MIN(ROUND((B88-'Step 2 - 2022 CCD Calculator'!$I$65)*'Step 2 - 2022 CCD Calculator'!$C$61,2),'Step 2 - 2022 CCD Calculator'!$C$60),""))))</f>
        <v>-4346.21</v>
      </c>
      <c r="D88" s="166">
        <f>IF(B88&lt;='Step 2 - 2022 CCD Calculator'!$I$60,'Step 2 - 2022 CCD Calculator'!$D$57,IF(AND(B88&gt;'Step 2 - 2022 CCD Calculator'!$I$60,B88&lt;='Step 2 - 2022 CCD Calculator'!$I$61),'Step 2 - 2022 CCD Calculator'!$D$58,IF(AND(B88&gt;'Step 2 - 2022 CCD Calculator'!$I$61,B88&lt;='Step 2 - 2022 CCD Calculator'!$I$63),ROUND('Step 2 - 2022 CCD Calculator'!$D$57+(B88-0)*'Step 2 - 2022 CCD Calculator'!$D$59,2),IF(B88&gt;'Step 2 - 2022 CCD Calculator'!$I$64,MIN(ROUND((B88-'Step 2 - 2022 CCD Calculator'!$I$65)*'Step 2 - 2022 CCD Calculator'!$D$61,2),'Step 2 - 2022 CCD Calculator'!$D$60),""))))</f>
        <v>-1738.48</v>
      </c>
      <c r="E88" s="175"/>
      <c r="K88" s="133"/>
      <c r="L88" s="133"/>
    </row>
    <row r="89" spans="2:12">
      <c r="B89" s="157">
        <v>84</v>
      </c>
      <c r="C89" s="166">
        <f>IF(B89&lt;='Step 2 - 2022 CCD Calculator'!$I$60,'Step 2 - 2022 CCD Calculator'!$C$57,IF(AND(B89&gt;'Step 2 - 2022 CCD Calculator'!$I$60,B89&lt;='Step 2 - 2022 CCD Calculator'!$I$61),'Step 2 - 2022 CCD Calculator'!$C$58,IF(AND(B89&gt;'Step 2 - 2022 CCD Calculator'!$I$61,B89&lt;='Step 2 - 2022 CCD Calculator'!$I$63),ROUND('Step 2 - 2022 CCD Calculator'!$C$57+(B89-0)*'Step 2 - 2022 CCD Calculator'!$C$59,2),IF(B89&gt;'Step 2 - 2022 CCD Calculator'!$I$64,MIN(ROUND((B89-'Step 2 - 2022 CCD Calculator'!$I$65)*'Step 2 - 2022 CCD Calculator'!$C$61,2),'Step 2 - 2022 CCD Calculator'!$C$60),""))))</f>
        <v>-4294.66</v>
      </c>
      <c r="D89" s="166">
        <f>IF(B89&lt;='Step 2 - 2022 CCD Calculator'!$I$60,'Step 2 - 2022 CCD Calculator'!$D$57,IF(AND(B89&gt;'Step 2 - 2022 CCD Calculator'!$I$60,B89&lt;='Step 2 - 2022 CCD Calculator'!$I$61),'Step 2 - 2022 CCD Calculator'!$D$58,IF(AND(B89&gt;'Step 2 - 2022 CCD Calculator'!$I$61,B89&lt;='Step 2 - 2022 CCD Calculator'!$I$63),ROUND('Step 2 - 2022 CCD Calculator'!$D$57+(B89-0)*'Step 2 - 2022 CCD Calculator'!$D$59,2),IF(B89&gt;'Step 2 - 2022 CCD Calculator'!$I$64,MIN(ROUND((B89-'Step 2 - 2022 CCD Calculator'!$I$65)*'Step 2 - 2022 CCD Calculator'!$D$61,2),'Step 2 - 2022 CCD Calculator'!$D$60),""))))</f>
        <v>-1717.86</v>
      </c>
      <c r="E89" s="175"/>
      <c r="K89" s="133"/>
      <c r="L89" s="133"/>
    </row>
    <row r="90" spans="2:12">
      <c r="B90" s="157">
        <v>85</v>
      </c>
      <c r="C90" s="166">
        <f>IF(B90&lt;='Step 2 - 2022 CCD Calculator'!$I$60,'Step 2 - 2022 CCD Calculator'!$C$57,IF(AND(B90&gt;'Step 2 - 2022 CCD Calculator'!$I$60,B90&lt;='Step 2 - 2022 CCD Calculator'!$I$61),'Step 2 - 2022 CCD Calculator'!$C$58,IF(AND(B90&gt;'Step 2 - 2022 CCD Calculator'!$I$61,B90&lt;='Step 2 - 2022 CCD Calculator'!$I$63),ROUND('Step 2 - 2022 CCD Calculator'!$C$57+(B90-0)*'Step 2 - 2022 CCD Calculator'!$C$59,2),IF(B90&gt;'Step 2 - 2022 CCD Calculator'!$I$64,MIN(ROUND((B90-'Step 2 - 2022 CCD Calculator'!$I$65)*'Step 2 - 2022 CCD Calculator'!$C$61,2),'Step 2 - 2022 CCD Calculator'!$C$60),""))))</f>
        <v>-4243.1000000000004</v>
      </c>
      <c r="D90" s="166">
        <f>IF(B90&lt;='Step 2 - 2022 CCD Calculator'!$I$60,'Step 2 - 2022 CCD Calculator'!$D$57,IF(AND(B90&gt;'Step 2 - 2022 CCD Calculator'!$I$60,B90&lt;='Step 2 - 2022 CCD Calculator'!$I$61),'Step 2 - 2022 CCD Calculator'!$D$58,IF(AND(B90&gt;'Step 2 - 2022 CCD Calculator'!$I$61,B90&lt;='Step 2 - 2022 CCD Calculator'!$I$63),ROUND('Step 2 - 2022 CCD Calculator'!$D$57+(B90-0)*'Step 2 - 2022 CCD Calculator'!$D$59,2),IF(B90&gt;'Step 2 - 2022 CCD Calculator'!$I$64,MIN(ROUND((B90-'Step 2 - 2022 CCD Calculator'!$I$65)*'Step 2 - 2022 CCD Calculator'!$D$61,2),'Step 2 - 2022 CCD Calculator'!$D$60),""))))</f>
        <v>-1697.24</v>
      </c>
      <c r="E90" s="175"/>
      <c r="K90" s="133"/>
      <c r="L90" s="133"/>
    </row>
    <row r="91" spans="2:12">
      <c r="B91" s="157">
        <v>86</v>
      </c>
      <c r="C91" s="166">
        <f>IF(B91&lt;='Step 2 - 2022 CCD Calculator'!$I$60,'Step 2 - 2022 CCD Calculator'!$C$57,IF(AND(B91&gt;'Step 2 - 2022 CCD Calculator'!$I$60,B91&lt;='Step 2 - 2022 CCD Calculator'!$I$61),'Step 2 - 2022 CCD Calculator'!$C$58,IF(AND(B91&gt;'Step 2 - 2022 CCD Calculator'!$I$61,B91&lt;='Step 2 - 2022 CCD Calculator'!$I$63),ROUND('Step 2 - 2022 CCD Calculator'!$C$57+(B91-0)*'Step 2 - 2022 CCD Calculator'!$C$59,2),IF(B91&gt;'Step 2 - 2022 CCD Calculator'!$I$64,MIN(ROUND((B91-'Step 2 - 2022 CCD Calculator'!$I$65)*'Step 2 - 2022 CCD Calculator'!$C$61,2),'Step 2 - 2022 CCD Calculator'!$C$60),""))))</f>
        <v>-4191.55</v>
      </c>
      <c r="D91" s="166">
        <f>IF(B91&lt;='Step 2 - 2022 CCD Calculator'!$I$60,'Step 2 - 2022 CCD Calculator'!$D$57,IF(AND(B91&gt;'Step 2 - 2022 CCD Calculator'!$I$60,B91&lt;='Step 2 - 2022 CCD Calculator'!$I$61),'Step 2 - 2022 CCD Calculator'!$D$58,IF(AND(B91&gt;'Step 2 - 2022 CCD Calculator'!$I$61,B91&lt;='Step 2 - 2022 CCD Calculator'!$I$63),ROUND('Step 2 - 2022 CCD Calculator'!$D$57+(B91-0)*'Step 2 - 2022 CCD Calculator'!$D$59,2),IF(B91&gt;'Step 2 - 2022 CCD Calculator'!$I$64,MIN(ROUND((B91-'Step 2 - 2022 CCD Calculator'!$I$65)*'Step 2 - 2022 CCD Calculator'!$D$61,2),'Step 2 - 2022 CCD Calculator'!$D$60),""))))</f>
        <v>-1676.62</v>
      </c>
      <c r="E91" s="175"/>
      <c r="K91" s="133"/>
      <c r="L91" s="133"/>
    </row>
    <row r="92" spans="2:12">
      <c r="B92" s="157">
        <v>87</v>
      </c>
      <c r="C92" s="166">
        <f>IF(B92&lt;='Step 2 - 2022 CCD Calculator'!$I$60,'Step 2 - 2022 CCD Calculator'!$C$57,IF(AND(B92&gt;'Step 2 - 2022 CCD Calculator'!$I$60,B92&lt;='Step 2 - 2022 CCD Calculator'!$I$61),'Step 2 - 2022 CCD Calculator'!$C$58,IF(AND(B92&gt;'Step 2 - 2022 CCD Calculator'!$I$61,B92&lt;='Step 2 - 2022 CCD Calculator'!$I$63),ROUND('Step 2 - 2022 CCD Calculator'!$C$57+(B92-0)*'Step 2 - 2022 CCD Calculator'!$C$59,2),IF(B92&gt;'Step 2 - 2022 CCD Calculator'!$I$64,MIN(ROUND((B92-'Step 2 - 2022 CCD Calculator'!$I$65)*'Step 2 - 2022 CCD Calculator'!$C$61,2),'Step 2 - 2022 CCD Calculator'!$C$60),""))))</f>
        <v>-4140</v>
      </c>
      <c r="D92" s="166">
        <f>IF(B92&lt;='Step 2 - 2022 CCD Calculator'!$I$60,'Step 2 - 2022 CCD Calculator'!$D$57,IF(AND(B92&gt;'Step 2 - 2022 CCD Calculator'!$I$60,B92&lt;='Step 2 - 2022 CCD Calculator'!$I$61),'Step 2 - 2022 CCD Calculator'!$D$58,IF(AND(B92&gt;'Step 2 - 2022 CCD Calculator'!$I$61,B92&lt;='Step 2 - 2022 CCD Calculator'!$I$63),ROUND('Step 2 - 2022 CCD Calculator'!$D$57+(B92-0)*'Step 2 - 2022 CCD Calculator'!$D$59,2),IF(B92&gt;'Step 2 - 2022 CCD Calculator'!$I$64,MIN(ROUND((B92-'Step 2 - 2022 CCD Calculator'!$I$65)*'Step 2 - 2022 CCD Calculator'!$D$61,2),'Step 2 - 2022 CCD Calculator'!$D$60),""))))</f>
        <v>-1656</v>
      </c>
      <c r="E92" s="175"/>
      <c r="K92" s="133"/>
      <c r="L92" s="133"/>
    </row>
    <row r="93" spans="2:12">
      <c r="B93" s="157">
        <v>88</v>
      </c>
      <c r="C93" s="166">
        <f>IF(B93&lt;='Step 2 - 2022 CCD Calculator'!$I$60,'Step 2 - 2022 CCD Calculator'!$C$57,IF(AND(B93&gt;'Step 2 - 2022 CCD Calculator'!$I$60,B93&lt;='Step 2 - 2022 CCD Calculator'!$I$61),'Step 2 - 2022 CCD Calculator'!$C$58,IF(AND(B93&gt;'Step 2 - 2022 CCD Calculator'!$I$61,B93&lt;='Step 2 - 2022 CCD Calculator'!$I$63),ROUND('Step 2 - 2022 CCD Calculator'!$C$57+(B93-0)*'Step 2 - 2022 CCD Calculator'!$C$59,2),IF(B93&gt;'Step 2 - 2022 CCD Calculator'!$I$64,MIN(ROUND((B93-'Step 2 - 2022 CCD Calculator'!$I$65)*'Step 2 - 2022 CCD Calculator'!$C$61,2),'Step 2 - 2022 CCD Calculator'!$C$60),""))))</f>
        <v>-4088.45</v>
      </c>
      <c r="D93" s="166">
        <f>IF(B93&lt;='Step 2 - 2022 CCD Calculator'!$I$60,'Step 2 - 2022 CCD Calculator'!$D$57,IF(AND(B93&gt;'Step 2 - 2022 CCD Calculator'!$I$60,B93&lt;='Step 2 - 2022 CCD Calculator'!$I$61),'Step 2 - 2022 CCD Calculator'!$D$58,IF(AND(B93&gt;'Step 2 - 2022 CCD Calculator'!$I$61,B93&lt;='Step 2 - 2022 CCD Calculator'!$I$63),ROUND('Step 2 - 2022 CCD Calculator'!$D$57+(B93-0)*'Step 2 - 2022 CCD Calculator'!$D$59,2),IF(B93&gt;'Step 2 - 2022 CCD Calculator'!$I$64,MIN(ROUND((B93-'Step 2 - 2022 CCD Calculator'!$I$65)*'Step 2 - 2022 CCD Calculator'!$D$61,2),'Step 2 - 2022 CCD Calculator'!$D$60),""))))</f>
        <v>-1635.38</v>
      </c>
      <c r="E93" s="175"/>
      <c r="K93" s="133"/>
      <c r="L93" s="133"/>
    </row>
    <row r="94" spans="2:12">
      <c r="B94" s="157">
        <v>89</v>
      </c>
      <c r="C94" s="166">
        <f>IF(B94&lt;='Step 2 - 2022 CCD Calculator'!$I$60,'Step 2 - 2022 CCD Calculator'!$C$57,IF(AND(B94&gt;'Step 2 - 2022 CCD Calculator'!$I$60,B94&lt;='Step 2 - 2022 CCD Calculator'!$I$61),'Step 2 - 2022 CCD Calculator'!$C$58,IF(AND(B94&gt;'Step 2 - 2022 CCD Calculator'!$I$61,B94&lt;='Step 2 - 2022 CCD Calculator'!$I$63),ROUND('Step 2 - 2022 CCD Calculator'!$C$57+(B94-0)*'Step 2 - 2022 CCD Calculator'!$C$59,2),IF(B94&gt;'Step 2 - 2022 CCD Calculator'!$I$64,MIN(ROUND((B94-'Step 2 - 2022 CCD Calculator'!$I$65)*'Step 2 - 2022 CCD Calculator'!$C$61,2),'Step 2 - 2022 CCD Calculator'!$C$60),""))))</f>
        <v>-4036.9</v>
      </c>
      <c r="D94" s="166">
        <f>IF(B94&lt;='Step 2 - 2022 CCD Calculator'!$I$60,'Step 2 - 2022 CCD Calculator'!$D$57,IF(AND(B94&gt;'Step 2 - 2022 CCD Calculator'!$I$60,B94&lt;='Step 2 - 2022 CCD Calculator'!$I$61),'Step 2 - 2022 CCD Calculator'!$D$58,IF(AND(B94&gt;'Step 2 - 2022 CCD Calculator'!$I$61,B94&lt;='Step 2 - 2022 CCD Calculator'!$I$63),ROUND('Step 2 - 2022 CCD Calculator'!$D$57+(B94-0)*'Step 2 - 2022 CCD Calculator'!$D$59,2),IF(B94&gt;'Step 2 - 2022 CCD Calculator'!$I$64,MIN(ROUND((B94-'Step 2 - 2022 CCD Calculator'!$I$65)*'Step 2 - 2022 CCD Calculator'!$D$61,2),'Step 2 - 2022 CCD Calculator'!$D$60),""))))</f>
        <v>-1614.76</v>
      </c>
      <c r="E94" s="175"/>
      <c r="K94" s="133"/>
      <c r="L94" s="133"/>
    </row>
    <row r="95" spans="2:12">
      <c r="B95" s="157">
        <v>90</v>
      </c>
      <c r="C95" s="166">
        <f>IF(B95&lt;='Step 2 - 2022 CCD Calculator'!$I$60,'Step 2 - 2022 CCD Calculator'!$C$57,IF(AND(B95&gt;'Step 2 - 2022 CCD Calculator'!$I$60,B95&lt;='Step 2 - 2022 CCD Calculator'!$I$61),'Step 2 - 2022 CCD Calculator'!$C$58,IF(AND(B95&gt;'Step 2 - 2022 CCD Calculator'!$I$61,B95&lt;='Step 2 - 2022 CCD Calculator'!$I$63),ROUND('Step 2 - 2022 CCD Calculator'!$C$57+(B95-0)*'Step 2 - 2022 CCD Calculator'!$C$59,2),IF(B95&gt;'Step 2 - 2022 CCD Calculator'!$I$64,MIN(ROUND((B95-'Step 2 - 2022 CCD Calculator'!$I$65)*'Step 2 - 2022 CCD Calculator'!$C$61,2),'Step 2 - 2022 CCD Calculator'!$C$60),""))))</f>
        <v>-3985.34</v>
      </c>
      <c r="D95" s="166">
        <f>IF(B95&lt;='Step 2 - 2022 CCD Calculator'!$I$60,'Step 2 - 2022 CCD Calculator'!$D$57,IF(AND(B95&gt;'Step 2 - 2022 CCD Calculator'!$I$60,B95&lt;='Step 2 - 2022 CCD Calculator'!$I$61),'Step 2 - 2022 CCD Calculator'!$D$58,IF(AND(B95&gt;'Step 2 - 2022 CCD Calculator'!$I$61,B95&lt;='Step 2 - 2022 CCD Calculator'!$I$63),ROUND('Step 2 - 2022 CCD Calculator'!$D$57+(B95-0)*'Step 2 - 2022 CCD Calculator'!$D$59,2),IF(B95&gt;'Step 2 - 2022 CCD Calculator'!$I$64,MIN(ROUND((B95-'Step 2 - 2022 CCD Calculator'!$I$65)*'Step 2 - 2022 CCD Calculator'!$D$61,2),'Step 2 - 2022 CCD Calculator'!$D$60),""))))</f>
        <v>-1594.14</v>
      </c>
      <c r="E95" s="175">
        <v>4917</v>
      </c>
      <c r="K95" s="133"/>
      <c r="L95" s="133"/>
    </row>
    <row r="96" spans="2:12">
      <c r="B96" s="157">
        <v>91</v>
      </c>
      <c r="C96" s="166">
        <f>IF(B96&lt;='Step 2 - 2022 CCD Calculator'!$I$60,'Step 2 - 2022 CCD Calculator'!$C$57,IF(AND(B96&gt;'Step 2 - 2022 CCD Calculator'!$I$60,B96&lt;='Step 2 - 2022 CCD Calculator'!$I$61),'Step 2 - 2022 CCD Calculator'!$C$58,IF(AND(B96&gt;'Step 2 - 2022 CCD Calculator'!$I$61,B96&lt;='Step 2 - 2022 CCD Calculator'!$I$63),ROUND('Step 2 - 2022 CCD Calculator'!$C$57+(B96-0)*'Step 2 - 2022 CCD Calculator'!$C$59,2),IF(B96&gt;'Step 2 - 2022 CCD Calculator'!$I$64,MIN(ROUND((B96-'Step 2 - 2022 CCD Calculator'!$I$65)*'Step 2 - 2022 CCD Calculator'!$C$61,2),'Step 2 - 2022 CCD Calculator'!$C$60),""))))</f>
        <v>-3933.79</v>
      </c>
      <c r="D96" s="166">
        <f>IF(B96&lt;='Step 2 - 2022 CCD Calculator'!$I$60,'Step 2 - 2022 CCD Calculator'!$D$57,IF(AND(B96&gt;'Step 2 - 2022 CCD Calculator'!$I$60,B96&lt;='Step 2 - 2022 CCD Calculator'!$I$61),'Step 2 - 2022 CCD Calculator'!$D$58,IF(AND(B96&gt;'Step 2 - 2022 CCD Calculator'!$I$61,B96&lt;='Step 2 - 2022 CCD Calculator'!$I$63),ROUND('Step 2 - 2022 CCD Calculator'!$D$57+(B96-0)*'Step 2 - 2022 CCD Calculator'!$D$59,2),IF(B96&gt;'Step 2 - 2022 CCD Calculator'!$I$64,MIN(ROUND((B96-'Step 2 - 2022 CCD Calculator'!$I$65)*'Step 2 - 2022 CCD Calculator'!$D$61,2),'Step 2 - 2022 CCD Calculator'!$D$60),""))))</f>
        <v>-1573.52</v>
      </c>
      <c r="E96" s="175"/>
      <c r="K96" s="133"/>
      <c r="L96" s="133"/>
    </row>
    <row r="97" spans="2:12">
      <c r="B97" s="157">
        <v>92</v>
      </c>
      <c r="C97" s="166">
        <f>IF(B97&lt;='Step 2 - 2022 CCD Calculator'!$I$60,'Step 2 - 2022 CCD Calculator'!$C$57,IF(AND(B97&gt;'Step 2 - 2022 CCD Calculator'!$I$60,B97&lt;='Step 2 - 2022 CCD Calculator'!$I$61),'Step 2 - 2022 CCD Calculator'!$C$58,IF(AND(B97&gt;'Step 2 - 2022 CCD Calculator'!$I$61,B97&lt;='Step 2 - 2022 CCD Calculator'!$I$63),ROUND('Step 2 - 2022 CCD Calculator'!$C$57+(B97-0)*'Step 2 - 2022 CCD Calculator'!$C$59,2),IF(B97&gt;'Step 2 - 2022 CCD Calculator'!$I$64,MIN(ROUND((B97-'Step 2 - 2022 CCD Calculator'!$I$65)*'Step 2 - 2022 CCD Calculator'!$C$61,2),'Step 2 - 2022 CCD Calculator'!$C$60),""))))</f>
        <v>-3882.24</v>
      </c>
      <c r="D97" s="166">
        <f>IF(B97&lt;='Step 2 - 2022 CCD Calculator'!$I$60,'Step 2 - 2022 CCD Calculator'!$D$57,IF(AND(B97&gt;'Step 2 - 2022 CCD Calculator'!$I$60,B97&lt;='Step 2 - 2022 CCD Calculator'!$I$61),'Step 2 - 2022 CCD Calculator'!$D$58,IF(AND(B97&gt;'Step 2 - 2022 CCD Calculator'!$I$61,B97&lt;='Step 2 - 2022 CCD Calculator'!$I$63),ROUND('Step 2 - 2022 CCD Calculator'!$D$57+(B97-0)*'Step 2 - 2022 CCD Calculator'!$D$59,2),IF(B97&gt;'Step 2 - 2022 CCD Calculator'!$I$64,MIN(ROUND((B97-'Step 2 - 2022 CCD Calculator'!$I$65)*'Step 2 - 2022 CCD Calculator'!$D$61,2),'Step 2 - 2022 CCD Calculator'!$D$60),""))))</f>
        <v>-1552.9</v>
      </c>
      <c r="E97" s="175"/>
      <c r="K97" s="133"/>
      <c r="L97" s="133"/>
    </row>
    <row r="98" spans="2:12">
      <c r="B98" s="157">
        <v>93</v>
      </c>
      <c r="C98" s="166">
        <f>IF(B98&lt;='Step 2 - 2022 CCD Calculator'!$I$60,'Step 2 - 2022 CCD Calculator'!$C$57,IF(AND(B98&gt;'Step 2 - 2022 CCD Calculator'!$I$60,B98&lt;='Step 2 - 2022 CCD Calculator'!$I$61),'Step 2 - 2022 CCD Calculator'!$C$58,IF(AND(B98&gt;'Step 2 - 2022 CCD Calculator'!$I$61,B98&lt;='Step 2 - 2022 CCD Calculator'!$I$63),ROUND('Step 2 - 2022 CCD Calculator'!$C$57+(B98-0)*'Step 2 - 2022 CCD Calculator'!$C$59,2),IF(B98&gt;'Step 2 - 2022 CCD Calculator'!$I$64,MIN(ROUND((B98-'Step 2 - 2022 CCD Calculator'!$I$65)*'Step 2 - 2022 CCD Calculator'!$C$61,2),'Step 2 - 2022 CCD Calculator'!$C$60),""))))</f>
        <v>-3830.69</v>
      </c>
      <c r="D98" s="166">
        <f>IF(B98&lt;='Step 2 - 2022 CCD Calculator'!$I$60,'Step 2 - 2022 CCD Calculator'!$D$57,IF(AND(B98&gt;'Step 2 - 2022 CCD Calculator'!$I$60,B98&lt;='Step 2 - 2022 CCD Calculator'!$I$61),'Step 2 - 2022 CCD Calculator'!$D$58,IF(AND(B98&gt;'Step 2 - 2022 CCD Calculator'!$I$61,B98&lt;='Step 2 - 2022 CCD Calculator'!$I$63),ROUND('Step 2 - 2022 CCD Calculator'!$D$57+(B98-0)*'Step 2 - 2022 CCD Calculator'!$D$59,2),IF(B98&gt;'Step 2 - 2022 CCD Calculator'!$I$64,MIN(ROUND((B98-'Step 2 - 2022 CCD Calculator'!$I$65)*'Step 2 - 2022 CCD Calculator'!$D$61,2),'Step 2 - 2022 CCD Calculator'!$D$60),""))))</f>
        <v>-1532.28</v>
      </c>
      <c r="E98" s="175"/>
      <c r="K98" s="133"/>
      <c r="L98" s="133"/>
    </row>
    <row r="99" spans="2:12">
      <c r="B99" s="157">
        <v>94</v>
      </c>
      <c r="C99" s="166">
        <f>IF(B99&lt;='Step 2 - 2022 CCD Calculator'!$I$60,'Step 2 - 2022 CCD Calculator'!$C$57,IF(AND(B99&gt;'Step 2 - 2022 CCD Calculator'!$I$60,B99&lt;='Step 2 - 2022 CCD Calculator'!$I$61),'Step 2 - 2022 CCD Calculator'!$C$58,IF(AND(B99&gt;'Step 2 - 2022 CCD Calculator'!$I$61,B99&lt;='Step 2 - 2022 CCD Calculator'!$I$63),ROUND('Step 2 - 2022 CCD Calculator'!$C$57+(B99-0)*'Step 2 - 2022 CCD Calculator'!$C$59,2),IF(B99&gt;'Step 2 - 2022 CCD Calculator'!$I$64,MIN(ROUND((B99-'Step 2 - 2022 CCD Calculator'!$I$65)*'Step 2 - 2022 CCD Calculator'!$C$61,2),'Step 2 - 2022 CCD Calculator'!$C$60),""))))</f>
        <v>-3779.14</v>
      </c>
      <c r="D99" s="166">
        <f>IF(B99&lt;='Step 2 - 2022 CCD Calculator'!$I$60,'Step 2 - 2022 CCD Calculator'!$D$57,IF(AND(B99&gt;'Step 2 - 2022 CCD Calculator'!$I$60,B99&lt;='Step 2 - 2022 CCD Calculator'!$I$61),'Step 2 - 2022 CCD Calculator'!$D$58,IF(AND(B99&gt;'Step 2 - 2022 CCD Calculator'!$I$61,B99&lt;='Step 2 - 2022 CCD Calculator'!$I$63),ROUND('Step 2 - 2022 CCD Calculator'!$D$57+(B99-0)*'Step 2 - 2022 CCD Calculator'!$D$59,2),IF(B99&gt;'Step 2 - 2022 CCD Calculator'!$I$64,MIN(ROUND((B99-'Step 2 - 2022 CCD Calculator'!$I$65)*'Step 2 - 2022 CCD Calculator'!$D$61,2),'Step 2 - 2022 CCD Calculator'!$D$60),""))))</f>
        <v>-1511.66</v>
      </c>
      <c r="E99" s="175"/>
      <c r="K99" s="133"/>
      <c r="L99" s="133"/>
    </row>
    <row r="100" spans="2:12">
      <c r="B100" s="157">
        <v>95</v>
      </c>
      <c r="C100" s="166">
        <f>IF(B100&lt;='Step 2 - 2022 CCD Calculator'!$I$60,'Step 2 - 2022 CCD Calculator'!$C$57,IF(AND(B100&gt;'Step 2 - 2022 CCD Calculator'!$I$60,B100&lt;='Step 2 - 2022 CCD Calculator'!$I$61),'Step 2 - 2022 CCD Calculator'!$C$58,IF(AND(B100&gt;'Step 2 - 2022 CCD Calculator'!$I$61,B100&lt;='Step 2 - 2022 CCD Calculator'!$I$63),ROUND('Step 2 - 2022 CCD Calculator'!$C$57+(B100-0)*'Step 2 - 2022 CCD Calculator'!$C$59,2),IF(B100&gt;'Step 2 - 2022 CCD Calculator'!$I$64,MIN(ROUND((B100-'Step 2 - 2022 CCD Calculator'!$I$65)*'Step 2 - 2022 CCD Calculator'!$C$61,2),'Step 2 - 2022 CCD Calculator'!$C$60),""))))</f>
        <v>-3727.59</v>
      </c>
      <c r="D100" s="166">
        <f>IF(B100&lt;='Step 2 - 2022 CCD Calculator'!$I$60,'Step 2 - 2022 CCD Calculator'!$D$57,IF(AND(B100&gt;'Step 2 - 2022 CCD Calculator'!$I$60,B100&lt;='Step 2 - 2022 CCD Calculator'!$I$61),'Step 2 - 2022 CCD Calculator'!$D$58,IF(AND(B100&gt;'Step 2 - 2022 CCD Calculator'!$I$61,B100&lt;='Step 2 - 2022 CCD Calculator'!$I$63),ROUND('Step 2 - 2022 CCD Calculator'!$D$57+(B100-0)*'Step 2 - 2022 CCD Calculator'!$D$59,2),IF(B100&gt;'Step 2 - 2022 CCD Calculator'!$I$64,MIN(ROUND((B100-'Step 2 - 2022 CCD Calculator'!$I$65)*'Step 2 - 2022 CCD Calculator'!$D$61,2),'Step 2 - 2022 CCD Calculator'!$D$60),""))))</f>
        <v>-1491.03</v>
      </c>
      <c r="E100" s="175"/>
      <c r="K100" s="133"/>
      <c r="L100" s="133"/>
    </row>
    <row r="101" spans="2:12">
      <c r="B101" s="157">
        <v>96</v>
      </c>
      <c r="C101" s="166">
        <f>IF(B101&lt;='Step 2 - 2022 CCD Calculator'!$I$60,'Step 2 - 2022 CCD Calculator'!$C$57,IF(AND(B101&gt;'Step 2 - 2022 CCD Calculator'!$I$60,B101&lt;='Step 2 - 2022 CCD Calculator'!$I$61),'Step 2 - 2022 CCD Calculator'!$C$58,IF(AND(B101&gt;'Step 2 - 2022 CCD Calculator'!$I$61,B101&lt;='Step 2 - 2022 CCD Calculator'!$I$63),ROUND('Step 2 - 2022 CCD Calculator'!$C$57+(B101-0)*'Step 2 - 2022 CCD Calculator'!$C$59,2),IF(B101&gt;'Step 2 - 2022 CCD Calculator'!$I$64,MIN(ROUND((B101-'Step 2 - 2022 CCD Calculator'!$I$65)*'Step 2 - 2022 CCD Calculator'!$C$61,2),'Step 2 - 2022 CCD Calculator'!$C$60),""))))</f>
        <v>-3676.03</v>
      </c>
      <c r="D101" s="166">
        <f>IF(B101&lt;='Step 2 - 2022 CCD Calculator'!$I$60,'Step 2 - 2022 CCD Calculator'!$D$57,IF(AND(B101&gt;'Step 2 - 2022 CCD Calculator'!$I$60,B101&lt;='Step 2 - 2022 CCD Calculator'!$I$61),'Step 2 - 2022 CCD Calculator'!$D$58,IF(AND(B101&gt;'Step 2 - 2022 CCD Calculator'!$I$61,B101&lt;='Step 2 - 2022 CCD Calculator'!$I$63),ROUND('Step 2 - 2022 CCD Calculator'!$D$57+(B101-0)*'Step 2 - 2022 CCD Calculator'!$D$59,2),IF(B101&gt;'Step 2 - 2022 CCD Calculator'!$I$64,MIN(ROUND((B101-'Step 2 - 2022 CCD Calculator'!$I$65)*'Step 2 - 2022 CCD Calculator'!$D$61,2),'Step 2 - 2022 CCD Calculator'!$D$60),""))))</f>
        <v>-1470.41</v>
      </c>
      <c r="E101" s="175"/>
      <c r="K101" s="133"/>
      <c r="L101" s="133"/>
    </row>
    <row r="102" spans="2:12">
      <c r="B102" s="157">
        <v>97</v>
      </c>
      <c r="C102" s="166">
        <f>IF(B102&lt;='Step 2 - 2022 CCD Calculator'!$I$60,'Step 2 - 2022 CCD Calculator'!$C$57,IF(AND(B102&gt;'Step 2 - 2022 CCD Calculator'!$I$60,B102&lt;='Step 2 - 2022 CCD Calculator'!$I$61),'Step 2 - 2022 CCD Calculator'!$C$58,IF(AND(B102&gt;'Step 2 - 2022 CCD Calculator'!$I$61,B102&lt;='Step 2 - 2022 CCD Calculator'!$I$63),ROUND('Step 2 - 2022 CCD Calculator'!$C$57+(B102-0)*'Step 2 - 2022 CCD Calculator'!$C$59,2),IF(B102&gt;'Step 2 - 2022 CCD Calculator'!$I$64,MIN(ROUND((B102-'Step 2 - 2022 CCD Calculator'!$I$65)*'Step 2 - 2022 CCD Calculator'!$C$61,2),'Step 2 - 2022 CCD Calculator'!$C$60),""))))</f>
        <v>-3624.48</v>
      </c>
      <c r="D102" s="166">
        <f>IF(B102&lt;='Step 2 - 2022 CCD Calculator'!$I$60,'Step 2 - 2022 CCD Calculator'!$D$57,IF(AND(B102&gt;'Step 2 - 2022 CCD Calculator'!$I$60,B102&lt;='Step 2 - 2022 CCD Calculator'!$I$61),'Step 2 - 2022 CCD Calculator'!$D$58,IF(AND(B102&gt;'Step 2 - 2022 CCD Calculator'!$I$61,B102&lt;='Step 2 - 2022 CCD Calculator'!$I$63),ROUND('Step 2 - 2022 CCD Calculator'!$D$57+(B102-0)*'Step 2 - 2022 CCD Calculator'!$D$59,2),IF(B102&gt;'Step 2 - 2022 CCD Calculator'!$I$64,MIN(ROUND((B102-'Step 2 - 2022 CCD Calculator'!$I$65)*'Step 2 - 2022 CCD Calculator'!$D$61,2),'Step 2 - 2022 CCD Calculator'!$D$60),""))))</f>
        <v>-1449.79</v>
      </c>
      <c r="E102" s="175"/>
      <c r="K102" s="133"/>
      <c r="L102" s="133"/>
    </row>
    <row r="103" spans="2:12">
      <c r="B103" s="157">
        <v>98</v>
      </c>
      <c r="C103" s="166">
        <f>IF(B103&lt;='Step 2 - 2022 CCD Calculator'!$I$60,'Step 2 - 2022 CCD Calculator'!$C$57,IF(AND(B103&gt;'Step 2 - 2022 CCD Calculator'!$I$60,B103&lt;='Step 2 - 2022 CCD Calculator'!$I$61),'Step 2 - 2022 CCD Calculator'!$C$58,IF(AND(B103&gt;'Step 2 - 2022 CCD Calculator'!$I$61,B103&lt;='Step 2 - 2022 CCD Calculator'!$I$63),ROUND('Step 2 - 2022 CCD Calculator'!$C$57+(B103-0)*'Step 2 - 2022 CCD Calculator'!$C$59,2),IF(B103&gt;'Step 2 - 2022 CCD Calculator'!$I$64,MIN(ROUND((B103-'Step 2 - 2022 CCD Calculator'!$I$65)*'Step 2 - 2022 CCD Calculator'!$C$61,2),'Step 2 - 2022 CCD Calculator'!$C$60),""))))</f>
        <v>-3572.93</v>
      </c>
      <c r="D103" s="166">
        <f>IF(B103&lt;='Step 2 - 2022 CCD Calculator'!$I$60,'Step 2 - 2022 CCD Calculator'!$D$57,IF(AND(B103&gt;'Step 2 - 2022 CCD Calculator'!$I$60,B103&lt;='Step 2 - 2022 CCD Calculator'!$I$61),'Step 2 - 2022 CCD Calculator'!$D$58,IF(AND(B103&gt;'Step 2 - 2022 CCD Calculator'!$I$61,B103&lt;='Step 2 - 2022 CCD Calculator'!$I$63),ROUND('Step 2 - 2022 CCD Calculator'!$D$57+(B103-0)*'Step 2 - 2022 CCD Calculator'!$D$59,2),IF(B103&gt;'Step 2 - 2022 CCD Calculator'!$I$64,MIN(ROUND((B103-'Step 2 - 2022 CCD Calculator'!$I$65)*'Step 2 - 2022 CCD Calculator'!$D$61,2),'Step 2 - 2022 CCD Calculator'!$D$60),""))))</f>
        <v>-1429.17</v>
      </c>
      <c r="E103" s="175"/>
      <c r="K103" s="133"/>
      <c r="L103" s="133"/>
    </row>
    <row r="104" spans="2:12">
      <c r="B104" s="157">
        <v>99</v>
      </c>
      <c r="C104" s="166">
        <f>IF(B104&lt;='Step 2 - 2022 CCD Calculator'!$I$60,'Step 2 - 2022 CCD Calculator'!$C$57,IF(AND(B104&gt;'Step 2 - 2022 CCD Calculator'!$I$60,B104&lt;='Step 2 - 2022 CCD Calculator'!$I$61),'Step 2 - 2022 CCD Calculator'!$C$58,IF(AND(B104&gt;'Step 2 - 2022 CCD Calculator'!$I$61,B104&lt;='Step 2 - 2022 CCD Calculator'!$I$63),ROUND('Step 2 - 2022 CCD Calculator'!$C$57+(B104-0)*'Step 2 - 2022 CCD Calculator'!$C$59,2),IF(B104&gt;'Step 2 - 2022 CCD Calculator'!$I$64,MIN(ROUND((B104-'Step 2 - 2022 CCD Calculator'!$I$65)*'Step 2 - 2022 CCD Calculator'!$C$61,2),'Step 2 - 2022 CCD Calculator'!$C$60),""))))</f>
        <v>-3521.38</v>
      </c>
      <c r="D104" s="166">
        <f>IF(B104&lt;='Step 2 - 2022 CCD Calculator'!$I$60,'Step 2 - 2022 CCD Calculator'!$D$57,IF(AND(B104&gt;'Step 2 - 2022 CCD Calculator'!$I$60,B104&lt;='Step 2 - 2022 CCD Calculator'!$I$61),'Step 2 - 2022 CCD Calculator'!$D$58,IF(AND(B104&gt;'Step 2 - 2022 CCD Calculator'!$I$61,B104&lt;='Step 2 - 2022 CCD Calculator'!$I$63),ROUND('Step 2 - 2022 CCD Calculator'!$D$57+(B104-0)*'Step 2 - 2022 CCD Calculator'!$D$59,2),IF(B104&gt;'Step 2 - 2022 CCD Calculator'!$I$64,MIN(ROUND((B104-'Step 2 - 2022 CCD Calculator'!$I$65)*'Step 2 - 2022 CCD Calculator'!$D$61,2),'Step 2 - 2022 CCD Calculator'!$D$60),""))))</f>
        <v>-1408.55</v>
      </c>
      <c r="E104" s="175"/>
      <c r="K104" s="133"/>
      <c r="L104" s="133"/>
    </row>
    <row r="105" spans="2:12">
      <c r="B105" s="157">
        <v>100</v>
      </c>
      <c r="C105" s="166">
        <f>IF(B105&lt;='Step 2 - 2022 CCD Calculator'!$I$60,'Step 2 - 2022 CCD Calculator'!$C$57,IF(AND(B105&gt;'Step 2 - 2022 CCD Calculator'!$I$60,B105&lt;='Step 2 - 2022 CCD Calculator'!$I$61),'Step 2 - 2022 CCD Calculator'!$C$58,IF(AND(B105&gt;'Step 2 - 2022 CCD Calculator'!$I$61,B105&lt;='Step 2 - 2022 CCD Calculator'!$I$63),ROUND('Step 2 - 2022 CCD Calculator'!$C$57+(B105-0)*'Step 2 - 2022 CCD Calculator'!$C$59,2),IF(B105&gt;'Step 2 - 2022 CCD Calculator'!$I$64,MIN(ROUND((B105-'Step 2 - 2022 CCD Calculator'!$I$65)*'Step 2 - 2022 CCD Calculator'!$C$61,2),'Step 2 - 2022 CCD Calculator'!$C$60),""))))</f>
        <v>-3469.83</v>
      </c>
      <c r="D105" s="166">
        <f>IF(B105&lt;='Step 2 - 2022 CCD Calculator'!$I$60,'Step 2 - 2022 CCD Calculator'!$D$57,IF(AND(B105&gt;'Step 2 - 2022 CCD Calculator'!$I$60,B105&lt;='Step 2 - 2022 CCD Calculator'!$I$61),'Step 2 - 2022 CCD Calculator'!$D$58,IF(AND(B105&gt;'Step 2 - 2022 CCD Calculator'!$I$61,B105&lt;='Step 2 - 2022 CCD Calculator'!$I$63),ROUND('Step 2 - 2022 CCD Calculator'!$D$57+(B105-0)*'Step 2 - 2022 CCD Calculator'!$D$59,2),IF(B105&gt;'Step 2 - 2022 CCD Calculator'!$I$64,MIN(ROUND((B105-'Step 2 - 2022 CCD Calculator'!$I$65)*'Step 2 - 2022 CCD Calculator'!$D$61,2),'Step 2 - 2022 CCD Calculator'!$D$60),""))))</f>
        <v>-1387.93</v>
      </c>
      <c r="E105" s="175">
        <v>5214</v>
      </c>
      <c r="K105" s="133"/>
      <c r="L105" s="133"/>
    </row>
    <row r="106" spans="2:12">
      <c r="B106" s="157">
        <v>101</v>
      </c>
      <c r="C106" s="166">
        <f>IF(B106&lt;='Step 2 - 2022 CCD Calculator'!$I$60,'Step 2 - 2022 CCD Calculator'!$C$57,IF(AND(B106&gt;'Step 2 - 2022 CCD Calculator'!$I$60,B106&lt;='Step 2 - 2022 CCD Calculator'!$I$61),'Step 2 - 2022 CCD Calculator'!$C$58,IF(AND(B106&gt;'Step 2 - 2022 CCD Calculator'!$I$61,B106&lt;='Step 2 - 2022 CCD Calculator'!$I$63),ROUND('Step 2 - 2022 CCD Calculator'!$C$57+(B106-0)*'Step 2 - 2022 CCD Calculator'!$C$59,2),IF(B106&gt;'Step 2 - 2022 CCD Calculator'!$I$64,MIN(ROUND((B106-'Step 2 - 2022 CCD Calculator'!$I$65)*'Step 2 - 2022 CCD Calculator'!$C$61,2),'Step 2 - 2022 CCD Calculator'!$C$60),""))))</f>
        <v>-3418.28</v>
      </c>
      <c r="D106" s="166">
        <f>IF(B106&lt;='Step 2 - 2022 CCD Calculator'!$I$60,'Step 2 - 2022 CCD Calculator'!$D$57,IF(AND(B106&gt;'Step 2 - 2022 CCD Calculator'!$I$60,B106&lt;='Step 2 - 2022 CCD Calculator'!$I$61),'Step 2 - 2022 CCD Calculator'!$D$58,IF(AND(B106&gt;'Step 2 - 2022 CCD Calculator'!$I$61,B106&lt;='Step 2 - 2022 CCD Calculator'!$I$63),ROUND('Step 2 - 2022 CCD Calculator'!$D$57+(B106-0)*'Step 2 - 2022 CCD Calculator'!$D$59,2),IF(B106&gt;'Step 2 - 2022 CCD Calculator'!$I$64,MIN(ROUND((B106-'Step 2 - 2022 CCD Calculator'!$I$65)*'Step 2 - 2022 CCD Calculator'!$D$61,2),'Step 2 - 2022 CCD Calculator'!$D$60),""))))</f>
        <v>-1367.31</v>
      </c>
      <c r="E106" s="175"/>
      <c r="K106" s="133"/>
      <c r="L106" s="133"/>
    </row>
    <row r="107" spans="2:12">
      <c r="B107" s="157">
        <v>102</v>
      </c>
      <c r="C107" s="166">
        <f>IF(B107&lt;='Step 2 - 2022 CCD Calculator'!$I$60,'Step 2 - 2022 CCD Calculator'!$C$57,IF(AND(B107&gt;'Step 2 - 2022 CCD Calculator'!$I$60,B107&lt;='Step 2 - 2022 CCD Calculator'!$I$61),'Step 2 - 2022 CCD Calculator'!$C$58,IF(AND(B107&gt;'Step 2 - 2022 CCD Calculator'!$I$61,B107&lt;='Step 2 - 2022 CCD Calculator'!$I$63),ROUND('Step 2 - 2022 CCD Calculator'!$C$57+(B107-0)*'Step 2 - 2022 CCD Calculator'!$C$59,2),IF(B107&gt;'Step 2 - 2022 CCD Calculator'!$I$64,MIN(ROUND((B107-'Step 2 - 2022 CCD Calculator'!$I$65)*'Step 2 - 2022 CCD Calculator'!$C$61,2),'Step 2 - 2022 CCD Calculator'!$C$60),""))))</f>
        <v>-3366.72</v>
      </c>
      <c r="D107" s="166">
        <f>IF(B107&lt;='Step 2 - 2022 CCD Calculator'!$I$60,'Step 2 - 2022 CCD Calculator'!$D$57,IF(AND(B107&gt;'Step 2 - 2022 CCD Calculator'!$I$60,B107&lt;='Step 2 - 2022 CCD Calculator'!$I$61),'Step 2 - 2022 CCD Calculator'!$D$58,IF(AND(B107&gt;'Step 2 - 2022 CCD Calculator'!$I$61,B107&lt;='Step 2 - 2022 CCD Calculator'!$I$63),ROUND('Step 2 - 2022 CCD Calculator'!$D$57+(B107-0)*'Step 2 - 2022 CCD Calculator'!$D$59,2),IF(B107&gt;'Step 2 - 2022 CCD Calculator'!$I$64,MIN(ROUND((B107-'Step 2 - 2022 CCD Calculator'!$I$65)*'Step 2 - 2022 CCD Calculator'!$D$61,2),'Step 2 - 2022 CCD Calculator'!$D$60),""))))</f>
        <v>-1346.69</v>
      </c>
      <c r="E107" s="175"/>
      <c r="K107" s="133"/>
      <c r="L107" s="133"/>
    </row>
    <row r="108" spans="2:12">
      <c r="B108" s="157">
        <v>103</v>
      </c>
      <c r="C108" s="166">
        <f>IF(B108&lt;='Step 2 - 2022 CCD Calculator'!$I$60,'Step 2 - 2022 CCD Calculator'!$C$57,IF(AND(B108&gt;'Step 2 - 2022 CCD Calculator'!$I$60,B108&lt;='Step 2 - 2022 CCD Calculator'!$I$61),'Step 2 - 2022 CCD Calculator'!$C$58,IF(AND(B108&gt;'Step 2 - 2022 CCD Calculator'!$I$61,B108&lt;='Step 2 - 2022 CCD Calculator'!$I$63),ROUND('Step 2 - 2022 CCD Calculator'!$C$57+(B108-0)*'Step 2 - 2022 CCD Calculator'!$C$59,2),IF(B108&gt;'Step 2 - 2022 CCD Calculator'!$I$64,MIN(ROUND((B108-'Step 2 - 2022 CCD Calculator'!$I$65)*'Step 2 - 2022 CCD Calculator'!$C$61,2),'Step 2 - 2022 CCD Calculator'!$C$60),""))))</f>
        <v>-3315.17</v>
      </c>
      <c r="D108" s="166">
        <f>IF(B108&lt;='Step 2 - 2022 CCD Calculator'!$I$60,'Step 2 - 2022 CCD Calculator'!$D$57,IF(AND(B108&gt;'Step 2 - 2022 CCD Calculator'!$I$60,B108&lt;='Step 2 - 2022 CCD Calculator'!$I$61),'Step 2 - 2022 CCD Calculator'!$D$58,IF(AND(B108&gt;'Step 2 - 2022 CCD Calculator'!$I$61,B108&lt;='Step 2 - 2022 CCD Calculator'!$I$63),ROUND('Step 2 - 2022 CCD Calculator'!$D$57+(B108-0)*'Step 2 - 2022 CCD Calculator'!$D$59,2),IF(B108&gt;'Step 2 - 2022 CCD Calculator'!$I$64,MIN(ROUND((B108-'Step 2 - 2022 CCD Calculator'!$I$65)*'Step 2 - 2022 CCD Calculator'!$D$61,2),'Step 2 - 2022 CCD Calculator'!$D$60),""))))</f>
        <v>-1326.07</v>
      </c>
      <c r="E108" s="175"/>
      <c r="K108" s="133"/>
      <c r="L108" s="133"/>
    </row>
    <row r="109" spans="2:12">
      <c r="B109" s="157">
        <v>104</v>
      </c>
      <c r="C109" s="166">
        <f>IF(B109&lt;='Step 2 - 2022 CCD Calculator'!$I$60,'Step 2 - 2022 CCD Calculator'!$C$57,IF(AND(B109&gt;'Step 2 - 2022 CCD Calculator'!$I$60,B109&lt;='Step 2 - 2022 CCD Calculator'!$I$61),'Step 2 - 2022 CCD Calculator'!$C$58,IF(AND(B109&gt;'Step 2 - 2022 CCD Calculator'!$I$61,B109&lt;='Step 2 - 2022 CCD Calculator'!$I$63),ROUND('Step 2 - 2022 CCD Calculator'!$C$57+(B109-0)*'Step 2 - 2022 CCD Calculator'!$C$59,2),IF(B109&gt;'Step 2 - 2022 CCD Calculator'!$I$64,MIN(ROUND((B109-'Step 2 - 2022 CCD Calculator'!$I$65)*'Step 2 - 2022 CCD Calculator'!$C$61,2),'Step 2 - 2022 CCD Calculator'!$C$60),""))))</f>
        <v>-3263.62</v>
      </c>
      <c r="D109" s="166">
        <f>IF(B109&lt;='Step 2 - 2022 CCD Calculator'!$I$60,'Step 2 - 2022 CCD Calculator'!$D$57,IF(AND(B109&gt;'Step 2 - 2022 CCD Calculator'!$I$60,B109&lt;='Step 2 - 2022 CCD Calculator'!$I$61),'Step 2 - 2022 CCD Calculator'!$D$58,IF(AND(B109&gt;'Step 2 - 2022 CCD Calculator'!$I$61,B109&lt;='Step 2 - 2022 CCD Calculator'!$I$63),ROUND('Step 2 - 2022 CCD Calculator'!$D$57+(B109-0)*'Step 2 - 2022 CCD Calculator'!$D$59,2),IF(B109&gt;'Step 2 - 2022 CCD Calculator'!$I$64,MIN(ROUND((B109-'Step 2 - 2022 CCD Calculator'!$I$65)*'Step 2 - 2022 CCD Calculator'!$D$61,2),'Step 2 - 2022 CCD Calculator'!$D$60),""))))</f>
        <v>-1305.45</v>
      </c>
      <c r="E109" s="175"/>
      <c r="K109" s="133"/>
      <c r="L109" s="133"/>
    </row>
    <row r="110" spans="2:12">
      <c r="B110" s="157">
        <v>105</v>
      </c>
      <c r="C110" s="166">
        <f>IF(B110&lt;='Step 2 - 2022 CCD Calculator'!$I$60,'Step 2 - 2022 CCD Calculator'!$C$57,IF(AND(B110&gt;'Step 2 - 2022 CCD Calculator'!$I$60,B110&lt;='Step 2 - 2022 CCD Calculator'!$I$61),'Step 2 - 2022 CCD Calculator'!$C$58,IF(AND(B110&gt;'Step 2 - 2022 CCD Calculator'!$I$61,B110&lt;='Step 2 - 2022 CCD Calculator'!$I$63),ROUND('Step 2 - 2022 CCD Calculator'!$C$57+(B110-0)*'Step 2 - 2022 CCD Calculator'!$C$59,2),IF(B110&gt;'Step 2 - 2022 CCD Calculator'!$I$64,MIN(ROUND((B110-'Step 2 - 2022 CCD Calculator'!$I$65)*'Step 2 - 2022 CCD Calculator'!$C$61,2),'Step 2 - 2022 CCD Calculator'!$C$60),""))))</f>
        <v>-3212.07</v>
      </c>
      <c r="D110" s="166">
        <f>IF(B110&lt;='Step 2 - 2022 CCD Calculator'!$I$60,'Step 2 - 2022 CCD Calculator'!$D$57,IF(AND(B110&gt;'Step 2 - 2022 CCD Calculator'!$I$60,B110&lt;='Step 2 - 2022 CCD Calculator'!$I$61),'Step 2 - 2022 CCD Calculator'!$D$58,IF(AND(B110&gt;'Step 2 - 2022 CCD Calculator'!$I$61,B110&lt;='Step 2 - 2022 CCD Calculator'!$I$63),ROUND('Step 2 - 2022 CCD Calculator'!$D$57+(B110-0)*'Step 2 - 2022 CCD Calculator'!$D$59,2),IF(B110&gt;'Step 2 - 2022 CCD Calculator'!$I$64,MIN(ROUND((B110-'Step 2 - 2022 CCD Calculator'!$I$65)*'Step 2 - 2022 CCD Calculator'!$D$61,2),'Step 2 - 2022 CCD Calculator'!$D$60),""))))</f>
        <v>-1284.83</v>
      </c>
      <c r="E110" s="175"/>
      <c r="K110" s="133"/>
      <c r="L110" s="133"/>
    </row>
    <row r="111" spans="2:12">
      <c r="B111" s="157">
        <v>106</v>
      </c>
      <c r="C111" s="166">
        <f>IF(B111&lt;='Step 2 - 2022 CCD Calculator'!$I$60,'Step 2 - 2022 CCD Calculator'!$C$57,IF(AND(B111&gt;'Step 2 - 2022 CCD Calculator'!$I$60,B111&lt;='Step 2 - 2022 CCD Calculator'!$I$61),'Step 2 - 2022 CCD Calculator'!$C$58,IF(AND(B111&gt;'Step 2 - 2022 CCD Calculator'!$I$61,B111&lt;='Step 2 - 2022 CCD Calculator'!$I$63),ROUND('Step 2 - 2022 CCD Calculator'!$C$57+(B111-0)*'Step 2 - 2022 CCD Calculator'!$C$59,2),IF(B111&gt;'Step 2 - 2022 CCD Calculator'!$I$64,MIN(ROUND((B111-'Step 2 - 2022 CCD Calculator'!$I$65)*'Step 2 - 2022 CCD Calculator'!$C$61,2),'Step 2 - 2022 CCD Calculator'!$C$60),""))))</f>
        <v>-3160.52</v>
      </c>
      <c r="D111" s="166">
        <f>IF(B111&lt;='Step 2 - 2022 CCD Calculator'!$I$60,'Step 2 - 2022 CCD Calculator'!$D$57,IF(AND(B111&gt;'Step 2 - 2022 CCD Calculator'!$I$60,B111&lt;='Step 2 - 2022 CCD Calculator'!$I$61),'Step 2 - 2022 CCD Calculator'!$D$58,IF(AND(B111&gt;'Step 2 - 2022 CCD Calculator'!$I$61,B111&lt;='Step 2 - 2022 CCD Calculator'!$I$63),ROUND('Step 2 - 2022 CCD Calculator'!$D$57+(B111-0)*'Step 2 - 2022 CCD Calculator'!$D$59,2),IF(B111&gt;'Step 2 - 2022 CCD Calculator'!$I$64,MIN(ROUND((B111-'Step 2 - 2022 CCD Calculator'!$I$65)*'Step 2 - 2022 CCD Calculator'!$D$61,2),'Step 2 - 2022 CCD Calculator'!$D$60),""))))</f>
        <v>-1264.21</v>
      </c>
      <c r="E111" s="175"/>
      <c r="K111" s="133"/>
      <c r="L111" s="133"/>
    </row>
    <row r="112" spans="2:12">
      <c r="B112" s="157">
        <v>107</v>
      </c>
      <c r="C112" s="166">
        <f>IF(B112&lt;='Step 2 - 2022 CCD Calculator'!$I$60,'Step 2 - 2022 CCD Calculator'!$C$57,IF(AND(B112&gt;'Step 2 - 2022 CCD Calculator'!$I$60,B112&lt;='Step 2 - 2022 CCD Calculator'!$I$61),'Step 2 - 2022 CCD Calculator'!$C$58,IF(AND(B112&gt;'Step 2 - 2022 CCD Calculator'!$I$61,B112&lt;='Step 2 - 2022 CCD Calculator'!$I$63),ROUND('Step 2 - 2022 CCD Calculator'!$C$57+(B112-0)*'Step 2 - 2022 CCD Calculator'!$C$59,2),IF(B112&gt;'Step 2 - 2022 CCD Calculator'!$I$64,MIN(ROUND((B112-'Step 2 - 2022 CCD Calculator'!$I$65)*'Step 2 - 2022 CCD Calculator'!$C$61,2),'Step 2 - 2022 CCD Calculator'!$C$60),""))))</f>
        <v>-3108.97</v>
      </c>
      <c r="D112" s="166">
        <f>IF(B112&lt;='Step 2 - 2022 CCD Calculator'!$I$60,'Step 2 - 2022 CCD Calculator'!$D$57,IF(AND(B112&gt;'Step 2 - 2022 CCD Calculator'!$I$60,B112&lt;='Step 2 - 2022 CCD Calculator'!$I$61),'Step 2 - 2022 CCD Calculator'!$D$58,IF(AND(B112&gt;'Step 2 - 2022 CCD Calculator'!$I$61,B112&lt;='Step 2 - 2022 CCD Calculator'!$I$63),ROUND('Step 2 - 2022 CCD Calculator'!$D$57+(B112-0)*'Step 2 - 2022 CCD Calculator'!$D$59,2),IF(B112&gt;'Step 2 - 2022 CCD Calculator'!$I$64,MIN(ROUND((B112-'Step 2 - 2022 CCD Calculator'!$I$65)*'Step 2 - 2022 CCD Calculator'!$D$61,2),'Step 2 - 2022 CCD Calculator'!$D$60),""))))</f>
        <v>-1243.5899999999999</v>
      </c>
      <c r="E112" s="175"/>
      <c r="K112" s="133"/>
      <c r="L112" s="133"/>
    </row>
    <row r="113" spans="2:12">
      <c r="B113" s="157">
        <v>108</v>
      </c>
      <c r="C113" s="166">
        <f>IF(B113&lt;='Step 2 - 2022 CCD Calculator'!$I$60,'Step 2 - 2022 CCD Calculator'!$C$57,IF(AND(B113&gt;'Step 2 - 2022 CCD Calculator'!$I$60,B113&lt;='Step 2 - 2022 CCD Calculator'!$I$61),'Step 2 - 2022 CCD Calculator'!$C$58,IF(AND(B113&gt;'Step 2 - 2022 CCD Calculator'!$I$61,B113&lt;='Step 2 - 2022 CCD Calculator'!$I$63),ROUND('Step 2 - 2022 CCD Calculator'!$C$57+(B113-0)*'Step 2 - 2022 CCD Calculator'!$C$59,2),IF(B113&gt;'Step 2 - 2022 CCD Calculator'!$I$64,MIN(ROUND((B113-'Step 2 - 2022 CCD Calculator'!$I$65)*'Step 2 - 2022 CCD Calculator'!$C$61,2),'Step 2 - 2022 CCD Calculator'!$C$60),""))))</f>
        <v>-3057.41</v>
      </c>
      <c r="D113" s="166">
        <f>IF(B113&lt;='Step 2 - 2022 CCD Calculator'!$I$60,'Step 2 - 2022 CCD Calculator'!$D$57,IF(AND(B113&gt;'Step 2 - 2022 CCD Calculator'!$I$60,B113&lt;='Step 2 - 2022 CCD Calculator'!$I$61),'Step 2 - 2022 CCD Calculator'!$D$58,IF(AND(B113&gt;'Step 2 - 2022 CCD Calculator'!$I$61,B113&lt;='Step 2 - 2022 CCD Calculator'!$I$63),ROUND('Step 2 - 2022 CCD Calculator'!$D$57+(B113-0)*'Step 2 - 2022 CCD Calculator'!$D$59,2),IF(B113&gt;'Step 2 - 2022 CCD Calculator'!$I$64,MIN(ROUND((B113-'Step 2 - 2022 CCD Calculator'!$I$65)*'Step 2 - 2022 CCD Calculator'!$D$61,2),'Step 2 - 2022 CCD Calculator'!$D$60),""))))</f>
        <v>-1222.97</v>
      </c>
      <c r="E113" s="175"/>
      <c r="K113" s="133"/>
      <c r="L113" s="133"/>
    </row>
    <row r="114" spans="2:12">
      <c r="B114" s="157">
        <v>109</v>
      </c>
      <c r="C114" s="166">
        <f>IF(B114&lt;='Step 2 - 2022 CCD Calculator'!$I$60,'Step 2 - 2022 CCD Calculator'!$C$57,IF(AND(B114&gt;'Step 2 - 2022 CCD Calculator'!$I$60,B114&lt;='Step 2 - 2022 CCD Calculator'!$I$61),'Step 2 - 2022 CCD Calculator'!$C$58,IF(AND(B114&gt;'Step 2 - 2022 CCD Calculator'!$I$61,B114&lt;='Step 2 - 2022 CCD Calculator'!$I$63),ROUND('Step 2 - 2022 CCD Calculator'!$C$57+(B114-0)*'Step 2 - 2022 CCD Calculator'!$C$59,2),IF(B114&gt;'Step 2 - 2022 CCD Calculator'!$I$64,MIN(ROUND((B114-'Step 2 - 2022 CCD Calculator'!$I$65)*'Step 2 - 2022 CCD Calculator'!$C$61,2),'Step 2 - 2022 CCD Calculator'!$C$60),""))))</f>
        <v>-3005.86</v>
      </c>
      <c r="D114" s="166">
        <f>IF(B114&lt;='Step 2 - 2022 CCD Calculator'!$I$60,'Step 2 - 2022 CCD Calculator'!$D$57,IF(AND(B114&gt;'Step 2 - 2022 CCD Calculator'!$I$60,B114&lt;='Step 2 - 2022 CCD Calculator'!$I$61),'Step 2 - 2022 CCD Calculator'!$D$58,IF(AND(B114&gt;'Step 2 - 2022 CCD Calculator'!$I$61,B114&lt;='Step 2 - 2022 CCD Calculator'!$I$63),ROUND('Step 2 - 2022 CCD Calculator'!$D$57+(B114-0)*'Step 2 - 2022 CCD Calculator'!$D$59,2),IF(B114&gt;'Step 2 - 2022 CCD Calculator'!$I$64,MIN(ROUND((B114-'Step 2 - 2022 CCD Calculator'!$I$65)*'Step 2 - 2022 CCD Calculator'!$D$61,2),'Step 2 - 2022 CCD Calculator'!$D$60),""))))</f>
        <v>-1202.3399999999999</v>
      </c>
      <c r="E114" s="175"/>
      <c r="K114" s="133"/>
      <c r="L114" s="133"/>
    </row>
    <row r="115" spans="2:12">
      <c r="B115" s="157">
        <v>110</v>
      </c>
      <c r="C115" s="166">
        <f>IF(B115&lt;='Step 2 - 2022 CCD Calculator'!$I$60,'Step 2 - 2022 CCD Calculator'!$C$57,IF(AND(B115&gt;'Step 2 - 2022 CCD Calculator'!$I$60,B115&lt;='Step 2 - 2022 CCD Calculator'!$I$61),'Step 2 - 2022 CCD Calculator'!$C$58,IF(AND(B115&gt;'Step 2 - 2022 CCD Calculator'!$I$61,B115&lt;='Step 2 - 2022 CCD Calculator'!$I$63),ROUND('Step 2 - 2022 CCD Calculator'!$C$57+(B115-0)*'Step 2 - 2022 CCD Calculator'!$C$59,2),IF(B115&gt;'Step 2 - 2022 CCD Calculator'!$I$64,MIN(ROUND((B115-'Step 2 - 2022 CCD Calculator'!$I$65)*'Step 2 - 2022 CCD Calculator'!$C$61,2),'Step 2 - 2022 CCD Calculator'!$C$60),""))))</f>
        <v>-2954.31</v>
      </c>
      <c r="D115" s="166">
        <f>IF(B115&lt;='Step 2 - 2022 CCD Calculator'!$I$60,'Step 2 - 2022 CCD Calculator'!$D$57,IF(AND(B115&gt;'Step 2 - 2022 CCD Calculator'!$I$60,B115&lt;='Step 2 - 2022 CCD Calculator'!$I$61),'Step 2 - 2022 CCD Calculator'!$D$58,IF(AND(B115&gt;'Step 2 - 2022 CCD Calculator'!$I$61,B115&lt;='Step 2 - 2022 CCD Calculator'!$I$63),ROUND('Step 2 - 2022 CCD Calculator'!$D$57+(B115-0)*'Step 2 - 2022 CCD Calculator'!$D$59,2),IF(B115&gt;'Step 2 - 2022 CCD Calculator'!$I$64,MIN(ROUND((B115-'Step 2 - 2022 CCD Calculator'!$I$65)*'Step 2 - 2022 CCD Calculator'!$D$61,2),'Step 2 - 2022 CCD Calculator'!$D$60),""))))</f>
        <v>-1181.72</v>
      </c>
      <c r="E115" s="175">
        <v>2825</v>
      </c>
      <c r="K115" s="133"/>
      <c r="L115" s="133"/>
    </row>
    <row r="116" spans="2:12">
      <c r="B116" s="157">
        <v>111</v>
      </c>
      <c r="C116" s="166">
        <f>IF(B116&lt;='Step 2 - 2022 CCD Calculator'!$I$60,'Step 2 - 2022 CCD Calculator'!$C$57,IF(AND(B116&gt;'Step 2 - 2022 CCD Calculator'!$I$60,B116&lt;='Step 2 - 2022 CCD Calculator'!$I$61),'Step 2 - 2022 CCD Calculator'!$C$58,IF(AND(B116&gt;'Step 2 - 2022 CCD Calculator'!$I$61,B116&lt;='Step 2 - 2022 CCD Calculator'!$I$63),ROUND('Step 2 - 2022 CCD Calculator'!$C$57+(B116-0)*'Step 2 - 2022 CCD Calculator'!$C$59,2),IF(B116&gt;'Step 2 - 2022 CCD Calculator'!$I$64,MIN(ROUND((B116-'Step 2 - 2022 CCD Calculator'!$I$65)*'Step 2 - 2022 CCD Calculator'!$C$61,2),'Step 2 - 2022 CCD Calculator'!$C$60),""))))</f>
        <v>-2902.76</v>
      </c>
      <c r="D116" s="166">
        <f>IF(B116&lt;='Step 2 - 2022 CCD Calculator'!$I$60,'Step 2 - 2022 CCD Calculator'!$D$57,IF(AND(B116&gt;'Step 2 - 2022 CCD Calculator'!$I$60,B116&lt;='Step 2 - 2022 CCD Calculator'!$I$61),'Step 2 - 2022 CCD Calculator'!$D$58,IF(AND(B116&gt;'Step 2 - 2022 CCD Calculator'!$I$61,B116&lt;='Step 2 - 2022 CCD Calculator'!$I$63),ROUND('Step 2 - 2022 CCD Calculator'!$D$57+(B116-0)*'Step 2 - 2022 CCD Calculator'!$D$59,2),IF(B116&gt;'Step 2 - 2022 CCD Calculator'!$I$64,MIN(ROUND((B116-'Step 2 - 2022 CCD Calculator'!$I$65)*'Step 2 - 2022 CCD Calculator'!$D$61,2),'Step 2 - 2022 CCD Calculator'!$D$60),""))))</f>
        <v>-1161.0999999999999</v>
      </c>
      <c r="E116" s="175"/>
      <c r="K116" s="133"/>
      <c r="L116" s="133"/>
    </row>
    <row r="117" spans="2:12">
      <c r="B117" s="157">
        <v>112</v>
      </c>
      <c r="C117" s="166">
        <f>IF(B117&lt;='Step 2 - 2022 CCD Calculator'!$I$60,'Step 2 - 2022 CCD Calculator'!$C$57,IF(AND(B117&gt;'Step 2 - 2022 CCD Calculator'!$I$60,B117&lt;='Step 2 - 2022 CCD Calculator'!$I$61),'Step 2 - 2022 CCD Calculator'!$C$58,IF(AND(B117&gt;'Step 2 - 2022 CCD Calculator'!$I$61,B117&lt;='Step 2 - 2022 CCD Calculator'!$I$63),ROUND('Step 2 - 2022 CCD Calculator'!$C$57+(B117-0)*'Step 2 - 2022 CCD Calculator'!$C$59,2),IF(B117&gt;'Step 2 - 2022 CCD Calculator'!$I$64,MIN(ROUND((B117-'Step 2 - 2022 CCD Calculator'!$I$65)*'Step 2 - 2022 CCD Calculator'!$C$61,2),'Step 2 - 2022 CCD Calculator'!$C$60),""))))</f>
        <v>-2851.21</v>
      </c>
      <c r="D117" s="166">
        <f>IF(B117&lt;='Step 2 - 2022 CCD Calculator'!$I$60,'Step 2 - 2022 CCD Calculator'!$D$57,IF(AND(B117&gt;'Step 2 - 2022 CCD Calculator'!$I$60,B117&lt;='Step 2 - 2022 CCD Calculator'!$I$61),'Step 2 - 2022 CCD Calculator'!$D$58,IF(AND(B117&gt;'Step 2 - 2022 CCD Calculator'!$I$61,B117&lt;='Step 2 - 2022 CCD Calculator'!$I$63),ROUND('Step 2 - 2022 CCD Calculator'!$D$57+(B117-0)*'Step 2 - 2022 CCD Calculator'!$D$59,2),IF(B117&gt;'Step 2 - 2022 CCD Calculator'!$I$64,MIN(ROUND((B117-'Step 2 - 2022 CCD Calculator'!$I$65)*'Step 2 - 2022 CCD Calculator'!$D$61,2),'Step 2 - 2022 CCD Calculator'!$D$60),""))))</f>
        <v>-1140.48</v>
      </c>
      <c r="E117" s="175"/>
      <c r="K117" s="133"/>
      <c r="L117" s="133"/>
    </row>
    <row r="118" spans="2:12">
      <c r="B118" s="157">
        <v>113</v>
      </c>
      <c r="C118" s="166">
        <f>IF(B118&lt;='Step 2 - 2022 CCD Calculator'!$I$60,'Step 2 - 2022 CCD Calculator'!$C$57,IF(AND(B118&gt;'Step 2 - 2022 CCD Calculator'!$I$60,B118&lt;='Step 2 - 2022 CCD Calculator'!$I$61),'Step 2 - 2022 CCD Calculator'!$C$58,IF(AND(B118&gt;'Step 2 - 2022 CCD Calculator'!$I$61,B118&lt;='Step 2 - 2022 CCD Calculator'!$I$63),ROUND('Step 2 - 2022 CCD Calculator'!$C$57+(B118-0)*'Step 2 - 2022 CCD Calculator'!$C$59,2),IF(B118&gt;'Step 2 - 2022 CCD Calculator'!$I$64,MIN(ROUND((B118-'Step 2 - 2022 CCD Calculator'!$I$65)*'Step 2 - 2022 CCD Calculator'!$C$61,2),'Step 2 - 2022 CCD Calculator'!$C$60),""))))</f>
        <v>-2799.66</v>
      </c>
      <c r="D118" s="166">
        <f>IF(B118&lt;='Step 2 - 2022 CCD Calculator'!$I$60,'Step 2 - 2022 CCD Calculator'!$D$57,IF(AND(B118&gt;'Step 2 - 2022 CCD Calculator'!$I$60,B118&lt;='Step 2 - 2022 CCD Calculator'!$I$61),'Step 2 - 2022 CCD Calculator'!$D$58,IF(AND(B118&gt;'Step 2 - 2022 CCD Calculator'!$I$61,B118&lt;='Step 2 - 2022 CCD Calculator'!$I$63),ROUND('Step 2 - 2022 CCD Calculator'!$D$57+(B118-0)*'Step 2 - 2022 CCD Calculator'!$D$59,2),IF(B118&gt;'Step 2 - 2022 CCD Calculator'!$I$64,MIN(ROUND((B118-'Step 2 - 2022 CCD Calculator'!$I$65)*'Step 2 - 2022 CCD Calculator'!$D$61,2),'Step 2 - 2022 CCD Calculator'!$D$60),""))))</f>
        <v>-1119.8599999999999</v>
      </c>
      <c r="E118" s="175"/>
      <c r="K118" s="133"/>
      <c r="L118" s="133"/>
    </row>
    <row r="119" spans="2:12">
      <c r="B119" s="157">
        <v>114</v>
      </c>
      <c r="C119" s="166">
        <f>IF(B119&lt;='Step 2 - 2022 CCD Calculator'!$I$60,'Step 2 - 2022 CCD Calculator'!$C$57,IF(AND(B119&gt;'Step 2 - 2022 CCD Calculator'!$I$60,B119&lt;='Step 2 - 2022 CCD Calculator'!$I$61),'Step 2 - 2022 CCD Calculator'!$C$58,IF(AND(B119&gt;'Step 2 - 2022 CCD Calculator'!$I$61,B119&lt;='Step 2 - 2022 CCD Calculator'!$I$63),ROUND('Step 2 - 2022 CCD Calculator'!$C$57+(B119-0)*'Step 2 - 2022 CCD Calculator'!$C$59,2),IF(B119&gt;'Step 2 - 2022 CCD Calculator'!$I$64,MIN(ROUND((B119-'Step 2 - 2022 CCD Calculator'!$I$65)*'Step 2 - 2022 CCD Calculator'!$C$61,2),'Step 2 - 2022 CCD Calculator'!$C$60),""))))</f>
        <v>-2748.1</v>
      </c>
      <c r="D119" s="166">
        <f>IF(B119&lt;='Step 2 - 2022 CCD Calculator'!$I$60,'Step 2 - 2022 CCD Calculator'!$D$57,IF(AND(B119&gt;'Step 2 - 2022 CCD Calculator'!$I$60,B119&lt;='Step 2 - 2022 CCD Calculator'!$I$61),'Step 2 - 2022 CCD Calculator'!$D$58,IF(AND(B119&gt;'Step 2 - 2022 CCD Calculator'!$I$61,B119&lt;='Step 2 - 2022 CCD Calculator'!$I$63),ROUND('Step 2 - 2022 CCD Calculator'!$D$57+(B119-0)*'Step 2 - 2022 CCD Calculator'!$D$59,2),IF(B119&gt;'Step 2 - 2022 CCD Calculator'!$I$64,MIN(ROUND((B119-'Step 2 - 2022 CCD Calculator'!$I$65)*'Step 2 - 2022 CCD Calculator'!$D$61,2),'Step 2 - 2022 CCD Calculator'!$D$60),""))))</f>
        <v>-1099.24</v>
      </c>
      <c r="E119" s="175"/>
      <c r="K119" s="133"/>
      <c r="L119" s="133"/>
    </row>
    <row r="120" spans="2:12">
      <c r="B120" s="157">
        <v>115</v>
      </c>
      <c r="C120" s="166">
        <f>IF(B120&lt;='Step 2 - 2022 CCD Calculator'!$I$60,'Step 2 - 2022 CCD Calculator'!$C$57,IF(AND(B120&gt;'Step 2 - 2022 CCD Calculator'!$I$60,B120&lt;='Step 2 - 2022 CCD Calculator'!$I$61),'Step 2 - 2022 CCD Calculator'!$C$58,IF(AND(B120&gt;'Step 2 - 2022 CCD Calculator'!$I$61,B120&lt;='Step 2 - 2022 CCD Calculator'!$I$63),ROUND('Step 2 - 2022 CCD Calculator'!$C$57+(B120-0)*'Step 2 - 2022 CCD Calculator'!$C$59,2),IF(B120&gt;'Step 2 - 2022 CCD Calculator'!$I$64,MIN(ROUND((B120-'Step 2 - 2022 CCD Calculator'!$I$65)*'Step 2 - 2022 CCD Calculator'!$C$61,2),'Step 2 - 2022 CCD Calculator'!$C$60),""))))</f>
        <v>-2696.55</v>
      </c>
      <c r="D120" s="166">
        <f>IF(B120&lt;='Step 2 - 2022 CCD Calculator'!$I$60,'Step 2 - 2022 CCD Calculator'!$D$57,IF(AND(B120&gt;'Step 2 - 2022 CCD Calculator'!$I$60,B120&lt;='Step 2 - 2022 CCD Calculator'!$I$61),'Step 2 - 2022 CCD Calculator'!$D$58,IF(AND(B120&gt;'Step 2 - 2022 CCD Calculator'!$I$61,B120&lt;='Step 2 - 2022 CCD Calculator'!$I$63),ROUND('Step 2 - 2022 CCD Calculator'!$D$57+(B120-0)*'Step 2 - 2022 CCD Calculator'!$D$59,2),IF(B120&gt;'Step 2 - 2022 CCD Calculator'!$I$64,MIN(ROUND((B120-'Step 2 - 2022 CCD Calculator'!$I$65)*'Step 2 - 2022 CCD Calculator'!$D$61,2),'Step 2 - 2022 CCD Calculator'!$D$60),""))))</f>
        <v>-1078.6199999999999</v>
      </c>
      <c r="E120" s="175"/>
      <c r="K120" s="133"/>
      <c r="L120" s="133"/>
    </row>
    <row r="121" spans="2:12">
      <c r="B121" s="157">
        <v>116</v>
      </c>
      <c r="C121" s="166">
        <f>IF(B121&lt;='Step 2 - 2022 CCD Calculator'!$I$60,'Step 2 - 2022 CCD Calculator'!$C$57,IF(AND(B121&gt;'Step 2 - 2022 CCD Calculator'!$I$60,B121&lt;='Step 2 - 2022 CCD Calculator'!$I$61),'Step 2 - 2022 CCD Calculator'!$C$58,IF(AND(B121&gt;'Step 2 - 2022 CCD Calculator'!$I$61,B121&lt;='Step 2 - 2022 CCD Calculator'!$I$63),ROUND('Step 2 - 2022 CCD Calculator'!$C$57+(B121-0)*'Step 2 - 2022 CCD Calculator'!$C$59,2),IF(B121&gt;'Step 2 - 2022 CCD Calculator'!$I$64,MIN(ROUND((B121-'Step 2 - 2022 CCD Calculator'!$I$65)*'Step 2 - 2022 CCD Calculator'!$C$61,2),'Step 2 - 2022 CCD Calculator'!$C$60),""))))</f>
        <v>-2645</v>
      </c>
      <c r="D121" s="166">
        <f>IF(B121&lt;='Step 2 - 2022 CCD Calculator'!$I$60,'Step 2 - 2022 CCD Calculator'!$D$57,IF(AND(B121&gt;'Step 2 - 2022 CCD Calculator'!$I$60,B121&lt;='Step 2 - 2022 CCD Calculator'!$I$61),'Step 2 - 2022 CCD Calculator'!$D$58,IF(AND(B121&gt;'Step 2 - 2022 CCD Calculator'!$I$61,B121&lt;='Step 2 - 2022 CCD Calculator'!$I$63),ROUND('Step 2 - 2022 CCD Calculator'!$D$57+(B121-0)*'Step 2 - 2022 CCD Calculator'!$D$59,2),IF(B121&gt;'Step 2 - 2022 CCD Calculator'!$I$64,MIN(ROUND((B121-'Step 2 - 2022 CCD Calculator'!$I$65)*'Step 2 - 2022 CCD Calculator'!$D$61,2),'Step 2 - 2022 CCD Calculator'!$D$60),""))))</f>
        <v>-1058</v>
      </c>
      <c r="E121" s="175"/>
      <c r="K121" s="133"/>
      <c r="L121" s="133"/>
    </row>
    <row r="122" spans="2:12">
      <c r="B122" s="157">
        <v>117</v>
      </c>
      <c r="C122" s="166">
        <f>IF(B122&lt;='Step 2 - 2022 CCD Calculator'!$I$60,'Step 2 - 2022 CCD Calculator'!$C$57,IF(AND(B122&gt;'Step 2 - 2022 CCD Calculator'!$I$60,B122&lt;='Step 2 - 2022 CCD Calculator'!$I$61),'Step 2 - 2022 CCD Calculator'!$C$58,IF(AND(B122&gt;'Step 2 - 2022 CCD Calculator'!$I$61,B122&lt;='Step 2 - 2022 CCD Calculator'!$I$63),ROUND('Step 2 - 2022 CCD Calculator'!$C$57+(B122-0)*'Step 2 - 2022 CCD Calculator'!$C$59,2),IF(B122&gt;'Step 2 - 2022 CCD Calculator'!$I$64,MIN(ROUND((B122-'Step 2 - 2022 CCD Calculator'!$I$65)*'Step 2 - 2022 CCD Calculator'!$C$61,2),'Step 2 - 2022 CCD Calculator'!$C$60),""))))</f>
        <v>-2593.4499999999998</v>
      </c>
      <c r="D122" s="166">
        <f>IF(B122&lt;='Step 2 - 2022 CCD Calculator'!$I$60,'Step 2 - 2022 CCD Calculator'!$D$57,IF(AND(B122&gt;'Step 2 - 2022 CCD Calculator'!$I$60,B122&lt;='Step 2 - 2022 CCD Calculator'!$I$61),'Step 2 - 2022 CCD Calculator'!$D$58,IF(AND(B122&gt;'Step 2 - 2022 CCD Calculator'!$I$61,B122&lt;='Step 2 - 2022 CCD Calculator'!$I$63),ROUND('Step 2 - 2022 CCD Calculator'!$D$57+(B122-0)*'Step 2 - 2022 CCD Calculator'!$D$59,2),IF(B122&gt;'Step 2 - 2022 CCD Calculator'!$I$64,MIN(ROUND((B122-'Step 2 - 2022 CCD Calculator'!$I$65)*'Step 2 - 2022 CCD Calculator'!$D$61,2),'Step 2 - 2022 CCD Calculator'!$D$60),""))))</f>
        <v>-1037.3800000000001</v>
      </c>
      <c r="E122" s="175"/>
      <c r="K122" s="133"/>
      <c r="L122" s="133"/>
    </row>
    <row r="123" spans="2:12">
      <c r="B123" s="157">
        <v>118</v>
      </c>
      <c r="C123" s="166">
        <f>IF(B123&lt;='Step 2 - 2022 CCD Calculator'!$I$60,'Step 2 - 2022 CCD Calculator'!$C$57,IF(AND(B123&gt;'Step 2 - 2022 CCD Calculator'!$I$60,B123&lt;='Step 2 - 2022 CCD Calculator'!$I$61),'Step 2 - 2022 CCD Calculator'!$C$58,IF(AND(B123&gt;'Step 2 - 2022 CCD Calculator'!$I$61,B123&lt;='Step 2 - 2022 CCD Calculator'!$I$63),ROUND('Step 2 - 2022 CCD Calculator'!$C$57+(B123-0)*'Step 2 - 2022 CCD Calculator'!$C$59,2),IF(B123&gt;'Step 2 - 2022 CCD Calculator'!$I$64,MIN(ROUND((B123-'Step 2 - 2022 CCD Calculator'!$I$65)*'Step 2 - 2022 CCD Calculator'!$C$61,2),'Step 2 - 2022 CCD Calculator'!$C$60),""))))</f>
        <v>-2541.9</v>
      </c>
      <c r="D123" s="166">
        <f>IF(B123&lt;='Step 2 - 2022 CCD Calculator'!$I$60,'Step 2 - 2022 CCD Calculator'!$D$57,IF(AND(B123&gt;'Step 2 - 2022 CCD Calculator'!$I$60,B123&lt;='Step 2 - 2022 CCD Calculator'!$I$61),'Step 2 - 2022 CCD Calculator'!$D$58,IF(AND(B123&gt;'Step 2 - 2022 CCD Calculator'!$I$61,B123&lt;='Step 2 - 2022 CCD Calculator'!$I$63),ROUND('Step 2 - 2022 CCD Calculator'!$D$57+(B123-0)*'Step 2 - 2022 CCD Calculator'!$D$59,2),IF(B123&gt;'Step 2 - 2022 CCD Calculator'!$I$64,MIN(ROUND((B123-'Step 2 - 2022 CCD Calculator'!$I$65)*'Step 2 - 2022 CCD Calculator'!$D$61,2),'Step 2 - 2022 CCD Calculator'!$D$60),""))))</f>
        <v>-1016.76</v>
      </c>
      <c r="E123" s="175"/>
      <c r="K123" s="133"/>
      <c r="L123" s="133"/>
    </row>
    <row r="124" spans="2:12">
      <c r="B124" s="157">
        <v>119</v>
      </c>
      <c r="C124" s="166">
        <f>IF(B124&lt;='Step 2 - 2022 CCD Calculator'!$I$60,'Step 2 - 2022 CCD Calculator'!$C$57,IF(AND(B124&gt;'Step 2 - 2022 CCD Calculator'!$I$60,B124&lt;='Step 2 - 2022 CCD Calculator'!$I$61),'Step 2 - 2022 CCD Calculator'!$C$58,IF(AND(B124&gt;'Step 2 - 2022 CCD Calculator'!$I$61,B124&lt;='Step 2 - 2022 CCD Calculator'!$I$63),ROUND('Step 2 - 2022 CCD Calculator'!$C$57+(B124-0)*'Step 2 - 2022 CCD Calculator'!$C$59,2),IF(B124&gt;'Step 2 - 2022 CCD Calculator'!$I$64,MIN(ROUND((B124-'Step 2 - 2022 CCD Calculator'!$I$65)*'Step 2 - 2022 CCD Calculator'!$C$61,2),'Step 2 - 2022 CCD Calculator'!$C$60),""))))</f>
        <v>-2490.34</v>
      </c>
      <c r="D124" s="166">
        <f>IF(B124&lt;='Step 2 - 2022 CCD Calculator'!$I$60,'Step 2 - 2022 CCD Calculator'!$D$57,IF(AND(B124&gt;'Step 2 - 2022 CCD Calculator'!$I$60,B124&lt;='Step 2 - 2022 CCD Calculator'!$I$61),'Step 2 - 2022 CCD Calculator'!$D$58,IF(AND(B124&gt;'Step 2 - 2022 CCD Calculator'!$I$61,B124&lt;='Step 2 - 2022 CCD Calculator'!$I$63),ROUND('Step 2 - 2022 CCD Calculator'!$D$57+(B124-0)*'Step 2 - 2022 CCD Calculator'!$D$59,2),IF(B124&gt;'Step 2 - 2022 CCD Calculator'!$I$64,MIN(ROUND((B124-'Step 2 - 2022 CCD Calculator'!$I$65)*'Step 2 - 2022 CCD Calculator'!$D$61,2),'Step 2 - 2022 CCD Calculator'!$D$60),""))))</f>
        <v>-996.14</v>
      </c>
      <c r="E124" s="175"/>
      <c r="K124" s="133"/>
      <c r="L124" s="133"/>
    </row>
    <row r="125" spans="2:12">
      <c r="B125" s="157">
        <v>120</v>
      </c>
      <c r="C125" s="166">
        <f>IF(B125&lt;='Step 2 - 2022 CCD Calculator'!$I$60,'Step 2 - 2022 CCD Calculator'!$C$57,IF(AND(B125&gt;'Step 2 - 2022 CCD Calculator'!$I$60,B125&lt;='Step 2 - 2022 CCD Calculator'!$I$61),'Step 2 - 2022 CCD Calculator'!$C$58,IF(AND(B125&gt;'Step 2 - 2022 CCD Calculator'!$I$61,B125&lt;='Step 2 - 2022 CCD Calculator'!$I$63),ROUND('Step 2 - 2022 CCD Calculator'!$C$57+(B125-0)*'Step 2 - 2022 CCD Calculator'!$C$59,2),IF(B125&gt;'Step 2 - 2022 CCD Calculator'!$I$64,MIN(ROUND((B125-'Step 2 - 2022 CCD Calculator'!$I$65)*'Step 2 - 2022 CCD Calculator'!$C$61,2),'Step 2 - 2022 CCD Calculator'!$C$60),""))))</f>
        <v>-2438.79</v>
      </c>
      <c r="D125" s="166">
        <f>IF(B125&lt;='Step 2 - 2022 CCD Calculator'!$I$60,'Step 2 - 2022 CCD Calculator'!$D$57,IF(AND(B125&gt;'Step 2 - 2022 CCD Calculator'!$I$60,B125&lt;='Step 2 - 2022 CCD Calculator'!$I$61),'Step 2 - 2022 CCD Calculator'!$D$58,IF(AND(B125&gt;'Step 2 - 2022 CCD Calculator'!$I$61,B125&lt;='Step 2 - 2022 CCD Calculator'!$I$63),ROUND('Step 2 - 2022 CCD Calculator'!$D$57+(B125-0)*'Step 2 - 2022 CCD Calculator'!$D$59,2),IF(B125&gt;'Step 2 - 2022 CCD Calculator'!$I$64,MIN(ROUND((B125-'Step 2 - 2022 CCD Calculator'!$I$65)*'Step 2 - 2022 CCD Calculator'!$D$61,2),'Step 2 - 2022 CCD Calculator'!$D$60),""))))</f>
        <v>-975.52</v>
      </c>
      <c r="E125" s="175">
        <v>6307</v>
      </c>
      <c r="K125" s="133"/>
      <c r="L125" s="133"/>
    </row>
    <row r="126" spans="2:12">
      <c r="B126" s="157">
        <v>121</v>
      </c>
      <c r="C126" s="166">
        <f>IF(B126&lt;='Step 2 - 2022 CCD Calculator'!$I$60,'Step 2 - 2022 CCD Calculator'!$C$57,IF(AND(B126&gt;'Step 2 - 2022 CCD Calculator'!$I$60,B126&lt;='Step 2 - 2022 CCD Calculator'!$I$61),'Step 2 - 2022 CCD Calculator'!$C$58,IF(AND(B126&gt;'Step 2 - 2022 CCD Calculator'!$I$61,B126&lt;='Step 2 - 2022 CCD Calculator'!$I$63),ROUND('Step 2 - 2022 CCD Calculator'!$C$57+(B126-0)*'Step 2 - 2022 CCD Calculator'!$C$59,2),IF(B126&gt;'Step 2 - 2022 CCD Calculator'!$I$64,MIN(ROUND((B126-'Step 2 - 2022 CCD Calculator'!$I$65)*'Step 2 - 2022 CCD Calculator'!$C$61,2),'Step 2 - 2022 CCD Calculator'!$C$60),""))))</f>
        <v>-2387.2399999999998</v>
      </c>
      <c r="D126" s="166">
        <f>IF(B126&lt;='Step 2 - 2022 CCD Calculator'!$I$60,'Step 2 - 2022 CCD Calculator'!$D$57,IF(AND(B126&gt;'Step 2 - 2022 CCD Calculator'!$I$60,B126&lt;='Step 2 - 2022 CCD Calculator'!$I$61),'Step 2 - 2022 CCD Calculator'!$D$58,IF(AND(B126&gt;'Step 2 - 2022 CCD Calculator'!$I$61,B126&lt;='Step 2 - 2022 CCD Calculator'!$I$63),ROUND('Step 2 - 2022 CCD Calculator'!$D$57+(B126-0)*'Step 2 - 2022 CCD Calculator'!$D$59,2),IF(B126&gt;'Step 2 - 2022 CCD Calculator'!$I$64,MIN(ROUND((B126-'Step 2 - 2022 CCD Calculator'!$I$65)*'Step 2 - 2022 CCD Calculator'!$D$61,2),'Step 2 - 2022 CCD Calculator'!$D$60),""))))</f>
        <v>-954.9</v>
      </c>
      <c r="E126" s="175"/>
      <c r="K126" s="133"/>
      <c r="L126" s="133"/>
    </row>
    <row r="127" spans="2:12">
      <c r="B127" s="157">
        <v>122</v>
      </c>
      <c r="C127" s="166">
        <f>IF(B127&lt;='Step 2 - 2022 CCD Calculator'!$I$60,'Step 2 - 2022 CCD Calculator'!$C$57,IF(AND(B127&gt;'Step 2 - 2022 CCD Calculator'!$I$60,B127&lt;='Step 2 - 2022 CCD Calculator'!$I$61),'Step 2 - 2022 CCD Calculator'!$C$58,IF(AND(B127&gt;'Step 2 - 2022 CCD Calculator'!$I$61,B127&lt;='Step 2 - 2022 CCD Calculator'!$I$63),ROUND('Step 2 - 2022 CCD Calculator'!$C$57+(B127-0)*'Step 2 - 2022 CCD Calculator'!$C$59,2),IF(B127&gt;'Step 2 - 2022 CCD Calculator'!$I$64,MIN(ROUND((B127-'Step 2 - 2022 CCD Calculator'!$I$65)*'Step 2 - 2022 CCD Calculator'!$C$61,2),'Step 2 - 2022 CCD Calculator'!$C$60),""))))</f>
        <v>-2335.69</v>
      </c>
      <c r="D127" s="166">
        <f>IF(B127&lt;='Step 2 - 2022 CCD Calculator'!$I$60,'Step 2 - 2022 CCD Calculator'!$D$57,IF(AND(B127&gt;'Step 2 - 2022 CCD Calculator'!$I$60,B127&lt;='Step 2 - 2022 CCD Calculator'!$I$61),'Step 2 - 2022 CCD Calculator'!$D$58,IF(AND(B127&gt;'Step 2 - 2022 CCD Calculator'!$I$61,B127&lt;='Step 2 - 2022 CCD Calculator'!$I$63),ROUND('Step 2 - 2022 CCD Calculator'!$D$57+(B127-0)*'Step 2 - 2022 CCD Calculator'!$D$59,2),IF(B127&gt;'Step 2 - 2022 CCD Calculator'!$I$64,MIN(ROUND((B127-'Step 2 - 2022 CCD Calculator'!$I$65)*'Step 2 - 2022 CCD Calculator'!$D$61,2),'Step 2 - 2022 CCD Calculator'!$D$60),""))))</f>
        <v>-934.28</v>
      </c>
      <c r="E127" s="175"/>
      <c r="K127" s="133"/>
      <c r="L127" s="133"/>
    </row>
    <row r="128" spans="2:12">
      <c r="B128" s="157">
        <v>123</v>
      </c>
      <c r="C128" s="166">
        <f>IF(B128&lt;='Step 2 - 2022 CCD Calculator'!$I$60,'Step 2 - 2022 CCD Calculator'!$C$57,IF(AND(B128&gt;'Step 2 - 2022 CCD Calculator'!$I$60,B128&lt;='Step 2 - 2022 CCD Calculator'!$I$61),'Step 2 - 2022 CCD Calculator'!$C$58,IF(AND(B128&gt;'Step 2 - 2022 CCD Calculator'!$I$61,B128&lt;='Step 2 - 2022 CCD Calculator'!$I$63),ROUND('Step 2 - 2022 CCD Calculator'!$C$57+(B128-0)*'Step 2 - 2022 CCD Calculator'!$C$59,2),IF(B128&gt;'Step 2 - 2022 CCD Calculator'!$I$64,MIN(ROUND((B128-'Step 2 - 2022 CCD Calculator'!$I$65)*'Step 2 - 2022 CCD Calculator'!$C$61,2),'Step 2 - 2022 CCD Calculator'!$C$60),""))))</f>
        <v>-2284.14</v>
      </c>
      <c r="D128" s="166">
        <f>IF(B128&lt;='Step 2 - 2022 CCD Calculator'!$I$60,'Step 2 - 2022 CCD Calculator'!$D$57,IF(AND(B128&gt;'Step 2 - 2022 CCD Calculator'!$I$60,B128&lt;='Step 2 - 2022 CCD Calculator'!$I$61),'Step 2 - 2022 CCD Calculator'!$D$58,IF(AND(B128&gt;'Step 2 - 2022 CCD Calculator'!$I$61,B128&lt;='Step 2 - 2022 CCD Calculator'!$I$63),ROUND('Step 2 - 2022 CCD Calculator'!$D$57+(B128-0)*'Step 2 - 2022 CCD Calculator'!$D$59,2),IF(B128&gt;'Step 2 - 2022 CCD Calculator'!$I$64,MIN(ROUND((B128-'Step 2 - 2022 CCD Calculator'!$I$65)*'Step 2 - 2022 CCD Calculator'!$D$61,2),'Step 2 - 2022 CCD Calculator'!$D$60),""))))</f>
        <v>-913.66</v>
      </c>
      <c r="E128" s="175"/>
      <c r="K128" s="133"/>
      <c r="L128" s="133"/>
    </row>
    <row r="129" spans="2:12">
      <c r="B129" s="157">
        <v>124</v>
      </c>
      <c r="C129" s="166">
        <f>IF(B129&lt;='Step 2 - 2022 CCD Calculator'!$I$60,'Step 2 - 2022 CCD Calculator'!$C$57,IF(AND(B129&gt;'Step 2 - 2022 CCD Calculator'!$I$60,B129&lt;='Step 2 - 2022 CCD Calculator'!$I$61),'Step 2 - 2022 CCD Calculator'!$C$58,IF(AND(B129&gt;'Step 2 - 2022 CCD Calculator'!$I$61,B129&lt;='Step 2 - 2022 CCD Calculator'!$I$63),ROUND('Step 2 - 2022 CCD Calculator'!$C$57+(B129-0)*'Step 2 - 2022 CCD Calculator'!$C$59,2),IF(B129&gt;'Step 2 - 2022 CCD Calculator'!$I$64,MIN(ROUND((B129-'Step 2 - 2022 CCD Calculator'!$I$65)*'Step 2 - 2022 CCD Calculator'!$C$61,2),'Step 2 - 2022 CCD Calculator'!$C$60),""))))</f>
        <v>-2232.59</v>
      </c>
      <c r="D129" s="166">
        <f>IF(B129&lt;='Step 2 - 2022 CCD Calculator'!$I$60,'Step 2 - 2022 CCD Calculator'!$D$57,IF(AND(B129&gt;'Step 2 - 2022 CCD Calculator'!$I$60,B129&lt;='Step 2 - 2022 CCD Calculator'!$I$61),'Step 2 - 2022 CCD Calculator'!$D$58,IF(AND(B129&gt;'Step 2 - 2022 CCD Calculator'!$I$61,B129&lt;='Step 2 - 2022 CCD Calculator'!$I$63),ROUND('Step 2 - 2022 CCD Calculator'!$D$57+(B129-0)*'Step 2 - 2022 CCD Calculator'!$D$59,2),IF(B129&gt;'Step 2 - 2022 CCD Calculator'!$I$64,MIN(ROUND((B129-'Step 2 - 2022 CCD Calculator'!$I$65)*'Step 2 - 2022 CCD Calculator'!$D$61,2),'Step 2 - 2022 CCD Calculator'!$D$60),""))))</f>
        <v>-893.03</v>
      </c>
      <c r="E129" s="175"/>
      <c r="K129" s="133"/>
      <c r="L129" s="133"/>
    </row>
    <row r="130" spans="2:12">
      <c r="B130" s="157">
        <v>125</v>
      </c>
      <c r="C130" s="166">
        <f>IF(B130&lt;='Step 2 - 2022 CCD Calculator'!$I$60,'Step 2 - 2022 CCD Calculator'!$C$57,IF(AND(B130&gt;'Step 2 - 2022 CCD Calculator'!$I$60,B130&lt;='Step 2 - 2022 CCD Calculator'!$I$61),'Step 2 - 2022 CCD Calculator'!$C$58,IF(AND(B130&gt;'Step 2 - 2022 CCD Calculator'!$I$61,B130&lt;='Step 2 - 2022 CCD Calculator'!$I$63),ROUND('Step 2 - 2022 CCD Calculator'!$C$57+(B130-0)*'Step 2 - 2022 CCD Calculator'!$C$59,2),IF(B130&gt;'Step 2 - 2022 CCD Calculator'!$I$64,MIN(ROUND((B130-'Step 2 - 2022 CCD Calculator'!$I$65)*'Step 2 - 2022 CCD Calculator'!$C$61,2),'Step 2 - 2022 CCD Calculator'!$C$60),""))))</f>
        <v>-2181.0300000000002</v>
      </c>
      <c r="D130" s="166">
        <f>IF(B130&lt;='Step 2 - 2022 CCD Calculator'!$I$60,'Step 2 - 2022 CCD Calculator'!$D$57,IF(AND(B130&gt;'Step 2 - 2022 CCD Calculator'!$I$60,B130&lt;='Step 2 - 2022 CCD Calculator'!$I$61),'Step 2 - 2022 CCD Calculator'!$D$58,IF(AND(B130&gt;'Step 2 - 2022 CCD Calculator'!$I$61,B130&lt;='Step 2 - 2022 CCD Calculator'!$I$63),ROUND('Step 2 - 2022 CCD Calculator'!$D$57+(B130-0)*'Step 2 - 2022 CCD Calculator'!$D$59,2),IF(B130&gt;'Step 2 - 2022 CCD Calculator'!$I$64,MIN(ROUND((B130-'Step 2 - 2022 CCD Calculator'!$I$65)*'Step 2 - 2022 CCD Calculator'!$D$61,2),'Step 2 - 2022 CCD Calculator'!$D$60),""))))</f>
        <v>-872.41</v>
      </c>
      <c r="E130" s="175"/>
      <c r="K130" s="133"/>
      <c r="L130" s="133"/>
    </row>
    <row r="131" spans="2:12">
      <c r="B131" s="157">
        <v>126</v>
      </c>
      <c r="C131" s="166">
        <f>IF(B131&lt;='Step 2 - 2022 CCD Calculator'!$I$60,'Step 2 - 2022 CCD Calculator'!$C$57,IF(AND(B131&gt;'Step 2 - 2022 CCD Calculator'!$I$60,B131&lt;='Step 2 - 2022 CCD Calculator'!$I$61),'Step 2 - 2022 CCD Calculator'!$C$58,IF(AND(B131&gt;'Step 2 - 2022 CCD Calculator'!$I$61,B131&lt;='Step 2 - 2022 CCD Calculator'!$I$63),ROUND('Step 2 - 2022 CCD Calculator'!$C$57+(B131-0)*'Step 2 - 2022 CCD Calculator'!$C$59,2),IF(B131&gt;'Step 2 - 2022 CCD Calculator'!$I$64,MIN(ROUND((B131-'Step 2 - 2022 CCD Calculator'!$I$65)*'Step 2 - 2022 CCD Calculator'!$C$61,2),'Step 2 - 2022 CCD Calculator'!$C$60),""))))</f>
        <v>-2129.48</v>
      </c>
      <c r="D131" s="166">
        <f>IF(B131&lt;='Step 2 - 2022 CCD Calculator'!$I$60,'Step 2 - 2022 CCD Calculator'!$D$57,IF(AND(B131&gt;'Step 2 - 2022 CCD Calculator'!$I$60,B131&lt;='Step 2 - 2022 CCD Calculator'!$I$61),'Step 2 - 2022 CCD Calculator'!$D$58,IF(AND(B131&gt;'Step 2 - 2022 CCD Calculator'!$I$61,B131&lt;='Step 2 - 2022 CCD Calculator'!$I$63),ROUND('Step 2 - 2022 CCD Calculator'!$D$57+(B131-0)*'Step 2 - 2022 CCD Calculator'!$D$59,2),IF(B131&gt;'Step 2 - 2022 CCD Calculator'!$I$64,MIN(ROUND((B131-'Step 2 - 2022 CCD Calculator'!$I$65)*'Step 2 - 2022 CCD Calculator'!$D$61,2),'Step 2 - 2022 CCD Calculator'!$D$60),""))))</f>
        <v>-851.79</v>
      </c>
      <c r="E131" s="175"/>
      <c r="K131" s="133"/>
      <c r="L131" s="133"/>
    </row>
    <row r="132" spans="2:12">
      <c r="B132" s="157">
        <v>127</v>
      </c>
      <c r="C132" s="166">
        <f>IF(B132&lt;='Step 2 - 2022 CCD Calculator'!$I$60,'Step 2 - 2022 CCD Calculator'!$C$57,IF(AND(B132&gt;'Step 2 - 2022 CCD Calculator'!$I$60,B132&lt;='Step 2 - 2022 CCD Calculator'!$I$61),'Step 2 - 2022 CCD Calculator'!$C$58,IF(AND(B132&gt;'Step 2 - 2022 CCD Calculator'!$I$61,B132&lt;='Step 2 - 2022 CCD Calculator'!$I$63),ROUND('Step 2 - 2022 CCD Calculator'!$C$57+(B132-0)*'Step 2 - 2022 CCD Calculator'!$C$59,2),IF(B132&gt;'Step 2 - 2022 CCD Calculator'!$I$64,MIN(ROUND((B132-'Step 2 - 2022 CCD Calculator'!$I$65)*'Step 2 - 2022 CCD Calculator'!$C$61,2),'Step 2 - 2022 CCD Calculator'!$C$60),""))))</f>
        <v>-2077.9299999999998</v>
      </c>
      <c r="D132" s="166">
        <f>IF(B132&lt;='Step 2 - 2022 CCD Calculator'!$I$60,'Step 2 - 2022 CCD Calculator'!$D$57,IF(AND(B132&gt;'Step 2 - 2022 CCD Calculator'!$I$60,B132&lt;='Step 2 - 2022 CCD Calculator'!$I$61),'Step 2 - 2022 CCD Calculator'!$D$58,IF(AND(B132&gt;'Step 2 - 2022 CCD Calculator'!$I$61,B132&lt;='Step 2 - 2022 CCD Calculator'!$I$63),ROUND('Step 2 - 2022 CCD Calculator'!$D$57+(B132-0)*'Step 2 - 2022 CCD Calculator'!$D$59,2),IF(B132&gt;'Step 2 - 2022 CCD Calculator'!$I$64,MIN(ROUND((B132-'Step 2 - 2022 CCD Calculator'!$I$65)*'Step 2 - 2022 CCD Calculator'!$D$61,2),'Step 2 - 2022 CCD Calculator'!$D$60),""))))</f>
        <v>-831.17</v>
      </c>
      <c r="E132" s="175"/>
      <c r="K132" s="133"/>
      <c r="L132" s="133"/>
    </row>
    <row r="133" spans="2:12">
      <c r="B133" s="157">
        <v>128</v>
      </c>
      <c r="C133" s="166">
        <f>IF(B133&lt;='Step 2 - 2022 CCD Calculator'!$I$60,'Step 2 - 2022 CCD Calculator'!$C$57,IF(AND(B133&gt;'Step 2 - 2022 CCD Calculator'!$I$60,B133&lt;='Step 2 - 2022 CCD Calculator'!$I$61),'Step 2 - 2022 CCD Calculator'!$C$58,IF(AND(B133&gt;'Step 2 - 2022 CCD Calculator'!$I$61,B133&lt;='Step 2 - 2022 CCD Calculator'!$I$63),ROUND('Step 2 - 2022 CCD Calculator'!$C$57+(B133-0)*'Step 2 - 2022 CCD Calculator'!$C$59,2),IF(B133&gt;'Step 2 - 2022 CCD Calculator'!$I$64,MIN(ROUND((B133-'Step 2 - 2022 CCD Calculator'!$I$65)*'Step 2 - 2022 CCD Calculator'!$C$61,2),'Step 2 - 2022 CCD Calculator'!$C$60),""))))</f>
        <v>-2026.38</v>
      </c>
      <c r="D133" s="166">
        <f>IF(B133&lt;='Step 2 - 2022 CCD Calculator'!$I$60,'Step 2 - 2022 CCD Calculator'!$D$57,IF(AND(B133&gt;'Step 2 - 2022 CCD Calculator'!$I$60,B133&lt;='Step 2 - 2022 CCD Calculator'!$I$61),'Step 2 - 2022 CCD Calculator'!$D$58,IF(AND(B133&gt;'Step 2 - 2022 CCD Calculator'!$I$61,B133&lt;='Step 2 - 2022 CCD Calculator'!$I$63),ROUND('Step 2 - 2022 CCD Calculator'!$D$57+(B133-0)*'Step 2 - 2022 CCD Calculator'!$D$59,2),IF(B133&gt;'Step 2 - 2022 CCD Calculator'!$I$64,MIN(ROUND((B133-'Step 2 - 2022 CCD Calculator'!$I$65)*'Step 2 - 2022 CCD Calculator'!$D$61,2),'Step 2 - 2022 CCD Calculator'!$D$60),""))))</f>
        <v>-810.55</v>
      </c>
      <c r="E133" s="175"/>
      <c r="K133" s="133"/>
      <c r="L133" s="133"/>
    </row>
    <row r="134" spans="2:12">
      <c r="B134" s="157">
        <v>129</v>
      </c>
      <c r="C134" s="166">
        <f>IF(B134&lt;='Step 2 - 2022 CCD Calculator'!$I$60,'Step 2 - 2022 CCD Calculator'!$C$57,IF(AND(B134&gt;'Step 2 - 2022 CCD Calculator'!$I$60,B134&lt;='Step 2 - 2022 CCD Calculator'!$I$61),'Step 2 - 2022 CCD Calculator'!$C$58,IF(AND(B134&gt;'Step 2 - 2022 CCD Calculator'!$I$61,B134&lt;='Step 2 - 2022 CCD Calculator'!$I$63),ROUND('Step 2 - 2022 CCD Calculator'!$C$57+(B134-0)*'Step 2 - 2022 CCD Calculator'!$C$59,2),IF(B134&gt;'Step 2 - 2022 CCD Calculator'!$I$64,MIN(ROUND((B134-'Step 2 - 2022 CCD Calculator'!$I$65)*'Step 2 - 2022 CCD Calculator'!$C$61,2),'Step 2 - 2022 CCD Calculator'!$C$60),""))))</f>
        <v>-1974.83</v>
      </c>
      <c r="D134" s="166">
        <f>IF(B134&lt;='Step 2 - 2022 CCD Calculator'!$I$60,'Step 2 - 2022 CCD Calculator'!$D$57,IF(AND(B134&gt;'Step 2 - 2022 CCD Calculator'!$I$60,B134&lt;='Step 2 - 2022 CCD Calculator'!$I$61),'Step 2 - 2022 CCD Calculator'!$D$58,IF(AND(B134&gt;'Step 2 - 2022 CCD Calculator'!$I$61,B134&lt;='Step 2 - 2022 CCD Calculator'!$I$63),ROUND('Step 2 - 2022 CCD Calculator'!$D$57+(B134-0)*'Step 2 - 2022 CCD Calculator'!$D$59,2),IF(B134&gt;'Step 2 - 2022 CCD Calculator'!$I$64,MIN(ROUND((B134-'Step 2 - 2022 CCD Calculator'!$I$65)*'Step 2 - 2022 CCD Calculator'!$D$61,2),'Step 2 - 2022 CCD Calculator'!$D$60),""))))</f>
        <v>-789.93</v>
      </c>
      <c r="E134" s="175"/>
      <c r="K134" s="133"/>
      <c r="L134" s="133"/>
    </row>
    <row r="135" spans="2:12">
      <c r="B135" s="157">
        <v>130</v>
      </c>
      <c r="C135" s="166">
        <f>IF(B135&lt;='Step 2 - 2022 CCD Calculator'!$I$60,'Step 2 - 2022 CCD Calculator'!$C$57,IF(AND(B135&gt;'Step 2 - 2022 CCD Calculator'!$I$60,B135&lt;='Step 2 - 2022 CCD Calculator'!$I$61),'Step 2 - 2022 CCD Calculator'!$C$58,IF(AND(B135&gt;'Step 2 - 2022 CCD Calculator'!$I$61,B135&lt;='Step 2 - 2022 CCD Calculator'!$I$63),ROUND('Step 2 - 2022 CCD Calculator'!$C$57+(B135-0)*'Step 2 - 2022 CCD Calculator'!$C$59,2),IF(B135&gt;'Step 2 - 2022 CCD Calculator'!$I$64,MIN(ROUND((B135-'Step 2 - 2022 CCD Calculator'!$I$65)*'Step 2 - 2022 CCD Calculator'!$C$61,2),'Step 2 - 2022 CCD Calculator'!$C$60),""))))</f>
        <v>-1923.28</v>
      </c>
      <c r="D135" s="166">
        <f>IF(B135&lt;='Step 2 - 2022 CCD Calculator'!$I$60,'Step 2 - 2022 CCD Calculator'!$D$57,IF(AND(B135&gt;'Step 2 - 2022 CCD Calculator'!$I$60,B135&lt;='Step 2 - 2022 CCD Calculator'!$I$61),'Step 2 - 2022 CCD Calculator'!$D$58,IF(AND(B135&gt;'Step 2 - 2022 CCD Calculator'!$I$61,B135&lt;='Step 2 - 2022 CCD Calculator'!$I$63),ROUND('Step 2 - 2022 CCD Calculator'!$D$57+(B135-0)*'Step 2 - 2022 CCD Calculator'!$D$59,2),IF(B135&gt;'Step 2 - 2022 CCD Calculator'!$I$64,MIN(ROUND((B135-'Step 2 - 2022 CCD Calculator'!$I$65)*'Step 2 - 2022 CCD Calculator'!$D$61,2),'Step 2 - 2022 CCD Calculator'!$D$60),""))))</f>
        <v>-769.31</v>
      </c>
      <c r="E135" s="175">
        <v>8494</v>
      </c>
      <c r="K135" s="133"/>
      <c r="L135" s="133"/>
    </row>
    <row r="136" spans="2:12">
      <c r="B136" s="157">
        <v>131</v>
      </c>
      <c r="C136" s="166">
        <f>IF(B136&lt;='Step 2 - 2022 CCD Calculator'!$I$60,'Step 2 - 2022 CCD Calculator'!$C$57,IF(AND(B136&gt;'Step 2 - 2022 CCD Calculator'!$I$60,B136&lt;='Step 2 - 2022 CCD Calculator'!$I$61),'Step 2 - 2022 CCD Calculator'!$C$58,IF(AND(B136&gt;'Step 2 - 2022 CCD Calculator'!$I$61,B136&lt;='Step 2 - 2022 CCD Calculator'!$I$63),ROUND('Step 2 - 2022 CCD Calculator'!$C$57+(B136-0)*'Step 2 - 2022 CCD Calculator'!$C$59,2),IF(B136&gt;'Step 2 - 2022 CCD Calculator'!$I$64,MIN(ROUND((B136-'Step 2 - 2022 CCD Calculator'!$I$65)*'Step 2 - 2022 CCD Calculator'!$C$61,2),'Step 2 - 2022 CCD Calculator'!$C$60),""))))</f>
        <v>-1871.72</v>
      </c>
      <c r="D136" s="166">
        <f>IF(B136&lt;='Step 2 - 2022 CCD Calculator'!$I$60,'Step 2 - 2022 CCD Calculator'!$D$57,IF(AND(B136&gt;'Step 2 - 2022 CCD Calculator'!$I$60,B136&lt;='Step 2 - 2022 CCD Calculator'!$I$61),'Step 2 - 2022 CCD Calculator'!$D$58,IF(AND(B136&gt;'Step 2 - 2022 CCD Calculator'!$I$61,B136&lt;='Step 2 - 2022 CCD Calculator'!$I$63),ROUND('Step 2 - 2022 CCD Calculator'!$D$57+(B136-0)*'Step 2 - 2022 CCD Calculator'!$D$59,2),IF(B136&gt;'Step 2 - 2022 CCD Calculator'!$I$64,MIN(ROUND((B136-'Step 2 - 2022 CCD Calculator'!$I$65)*'Step 2 - 2022 CCD Calculator'!$D$61,2),'Step 2 - 2022 CCD Calculator'!$D$60),""))))</f>
        <v>-748.69</v>
      </c>
      <c r="E136" s="175"/>
      <c r="K136" s="133"/>
      <c r="L136" s="133"/>
    </row>
    <row r="137" spans="2:12">
      <c r="B137" s="157">
        <v>132</v>
      </c>
      <c r="C137" s="166">
        <f>IF(B137&lt;='Step 2 - 2022 CCD Calculator'!$I$60,'Step 2 - 2022 CCD Calculator'!$C$57,IF(AND(B137&gt;'Step 2 - 2022 CCD Calculator'!$I$60,B137&lt;='Step 2 - 2022 CCD Calculator'!$I$61),'Step 2 - 2022 CCD Calculator'!$C$58,IF(AND(B137&gt;'Step 2 - 2022 CCD Calculator'!$I$61,B137&lt;='Step 2 - 2022 CCD Calculator'!$I$63),ROUND('Step 2 - 2022 CCD Calculator'!$C$57+(B137-0)*'Step 2 - 2022 CCD Calculator'!$C$59,2),IF(B137&gt;'Step 2 - 2022 CCD Calculator'!$I$64,MIN(ROUND((B137-'Step 2 - 2022 CCD Calculator'!$I$65)*'Step 2 - 2022 CCD Calculator'!$C$61,2),'Step 2 - 2022 CCD Calculator'!$C$60),""))))</f>
        <v>-1820.17</v>
      </c>
      <c r="D137" s="166">
        <f>IF(B137&lt;='Step 2 - 2022 CCD Calculator'!$I$60,'Step 2 - 2022 CCD Calculator'!$D$57,IF(AND(B137&gt;'Step 2 - 2022 CCD Calculator'!$I$60,B137&lt;='Step 2 - 2022 CCD Calculator'!$I$61),'Step 2 - 2022 CCD Calculator'!$D$58,IF(AND(B137&gt;'Step 2 - 2022 CCD Calculator'!$I$61,B137&lt;='Step 2 - 2022 CCD Calculator'!$I$63),ROUND('Step 2 - 2022 CCD Calculator'!$D$57+(B137-0)*'Step 2 - 2022 CCD Calculator'!$D$59,2),IF(B137&gt;'Step 2 - 2022 CCD Calculator'!$I$64,MIN(ROUND((B137-'Step 2 - 2022 CCD Calculator'!$I$65)*'Step 2 - 2022 CCD Calculator'!$D$61,2),'Step 2 - 2022 CCD Calculator'!$D$60),""))))</f>
        <v>-728.07</v>
      </c>
      <c r="E137" s="175"/>
      <c r="K137" s="133"/>
      <c r="L137" s="133"/>
    </row>
    <row r="138" spans="2:12">
      <c r="B138" s="157">
        <v>133</v>
      </c>
      <c r="C138" s="166">
        <f>IF(B138&lt;='Step 2 - 2022 CCD Calculator'!$I$60,'Step 2 - 2022 CCD Calculator'!$C$57,IF(AND(B138&gt;'Step 2 - 2022 CCD Calculator'!$I$60,B138&lt;='Step 2 - 2022 CCD Calculator'!$I$61),'Step 2 - 2022 CCD Calculator'!$C$58,IF(AND(B138&gt;'Step 2 - 2022 CCD Calculator'!$I$61,B138&lt;='Step 2 - 2022 CCD Calculator'!$I$63),ROUND('Step 2 - 2022 CCD Calculator'!$C$57+(B138-0)*'Step 2 - 2022 CCD Calculator'!$C$59,2),IF(B138&gt;'Step 2 - 2022 CCD Calculator'!$I$64,MIN(ROUND((B138-'Step 2 - 2022 CCD Calculator'!$I$65)*'Step 2 - 2022 CCD Calculator'!$C$61,2),'Step 2 - 2022 CCD Calculator'!$C$60),""))))</f>
        <v>-1768.62</v>
      </c>
      <c r="D138" s="166">
        <f>IF(B138&lt;='Step 2 - 2022 CCD Calculator'!$I$60,'Step 2 - 2022 CCD Calculator'!$D$57,IF(AND(B138&gt;'Step 2 - 2022 CCD Calculator'!$I$60,B138&lt;='Step 2 - 2022 CCD Calculator'!$I$61),'Step 2 - 2022 CCD Calculator'!$D$58,IF(AND(B138&gt;'Step 2 - 2022 CCD Calculator'!$I$61,B138&lt;='Step 2 - 2022 CCD Calculator'!$I$63),ROUND('Step 2 - 2022 CCD Calculator'!$D$57+(B138-0)*'Step 2 - 2022 CCD Calculator'!$D$59,2),IF(B138&gt;'Step 2 - 2022 CCD Calculator'!$I$64,MIN(ROUND((B138-'Step 2 - 2022 CCD Calculator'!$I$65)*'Step 2 - 2022 CCD Calculator'!$D$61,2),'Step 2 - 2022 CCD Calculator'!$D$60),""))))</f>
        <v>-707.45</v>
      </c>
      <c r="E138" s="175"/>
      <c r="K138" s="133"/>
      <c r="L138" s="133"/>
    </row>
    <row r="139" spans="2:12">
      <c r="B139" s="157">
        <v>134</v>
      </c>
      <c r="C139" s="166">
        <f>IF(B139&lt;='Step 2 - 2022 CCD Calculator'!$I$60,'Step 2 - 2022 CCD Calculator'!$C$57,IF(AND(B139&gt;'Step 2 - 2022 CCD Calculator'!$I$60,B139&lt;='Step 2 - 2022 CCD Calculator'!$I$61),'Step 2 - 2022 CCD Calculator'!$C$58,IF(AND(B139&gt;'Step 2 - 2022 CCD Calculator'!$I$61,B139&lt;='Step 2 - 2022 CCD Calculator'!$I$63),ROUND('Step 2 - 2022 CCD Calculator'!$C$57+(B139-0)*'Step 2 - 2022 CCD Calculator'!$C$59,2),IF(B139&gt;'Step 2 - 2022 CCD Calculator'!$I$64,MIN(ROUND((B139-'Step 2 - 2022 CCD Calculator'!$I$65)*'Step 2 - 2022 CCD Calculator'!$C$61,2),'Step 2 - 2022 CCD Calculator'!$C$60),""))))</f>
        <v>-1717.07</v>
      </c>
      <c r="D139" s="166">
        <f>IF(B139&lt;='Step 2 - 2022 CCD Calculator'!$I$60,'Step 2 - 2022 CCD Calculator'!$D$57,IF(AND(B139&gt;'Step 2 - 2022 CCD Calculator'!$I$60,B139&lt;='Step 2 - 2022 CCD Calculator'!$I$61),'Step 2 - 2022 CCD Calculator'!$D$58,IF(AND(B139&gt;'Step 2 - 2022 CCD Calculator'!$I$61,B139&lt;='Step 2 - 2022 CCD Calculator'!$I$63),ROUND('Step 2 - 2022 CCD Calculator'!$D$57+(B139-0)*'Step 2 - 2022 CCD Calculator'!$D$59,2),IF(B139&gt;'Step 2 - 2022 CCD Calculator'!$I$64,MIN(ROUND((B139-'Step 2 - 2022 CCD Calculator'!$I$65)*'Step 2 - 2022 CCD Calculator'!$D$61,2),'Step 2 - 2022 CCD Calculator'!$D$60),""))))</f>
        <v>-686.83</v>
      </c>
      <c r="E139" s="175"/>
      <c r="K139" s="133"/>
      <c r="L139" s="133"/>
    </row>
    <row r="140" spans="2:12">
      <c r="B140" s="157">
        <v>135</v>
      </c>
      <c r="C140" s="166">
        <f>IF(B140&lt;='Step 2 - 2022 CCD Calculator'!$I$60,'Step 2 - 2022 CCD Calculator'!$C$57,IF(AND(B140&gt;'Step 2 - 2022 CCD Calculator'!$I$60,B140&lt;='Step 2 - 2022 CCD Calculator'!$I$61),'Step 2 - 2022 CCD Calculator'!$C$58,IF(AND(B140&gt;'Step 2 - 2022 CCD Calculator'!$I$61,B140&lt;='Step 2 - 2022 CCD Calculator'!$I$63),ROUND('Step 2 - 2022 CCD Calculator'!$C$57+(B140-0)*'Step 2 - 2022 CCD Calculator'!$C$59,2),IF(B140&gt;'Step 2 - 2022 CCD Calculator'!$I$64,MIN(ROUND((B140-'Step 2 - 2022 CCD Calculator'!$I$65)*'Step 2 - 2022 CCD Calculator'!$C$61,2),'Step 2 - 2022 CCD Calculator'!$C$60),""))))</f>
        <v>-1665.52</v>
      </c>
      <c r="D140" s="166">
        <f>IF(B140&lt;='Step 2 - 2022 CCD Calculator'!$I$60,'Step 2 - 2022 CCD Calculator'!$D$57,IF(AND(B140&gt;'Step 2 - 2022 CCD Calculator'!$I$60,B140&lt;='Step 2 - 2022 CCD Calculator'!$I$61),'Step 2 - 2022 CCD Calculator'!$D$58,IF(AND(B140&gt;'Step 2 - 2022 CCD Calculator'!$I$61,B140&lt;='Step 2 - 2022 CCD Calculator'!$I$63),ROUND('Step 2 - 2022 CCD Calculator'!$D$57+(B140-0)*'Step 2 - 2022 CCD Calculator'!$D$59,2),IF(B140&gt;'Step 2 - 2022 CCD Calculator'!$I$64,MIN(ROUND((B140-'Step 2 - 2022 CCD Calculator'!$I$65)*'Step 2 - 2022 CCD Calculator'!$D$61,2),'Step 2 - 2022 CCD Calculator'!$D$60),""))))</f>
        <v>-666.21</v>
      </c>
      <c r="E140" s="175"/>
      <c r="K140" s="133"/>
      <c r="L140" s="133"/>
    </row>
    <row r="141" spans="2:12">
      <c r="B141" s="157">
        <v>136</v>
      </c>
      <c r="C141" s="166">
        <f>IF(B141&lt;='Step 2 - 2022 CCD Calculator'!$I$60,'Step 2 - 2022 CCD Calculator'!$C$57,IF(AND(B141&gt;'Step 2 - 2022 CCD Calculator'!$I$60,B141&lt;='Step 2 - 2022 CCD Calculator'!$I$61),'Step 2 - 2022 CCD Calculator'!$C$58,IF(AND(B141&gt;'Step 2 - 2022 CCD Calculator'!$I$61,B141&lt;='Step 2 - 2022 CCD Calculator'!$I$63),ROUND('Step 2 - 2022 CCD Calculator'!$C$57+(B141-0)*'Step 2 - 2022 CCD Calculator'!$C$59,2),IF(B141&gt;'Step 2 - 2022 CCD Calculator'!$I$64,MIN(ROUND((B141-'Step 2 - 2022 CCD Calculator'!$I$65)*'Step 2 - 2022 CCD Calculator'!$C$61,2),'Step 2 - 2022 CCD Calculator'!$C$60),""))))</f>
        <v>-1613.97</v>
      </c>
      <c r="D141" s="166">
        <f>IF(B141&lt;='Step 2 - 2022 CCD Calculator'!$I$60,'Step 2 - 2022 CCD Calculator'!$D$57,IF(AND(B141&gt;'Step 2 - 2022 CCD Calculator'!$I$60,B141&lt;='Step 2 - 2022 CCD Calculator'!$I$61),'Step 2 - 2022 CCD Calculator'!$D$58,IF(AND(B141&gt;'Step 2 - 2022 CCD Calculator'!$I$61,B141&lt;='Step 2 - 2022 CCD Calculator'!$I$63),ROUND('Step 2 - 2022 CCD Calculator'!$D$57+(B141-0)*'Step 2 - 2022 CCD Calculator'!$D$59,2),IF(B141&gt;'Step 2 - 2022 CCD Calculator'!$I$64,MIN(ROUND((B141-'Step 2 - 2022 CCD Calculator'!$I$65)*'Step 2 - 2022 CCD Calculator'!$D$61,2),'Step 2 - 2022 CCD Calculator'!$D$60),""))))</f>
        <v>-645.59</v>
      </c>
      <c r="E141" s="175"/>
      <c r="K141" s="133"/>
      <c r="L141" s="133"/>
    </row>
    <row r="142" spans="2:12">
      <c r="B142" s="157">
        <v>137</v>
      </c>
      <c r="C142" s="166">
        <f>IF(B142&lt;='Step 2 - 2022 CCD Calculator'!$I$60,'Step 2 - 2022 CCD Calculator'!$C$57,IF(AND(B142&gt;'Step 2 - 2022 CCD Calculator'!$I$60,B142&lt;='Step 2 - 2022 CCD Calculator'!$I$61),'Step 2 - 2022 CCD Calculator'!$C$58,IF(AND(B142&gt;'Step 2 - 2022 CCD Calculator'!$I$61,B142&lt;='Step 2 - 2022 CCD Calculator'!$I$63),ROUND('Step 2 - 2022 CCD Calculator'!$C$57+(B142-0)*'Step 2 - 2022 CCD Calculator'!$C$59,2),IF(B142&gt;'Step 2 - 2022 CCD Calculator'!$I$64,MIN(ROUND((B142-'Step 2 - 2022 CCD Calculator'!$I$65)*'Step 2 - 2022 CCD Calculator'!$C$61,2),'Step 2 - 2022 CCD Calculator'!$C$60),""))))</f>
        <v>-1562.41</v>
      </c>
      <c r="D142" s="166">
        <f>IF(B142&lt;='Step 2 - 2022 CCD Calculator'!$I$60,'Step 2 - 2022 CCD Calculator'!$D$57,IF(AND(B142&gt;'Step 2 - 2022 CCD Calculator'!$I$60,B142&lt;='Step 2 - 2022 CCD Calculator'!$I$61),'Step 2 - 2022 CCD Calculator'!$D$58,IF(AND(B142&gt;'Step 2 - 2022 CCD Calculator'!$I$61,B142&lt;='Step 2 - 2022 CCD Calculator'!$I$63),ROUND('Step 2 - 2022 CCD Calculator'!$D$57+(B142-0)*'Step 2 - 2022 CCD Calculator'!$D$59,2),IF(B142&gt;'Step 2 - 2022 CCD Calculator'!$I$64,MIN(ROUND((B142-'Step 2 - 2022 CCD Calculator'!$I$65)*'Step 2 - 2022 CCD Calculator'!$D$61,2),'Step 2 - 2022 CCD Calculator'!$D$60),""))))</f>
        <v>-624.97</v>
      </c>
      <c r="E142" s="175"/>
      <c r="K142" s="133"/>
      <c r="L142" s="133"/>
    </row>
    <row r="143" spans="2:12">
      <c r="B143" s="157">
        <v>138</v>
      </c>
      <c r="C143" s="166">
        <f>IF(B143&lt;='Step 2 - 2022 CCD Calculator'!$I$60,'Step 2 - 2022 CCD Calculator'!$C$57,IF(AND(B143&gt;'Step 2 - 2022 CCD Calculator'!$I$60,B143&lt;='Step 2 - 2022 CCD Calculator'!$I$61),'Step 2 - 2022 CCD Calculator'!$C$58,IF(AND(B143&gt;'Step 2 - 2022 CCD Calculator'!$I$61,B143&lt;='Step 2 - 2022 CCD Calculator'!$I$63),ROUND('Step 2 - 2022 CCD Calculator'!$C$57+(B143-0)*'Step 2 - 2022 CCD Calculator'!$C$59,2),IF(B143&gt;'Step 2 - 2022 CCD Calculator'!$I$64,MIN(ROUND((B143-'Step 2 - 2022 CCD Calculator'!$I$65)*'Step 2 - 2022 CCD Calculator'!$C$61,2),'Step 2 - 2022 CCD Calculator'!$C$60),""))))</f>
        <v>-1510.86</v>
      </c>
      <c r="D143" s="166">
        <f>IF(B143&lt;='Step 2 - 2022 CCD Calculator'!$I$60,'Step 2 - 2022 CCD Calculator'!$D$57,IF(AND(B143&gt;'Step 2 - 2022 CCD Calculator'!$I$60,B143&lt;='Step 2 - 2022 CCD Calculator'!$I$61),'Step 2 - 2022 CCD Calculator'!$D$58,IF(AND(B143&gt;'Step 2 - 2022 CCD Calculator'!$I$61,B143&lt;='Step 2 - 2022 CCD Calculator'!$I$63),ROUND('Step 2 - 2022 CCD Calculator'!$D$57+(B143-0)*'Step 2 - 2022 CCD Calculator'!$D$59,2),IF(B143&gt;'Step 2 - 2022 CCD Calculator'!$I$64,MIN(ROUND((B143-'Step 2 - 2022 CCD Calculator'!$I$65)*'Step 2 - 2022 CCD Calculator'!$D$61,2),'Step 2 - 2022 CCD Calculator'!$D$60),""))))</f>
        <v>-604.34</v>
      </c>
      <c r="E143" s="175"/>
      <c r="K143" s="133"/>
      <c r="L143" s="133"/>
    </row>
    <row r="144" spans="2:12">
      <c r="B144" s="157">
        <v>139</v>
      </c>
      <c r="C144" s="166">
        <f>IF(B144&lt;='Step 2 - 2022 CCD Calculator'!$I$60,'Step 2 - 2022 CCD Calculator'!$C$57,IF(AND(B144&gt;'Step 2 - 2022 CCD Calculator'!$I$60,B144&lt;='Step 2 - 2022 CCD Calculator'!$I$61),'Step 2 - 2022 CCD Calculator'!$C$58,IF(AND(B144&gt;'Step 2 - 2022 CCD Calculator'!$I$61,B144&lt;='Step 2 - 2022 CCD Calculator'!$I$63),ROUND('Step 2 - 2022 CCD Calculator'!$C$57+(B144-0)*'Step 2 - 2022 CCD Calculator'!$C$59,2),IF(B144&gt;'Step 2 - 2022 CCD Calculator'!$I$64,MIN(ROUND((B144-'Step 2 - 2022 CCD Calculator'!$I$65)*'Step 2 - 2022 CCD Calculator'!$C$61,2),'Step 2 - 2022 CCD Calculator'!$C$60),""))))</f>
        <v>-1459.31</v>
      </c>
      <c r="D144" s="166">
        <f>IF(B144&lt;='Step 2 - 2022 CCD Calculator'!$I$60,'Step 2 - 2022 CCD Calculator'!$D$57,IF(AND(B144&gt;'Step 2 - 2022 CCD Calculator'!$I$60,B144&lt;='Step 2 - 2022 CCD Calculator'!$I$61),'Step 2 - 2022 CCD Calculator'!$D$58,IF(AND(B144&gt;'Step 2 - 2022 CCD Calculator'!$I$61,B144&lt;='Step 2 - 2022 CCD Calculator'!$I$63),ROUND('Step 2 - 2022 CCD Calculator'!$D$57+(B144-0)*'Step 2 - 2022 CCD Calculator'!$D$59,2),IF(B144&gt;'Step 2 - 2022 CCD Calculator'!$I$64,MIN(ROUND((B144-'Step 2 - 2022 CCD Calculator'!$I$65)*'Step 2 - 2022 CCD Calculator'!$D$61,2),'Step 2 - 2022 CCD Calculator'!$D$60),""))))</f>
        <v>-583.72</v>
      </c>
      <c r="E144" s="175"/>
      <c r="K144" s="133"/>
      <c r="L144" s="133"/>
    </row>
    <row r="145" spans="2:12">
      <c r="B145" s="157">
        <v>140</v>
      </c>
      <c r="C145" s="166">
        <f>IF(B145&lt;='Step 2 - 2022 CCD Calculator'!$I$60,'Step 2 - 2022 CCD Calculator'!$C$57,IF(AND(B145&gt;'Step 2 - 2022 CCD Calculator'!$I$60,B145&lt;='Step 2 - 2022 CCD Calculator'!$I$61),'Step 2 - 2022 CCD Calculator'!$C$58,IF(AND(B145&gt;'Step 2 - 2022 CCD Calculator'!$I$61,B145&lt;='Step 2 - 2022 CCD Calculator'!$I$63),ROUND('Step 2 - 2022 CCD Calculator'!$C$57+(B145-0)*'Step 2 - 2022 CCD Calculator'!$C$59,2),IF(B145&gt;'Step 2 - 2022 CCD Calculator'!$I$64,MIN(ROUND((B145-'Step 2 - 2022 CCD Calculator'!$I$65)*'Step 2 - 2022 CCD Calculator'!$C$61,2),'Step 2 - 2022 CCD Calculator'!$C$60),""))))</f>
        <v>-1407.76</v>
      </c>
      <c r="D145" s="166">
        <f>IF(B145&lt;='Step 2 - 2022 CCD Calculator'!$I$60,'Step 2 - 2022 CCD Calculator'!$D$57,IF(AND(B145&gt;'Step 2 - 2022 CCD Calculator'!$I$60,B145&lt;='Step 2 - 2022 CCD Calculator'!$I$61),'Step 2 - 2022 CCD Calculator'!$D$58,IF(AND(B145&gt;'Step 2 - 2022 CCD Calculator'!$I$61,B145&lt;='Step 2 - 2022 CCD Calculator'!$I$63),ROUND('Step 2 - 2022 CCD Calculator'!$D$57+(B145-0)*'Step 2 - 2022 CCD Calculator'!$D$59,2),IF(B145&gt;'Step 2 - 2022 CCD Calculator'!$I$64,MIN(ROUND((B145-'Step 2 - 2022 CCD Calculator'!$I$65)*'Step 2 - 2022 CCD Calculator'!$D$61,2),'Step 2 - 2022 CCD Calculator'!$D$60),""))))</f>
        <v>-563.1</v>
      </c>
      <c r="E145" s="175">
        <v>7514</v>
      </c>
      <c r="K145" s="133"/>
      <c r="L145" s="133"/>
    </row>
    <row r="146" spans="2:12">
      <c r="B146" s="157">
        <v>141</v>
      </c>
      <c r="C146" s="166">
        <f>IF(B146&lt;='Step 2 - 2022 CCD Calculator'!$I$60,'Step 2 - 2022 CCD Calculator'!$C$57,IF(AND(B146&gt;'Step 2 - 2022 CCD Calculator'!$I$60,B146&lt;='Step 2 - 2022 CCD Calculator'!$I$61),'Step 2 - 2022 CCD Calculator'!$C$58,IF(AND(B146&gt;'Step 2 - 2022 CCD Calculator'!$I$61,B146&lt;='Step 2 - 2022 CCD Calculator'!$I$63),ROUND('Step 2 - 2022 CCD Calculator'!$C$57+(B146-0)*'Step 2 - 2022 CCD Calculator'!$C$59,2),IF(B146&gt;'Step 2 - 2022 CCD Calculator'!$I$64,MIN(ROUND((B146-'Step 2 - 2022 CCD Calculator'!$I$65)*'Step 2 - 2022 CCD Calculator'!$C$61,2),'Step 2 - 2022 CCD Calculator'!$C$60),""))))</f>
        <v>-1356.21</v>
      </c>
      <c r="D146" s="166">
        <f>IF(B146&lt;='Step 2 - 2022 CCD Calculator'!$I$60,'Step 2 - 2022 CCD Calculator'!$D$57,IF(AND(B146&gt;'Step 2 - 2022 CCD Calculator'!$I$60,B146&lt;='Step 2 - 2022 CCD Calculator'!$I$61),'Step 2 - 2022 CCD Calculator'!$D$58,IF(AND(B146&gt;'Step 2 - 2022 CCD Calculator'!$I$61,B146&lt;='Step 2 - 2022 CCD Calculator'!$I$63),ROUND('Step 2 - 2022 CCD Calculator'!$D$57+(B146-0)*'Step 2 - 2022 CCD Calculator'!$D$59,2),IF(B146&gt;'Step 2 - 2022 CCD Calculator'!$I$64,MIN(ROUND((B146-'Step 2 - 2022 CCD Calculator'!$I$65)*'Step 2 - 2022 CCD Calculator'!$D$61,2),'Step 2 - 2022 CCD Calculator'!$D$60),""))))</f>
        <v>-542.48</v>
      </c>
      <c r="E146" s="175"/>
      <c r="K146" s="133"/>
      <c r="L146" s="133"/>
    </row>
    <row r="147" spans="2:12">
      <c r="B147" s="157">
        <v>142</v>
      </c>
      <c r="C147" s="166">
        <f>IF(B147&lt;='Step 2 - 2022 CCD Calculator'!$I$60,'Step 2 - 2022 CCD Calculator'!$C$57,IF(AND(B147&gt;'Step 2 - 2022 CCD Calculator'!$I$60,B147&lt;='Step 2 - 2022 CCD Calculator'!$I$61),'Step 2 - 2022 CCD Calculator'!$C$58,IF(AND(B147&gt;'Step 2 - 2022 CCD Calculator'!$I$61,B147&lt;='Step 2 - 2022 CCD Calculator'!$I$63),ROUND('Step 2 - 2022 CCD Calculator'!$C$57+(B147-0)*'Step 2 - 2022 CCD Calculator'!$C$59,2),IF(B147&gt;'Step 2 - 2022 CCD Calculator'!$I$64,MIN(ROUND((B147-'Step 2 - 2022 CCD Calculator'!$I$65)*'Step 2 - 2022 CCD Calculator'!$C$61,2),'Step 2 - 2022 CCD Calculator'!$C$60),""))))</f>
        <v>-1304.6600000000001</v>
      </c>
      <c r="D147" s="166">
        <f>IF(B147&lt;='Step 2 - 2022 CCD Calculator'!$I$60,'Step 2 - 2022 CCD Calculator'!$D$57,IF(AND(B147&gt;'Step 2 - 2022 CCD Calculator'!$I$60,B147&lt;='Step 2 - 2022 CCD Calculator'!$I$61),'Step 2 - 2022 CCD Calculator'!$D$58,IF(AND(B147&gt;'Step 2 - 2022 CCD Calculator'!$I$61,B147&lt;='Step 2 - 2022 CCD Calculator'!$I$63),ROUND('Step 2 - 2022 CCD Calculator'!$D$57+(B147-0)*'Step 2 - 2022 CCD Calculator'!$D$59,2),IF(B147&gt;'Step 2 - 2022 CCD Calculator'!$I$64,MIN(ROUND((B147-'Step 2 - 2022 CCD Calculator'!$I$65)*'Step 2 - 2022 CCD Calculator'!$D$61,2),'Step 2 - 2022 CCD Calculator'!$D$60),""))))</f>
        <v>-521.86</v>
      </c>
      <c r="E147" s="175"/>
      <c r="K147" s="133"/>
      <c r="L147" s="133"/>
    </row>
    <row r="148" spans="2:12">
      <c r="B148" s="157">
        <v>143</v>
      </c>
      <c r="C148" s="166">
        <f>IF(B148&lt;='Step 2 - 2022 CCD Calculator'!$I$60,'Step 2 - 2022 CCD Calculator'!$C$57,IF(AND(B148&gt;'Step 2 - 2022 CCD Calculator'!$I$60,B148&lt;='Step 2 - 2022 CCD Calculator'!$I$61),'Step 2 - 2022 CCD Calculator'!$C$58,IF(AND(B148&gt;'Step 2 - 2022 CCD Calculator'!$I$61,B148&lt;='Step 2 - 2022 CCD Calculator'!$I$63),ROUND('Step 2 - 2022 CCD Calculator'!$C$57+(B148-0)*'Step 2 - 2022 CCD Calculator'!$C$59,2),IF(B148&gt;'Step 2 - 2022 CCD Calculator'!$I$64,MIN(ROUND((B148-'Step 2 - 2022 CCD Calculator'!$I$65)*'Step 2 - 2022 CCD Calculator'!$C$61,2),'Step 2 - 2022 CCD Calculator'!$C$60),""))))</f>
        <v>-1253.0999999999999</v>
      </c>
      <c r="D148" s="166">
        <f>IF(B148&lt;='Step 2 - 2022 CCD Calculator'!$I$60,'Step 2 - 2022 CCD Calculator'!$D$57,IF(AND(B148&gt;'Step 2 - 2022 CCD Calculator'!$I$60,B148&lt;='Step 2 - 2022 CCD Calculator'!$I$61),'Step 2 - 2022 CCD Calculator'!$D$58,IF(AND(B148&gt;'Step 2 - 2022 CCD Calculator'!$I$61,B148&lt;='Step 2 - 2022 CCD Calculator'!$I$63),ROUND('Step 2 - 2022 CCD Calculator'!$D$57+(B148-0)*'Step 2 - 2022 CCD Calculator'!$D$59,2),IF(B148&gt;'Step 2 - 2022 CCD Calculator'!$I$64,MIN(ROUND((B148-'Step 2 - 2022 CCD Calculator'!$I$65)*'Step 2 - 2022 CCD Calculator'!$D$61,2),'Step 2 - 2022 CCD Calculator'!$D$60),""))))</f>
        <v>-501.24</v>
      </c>
      <c r="E148" s="175"/>
      <c r="K148" s="133"/>
      <c r="L148" s="133"/>
    </row>
    <row r="149" spans="2:12">
      <c r="B149" s="157">
        <v>144</v>
      </c>
      <c r="C149" s="166">
        <f>IF(B149&lt;='Step 2 - 2022 CCD Calculator'!$I$60,'Step 2 - 2022 CCD Calculator'!$C$57,IF(AND(B149&gt;'Step 2 - 2022 CCD Calculator'!$I$60,B149&lt;='Step 2 - 2022 CCD Calculator'!$I$61),'Step 2 - 2022 CCD Calculator'!$C$58,IF(AND(B149&gt;'Step 2 - 2022 CCD Calculator'!$I$61,B149&lt;='Step 2 - 2022 CCD Calculator'!$I$63),ROUND('Step 2 - 2022 CCD Calculator'!$C$57+(B149-0)*'Step 2 - 2022 CCD Calculator'!$C$59,2),IF(B149&gt;'Step 2 - 2022 CCD Calculator'!$I$64,MIN(ROUND((B149-'Step 2 - 2022 CCD Calculator'!$I$65)*'Step 2 - 2022 CCD Calculator'!$C$61,2),'Step 2 - 2022 CCD Calculator'!$C$60),""))))</f>
        <v>-1201.55</v>
      </c>
      <c r="D149" s="166">
        <f>IF(B149&lt;='Step 2 - 2022 CCD Calculator'!$I$60,'Step 2 - 2022 CCD Calculator'!$D$57,IF(AND(B149&gt;'Step 2 - 2022 CCD Calculator'!$I$60,B149&lt;='Step 2 - 2022 CCD Calculator'!$I$61),'Step 2 - 2022 CCD Calculator'!$D$58,IF(AND(B149&gt;'Step 2 - 2022 CCD Calculator'!$I$61,B149&lt;='Step 2 - 2022 CCD Calculator'!$I$63),ROUND('Step 2 - 2022 CCD Calculator'!$D$57+(B149-0)*'Step 2 - 2022 CCD Calculator'!$D$59,2),IF(B149&gt;'Step 2 - 2022 CCD Calculator'!$I$64,MIN(ROUND((B149-'Step 2 - 2022 CCD Calculator'!$I$65)*'Step 2 - 2022 CCD Calculator'!$D$61,2),'Step 2 - 2022 CCD Calculator'!$D$60),""))))</f>
        <v>-480.62</v>
      </c>
      <c r="E149" s="175"/>
      <c r="K149" s="133"/>
      <c r="L149" s="133"/>
    </row>
    <row r="150" spans="2:12">
      <c r="B150" s="157">
        <v>145</v>
      </c>
      <c r="C150" s="166">
        <f>IF(B150&lt;='Step 2 - 2022 CCD Calculator'!$I$60,'Step 2 - 2022 CCD Calculator'!$C$57,IF(AND(B150&gt;'Step 2 - 2022 CCD Calculator'!$I$60,B150&lt;='Step 2 - 2022 CCD Calculator'!$I$61),'Step 2 - 2022 CCD Calculator'!$C$58,IF(AND(B150&gt;'Step 2 - 2022 CCD Calculator'!$I$61,B150&lt;='Step 2 - 2022 CCD Calculator'!$I$63),ROUND('Step 2 - 2022 CCD Calculator'!$C$57+(B150-0)*'Step 2 - 2022 CCD Calculator'!$C$59,2),IF(B150&gt;'Step 2 - 2022 CCD Calculator'!$I$64,MIN(ROUND((B150-'Step 2 - 2022 CCD Calculator'!$I$65)*'Step 2 - 2022 CCD Calculator'!$C$61,2),'Step 2 - 2022 CCD Calculator'!$C$60),""))))</f>
        <v>-1150</v>
      </c>
      <c r="D150" s="166">
        <f>IF(B150&lt;='Step 2 - 2022 CCD Calculator'!$I$60,'Step 2 - 2022 CCD Calculator'!$D$57,IF(AND(B150&gt;'Step 2 - 2022 CCD Calculator'!$I$60,B150&lt;='Step 2 - 2022 CCD Calculator'!$I$61),'Step 2 - 2022 CCD Calculator'!$D$58,IF(AND(B150&gt;'Step 2 - 2022 CCD Calculator'!$I$61,B150&lt;='Step 2 - 2022 CCD Calculator'!$I$63),ROUND('Step 2 - 2022 CCD Calculator'!$D$57+(B150-0)*'Step 2 - 2022 CCD Calculator'!$D$59,2),IF(B150&gt;'Step 2 - 2022 CCD Calculator'!$I$64,MIN(ROUND((B150-'Step 2 - 2022 CCD Calculator'!$I$65)*'Step 2 - 2022 CCD Calculator'!$D$61,2),'Step 2 - 2022 CCD Calculator'!$D$60),""))))</f>
        <v>-460</v>
      </c>
      <c r="E150" s="175"/>
      <c r="K150" s="133"/>
      <c r="L150" s="133"/>
    </row>
    <row r="151" spans="2:12">
      <c r="B151" s="157">
        <v>146</v>
      </c>
      <c r="C151" s="166">
        <f>IF(B151&lt;='Step 2 - 2022 CCD Calculator'!$I$60,'Step 2 - 2022 CCD Calculator'!$C$57,IF(AND(B151&gt;'Step 2 - 2022 CCD Calculator'!$I$60,B151&lt;='Step 2 - 2022 CCD Calculator'!$I$61),'Step 2 - 2022 CCD Calculator'!$C$58,IF(AND(B151&gt;'Step 2 - 2022 CCD Calculator'!$I$61,B151&lt;='Step 2 - 2022 CCD Calculator'!$I$63),ROUND('Step 2 - 2022 CCD Calculator'!$C$57+(B151-0)*'Step 2 - 2022 CCD Calculator'!$C$59,2),IF(B151&gt;'Step 2 - 2022 CCD Calculator'!$I$64,MIN(ROUND((B151-'Step 2 - 2022 CCD Calculator'!$I$65)*'Step 2 - 2022 CCD Calculator'!$C$61,2),'Step 2 - 2022 CCD Calculator'!$C$60),""))))</f>
        <v>-1098.45</v>
      </c>
      <c r="D151" s="166">
        <f>IF(B151&lt;='Step 2 - 2022 CCD Calculator'!$I$60,'Step 2 - 2022 CCD Calculator'!$D$57,IF(AND(B151&gt;'Step 2 - 2022 CCD Calculator'!$I$60,B151&lt;='Step 2 - 2022 CCD Calculator'!$I$61),'Step 2 - 2022 CCD Calculator'!$D$58,IF(AND(B151&gt;'Step 2 - 2022 CCD Calculator'!$I$61,B151&lt;='Step 2 - 2022 CCD Calculator'!$I$63),ROUND('Step 2 - 2022 CCD Calculator'!$D$57+(B151-0)*'Step 2 - 2022 CCD Calculator'!$D$59,2),IF(B151&gt;'Step 2 - 2022 CCD Calculator'!$I$64,MIN(ROUND((B151-'Step 2 - 2022 CCD Calculator'!$I$65)*'Step 2 - 2022 CCD Calculator'!$D$61,2),'Step 2 - 2022 CCD Calculator'!$D$60),""))))</f>
        <v>-439.38</v>
      </c>
      <c r="E151" s="175"/>
      <c r="G151" s="160" t="s">
        <v>213</v>
      </c>
      <c r="K151" s="133"/>
      <c r="L151" s="133"/>
    </row>
    <row r="152" spans="2:12">
      <c r="B152" s="157">
        <v>147</v>
      </c>
      <c r="C152" s="166" t="str">
        <f>IF(B152&lt;='Step 2 - 2022 CCD Calculator'!$I$60,'Step 2 - 2022 CCD Calculator'!$C$57,IF(AND(B152&gt;'Step 2 - 2022 CCD Calculator'!$I$60,B152&lt;='Step 2 - 2022 CCD Calculator'!$I$61),'Step 2 - 2022 CCD Calculator'!$C$58,IF(AND(B152&gt;'Step 2 - 2022 CCD Calculator'!$I$61,B152&lt;='Step 2 - 2022 CCD Calculator'!$I$63),ROUND('Step 2 - 2022 CCD Calculator'!$C$57+(B152-0)*'Step 2 - 2022 CCD Calculator'!$C$59,2),IF(B152&gt;'Step 2 - 2022 CCD Calculator'!$I$64,MIN(ROUND((B152-'Step 2 - 2022 CCD Calculator'!$I$65)*'Step 2 - 2022 CCD Calculator'!$C$61,2),'Step 2 - 2022 CCD Calculator'!$C$60),""))))</f>
        <v/>
      </c>
      <c r="D152" s="166" t="str">
        <f>IF(B152&lt;='Step 2 - 2022 CCD Calculator'!$I$60,'Step 2 - 2022 CCD Calculator'!$D$57,IF(AND(B152&gt;'Step 2 - 2022 CCD Calculator'!$I$60,B152&lt;='Step 2 - 2022 CCD Calculator'!$I$61),'Step 2 - 2022 CCD Calculator'!$D$58,IF(AND(B152&gt;'Step 2 - 2022 CCD Calculator'!$I$61,B152&lt;='Step 2 - 2022 CCD Calculator'!$I$63),ROUND('Step 2 - 2022 CCD Calculator'!$D$57+(B152-0)*'Step 2 - 2022 CCD Calculator'!$D$59,2),IF(B152&gt;'Step 2 - 2022 CCD Calculator'!$I$64,MIN(ROUND((B152-'Step 2 - 2022 CCD Calculator'!$I$65)*'Step 2 - 2022 CCD Calculator'!$D$61,2),'Step 2 - 2022 CCD Calculator'!$D$60),""))))</f>
        <v/>
      </c>
      <c r="E152" s="175"/>
      <c r="K152" s="133"/>
      <c r="L152" s="133"/>
    </row>
    <row r="153" spans="2:12">
      <c r="B153" s="157">
        <v>148</v>
      </c>
      <c r="C153" s="166" t="str">
        <f>IF(B153&lt;='Step 2 - 2022 CCD Calculator'!$I$60,'Step 2 - 2022 CCD Calculator'!$C$57,IF(AND(B153&gt;'Step 2 - 2022 CCD Calculator'!$I$60,B153&lt;='Step 2 - 2022 CCD Calculator'!$I$61),'Step 2 - 2022 CCD Calculator'!$C$58,IF(AND(B153&gt;'Step 2 - 2022 CCD Calculator'!$I$61,B153&lt;='Step 2 - 2022 CCD Calculator'!$I$63),ROUND('Step 2 - 2022 CCD Calculator'!$C$57+(B153-0)*'Step 2 - 2022 CCD Calculator'!$C$59,2),IF(B153&gt;'Step 2 - 2022 CCD Calculator'!$I$64,MIN(ROUND((B153-'Step 2 - 2022 CCD Calculator'!$I$65)*'Step 2 - 2022 CCD Calculator'!$C$61,2),'Step 2 - 2022 CCD Calculator'!$C$60),""))))</f>
        <v/>
      </c>
      <c r="D153" s="166" t="str">
        <f>IF(B153&lt;='Step 2 - 2022 CCD Calculator'!$I$60,'Step 2 - 2022 CCD Calculator'!$D$57,IF(AND(B153&gt;'Step 2 - 2022 CCD Calculator'!$I$60,B153&lt;='Step 2 - 2022 CCD Calculator'!$I$61),'Step 2 - 2022 CCD Calculator'!$D$58,IF(AND(B153&gt;'Step 2 - 2022 CCD Calculator'!$I$61,B153&lt;='Step 2 - 2022 CCD Calculator'!$I$63),ROUND('Step 2 - 2022 CCD Calculator'!$D$57+(B153-0)*'Step 2 - 2022 CCD Calculator'!$D$59,2),IF(B153&gt;'Step 2 - 2022 CCD Calculator'!$I$64,MIN(ROUND((B153-'Step 2 - 2022 CCD Calculator'!$I$65)*'Step 2 - 2022 CCD Calculator'!$D$61,2),'Step 2 - 2022 CCD Calculator'!$D$60),""))))</f>
        <v/>
      </c>
      <c r="E153" s="175"/>
      <c r="K153" s="133"/>
      <c r="L153" s="133"/>
    </row>
    <row r="154" spans="2:12">
      <c r="B154" s="157">
        <v>149</v>
      </c>
      <c r="C154" s="166" t="str">
        <f>IF(B154&lt;='Step 2 - 2022 CCD Calculator'!$I$60,'Step 2 - 2022 CCD Calculator'!$C$57,IF(AND(B154&gt;'Step 2 - 2022 CCD Calculator'!$I$60,B154&lt;='Step 2 - 2022 CCD Calculator'!$I$61),'Step 2 - 2022 CCD Calculator'!$C$58,IF(AND(B154&gt;'Step 2 - 2022 CCD Calculator'!$I$61,B154&lt;='Step 2 - 2022 CCD Calculator'!$I$63),ROUND('Step 2 - 2022 CCD Calculator'!$C$57+(B154-0)*'Step 2 - 2022 CCD Calculator'!$C$59,2),IF(B154&gt;'Step 2 - 2022 CCD Calculator'!$I$64,MIN(ROUND((B154-'Step 2 - 2022 CCD Calculator'!$I$65)*'Step 2 - 2022 CCD Calculator'!$C$61,2),'Step 2 - 2022 CCD Calculator'!$C$60),""))))</f>
        <v/>
      </c>
      <c r="D154" s="166" t="str">
        <f>IF(B154&lt;='Step 2 - 2022 CCD Calculator'!$I$60,'Step 2 - 2022 CCD Calculator'!$D$57,IF(AND(B154&gt;'Step 2 - 2022 CCD Calculator'!$I$60,B154&lt;='Step 2 - 2022 CCD Calculator'!$I$61),'Step 2 - 2022 CCD Calculator'!$D$58,IF(AND(B154&gt;'Step 2 - 2022 CCD Calculator'!$I$61,B154&lt;='Step 2 - 2022 CCD Calculator'!$I$63),ROUND('Step 2 - 2022 CCD Calculator'!$D$57+(B154-0)*'Step 2 - 2022 CCD Calculator'!$D$59,2),IF(B154&gt;'Step 2 - 2022 CCD Calculator'!$I$64,MIN(ROUND((B154-'Step 2 - 2022 CCD Calculator'!$I$65)*'Step 2 - 2022 CCD Calculator'!$D$61,2),'Step 2 - 2022 CCD Calculator'!$D$60),""))))</f>
        <v/>
      </c>
      <c r="E154" s="175"/>
      <c r="K154" s="133"/>
      <c r="L154" s="133"/>
    </row>
    <row r="155" spans="2:12">
      <c r="B155" s="157">
        <v>150</v>
      </c>
      <c r="C155" s="166" t="str">
        <f>IF(B155&lt;='Step 2 - 2022 CCD Calculator'!$I$60,'Step 2 - 2022 CCD Calculator'!$C$57,IF(AND(B155&gt;'Step 2 - 2022 CCD Calculator'!$I$60,B155&lt;='Step 2 - 2022 CCD Calculator'!$I$61),'Step 2 - 2022 CCD Calculator'!$C$58,IF(AND(B155&gt;'Step 2 - 2022 CCD Calculator'!$I$61,B155&lt;='Step 2 - 2022 CCD Calculator'!$I$63),ROUND('Step 2 - 2022 CCD Calculator'!$C$57+(B155-0)*'Step 2 - 2022 CCD Calculator'!$C$59,2),IF(B155&gt;'Step 2 - 2022 CCD Calculator'!$I$64,MIN(ROUND((B155-'Step 2 - 2022 CCD Calculator'!$I$65)*'Step 2 - 2022 CCD Calculator'!$C$61,2),'Step 2 - 2022 CCD Calculator'!$C$60),""))))</f>
        <v/>
      </c>
      <c r="D155" s="166" t="str">
        <f>IF(B155&lt;='Step 2 - 2022 CCD Calculator'!$I$60,'Step 2 - 2022 CCD Calculator'!$D$57,IF(AND(B155&gt;'Step 2 - 2022 CCD Calculator'!$I$60,B155&lt;='Step 2 - 2022 CCD Calculator'!$I$61),'Step 2 - 2022 CCD Calculator'!$D$58,IF(AND(B155&gt;'Step 2 - 2022 CCD Calculator'!$I$61,B155&lt;='Step 2 - 2022 CCD Calculator'!$I$63),ROUND('Step 2 - 2022 CCD Calculator'!$D$57+(B155-0)*'Step 2 - 2022 CCD Calculator'!$D$59,2),IF(B155&gt;'Step 2 - 2022 CCD Calculator'!$I$64,MIN(ROUND((B155-'Step 2 - 2022 CCD Calculator'!$I$65)*'Step 2 - 2022 CCD Calculator'!$D$61,2),'Step 2 - 2022 CCD Calculator'!$D$60),""))))</f>
        <v/>
      </c>
      <c r="E155" s="175">
        <v>8289</v>
      </c>
      <c r="K155" s="133"/>
      <c r="L155" s="133"/>
    </row>
    <row r="156" spans="2:12">
      <c r="B156" s="157">
        <v>151</v>
      </c>
      <c r="C156" s="166" t="str">
        <f>IF(B156&lt;='Step 2 - 2022 CCD Calculator'!$I$60,'Step 2 - 2022 CCD Calculator'!$C$57,IF(AND(B156&gt;'Step 2 - 2022 CCD Calculator'!$I$60,B156&lt;='Step 2 - 2022 CCD Calculator'!$I$61),'Step 2 - 2022 CCD Calculator'!$C$58,IF(AND(B156&gt;'Step 2 - 2022 CCD Calculator'!$I$61,B156&lt;='Step 2 - 2022 CCD Calculator'!$I$63),ROUND('Step 2 - 2022 CCD Calculator'!$C$57+(B156-0)*'Step 2 - 2022 CCD Calculator'!$C$59,2),IF(B156&gt;'Step 2 - 2022 CCD Calculator'!$I$64,MIN(ROUND((B156-'Step 2 - 2022 CCD Calculator'!$I$65)*'Step 2 - 2022 CCD Calculator'!$C$61,2),'Step 2 - 2022 CCD Calculator'!$C$60),""))))</f>
        <v/>
      </c>
      <c r="D156" s="166" t="str">
        <f>IF(B156&lt;='Step 2 - 2022 CCD Calculator'!$I$60,'Step 2 - 2022 CCD Calculator'!$D$57,IF(AND(B156&gt;'Step 2 - 2022 CCD Calculator'!$I$60,B156&lt;='Step 2 - 2022 CCD Calculator'!$I$61),'Step 2 - 2022 CCD Calculator'!$D$58,IF(AND(B156&gt;'Step 2 - 2022 CCD Calculator'!$I$61,B156&lt;='Step 2 - 2022 CCD Calculator'!$I$63),ROUND('Step 2 - 2022 CCD Calculator'!$D$57+(B156-0)*'Step 2 - 2022 CCD Calculator'!$D$59,2),IF(B156&gt;'Step 2 - 2022 CCD Calculator'!$I$64,MIN(ROUND((B156-'Step 2 - 2022 CCD Calculator'!$I$65)*'Step 2 - 2022 CCD Calculator'!$D$61,2),'Step 2 - 2022 CCD Calculator'!$D$60),""))))</f>
        <v/>
      </c>
      <c r="E156" s="175"/>
      <c r="K156" s="133"/>
      <c r="L156" s="133"/>
    </row>
    <row r="157" spans="2:12">
      <c r="B157" s="157">
        <v>152</v>
      </c>
      <c r="C157" s="166" t="str">
        <f>IF(B157&lt;='Step 2 - 2022 CCD Calculator'!$I$60,'Step 2 - 2022 CCD Calculator'!$C$57,IF(AND(B157&gt;'Step 2 - 2022 CCD Calculator'!$I$60,B157&lt;='Step 2 - 2022 CCD Calculator'!$I$61),'Step 2 - 2022 CCD Calculator'!$C$58,IF(AND(B157&gt;'Step 2 - 2022 CCD Calculator'!$I$61,B157&lt;='Step 2 - 2022 CCD Calculator'!$I$63),ROUND('Step 2 - 2022 CCD Calculator'!$C$57+(B157-0)*'Step 2 - 2022 CCD Calculator'!$C$59,2),IF(B157&gt;'Step 2 - 2022 CCD Calculator'!$I$64,MIN(ROUND((B157-'Step 2 - 2022 CCD Calculator'!$I$65)*'Step 2 - 2022 CCD Calculator'!$C$61,2),'Step 2 - 2022 CCD Calculator'!$C$60),""))))</f>
        <v/>
      </c>
      <c r="D157" s="166" t="str">
        <f>IF(B157&lt;='Step 2 - 2022 CCD Calculator'!$I$60,'Step 2 - 2022 CCD Calculator'!$D$57,IF(AND(B157&gt;'Step 2 - 2022 CCD Calculator'!$I$60,B157&lt;='Step 2 - 2022 CCD Calculator'!$I$61),'Step 2 - 2022 CCD Calculator'!$D$58,IF(AND(B157&gt;'Step 2 - 2022 CCD Calculator'!$I$61,B157&lt;='Step 2 - 2022 CCD Calculator'!$I$63),ROUND('Step 2 - 2022 CCD Calculator'!$D$57+(B157-0)*'Step 2 - 2022 CCD Calculator'!$D$59,2),IF(B157&gt;'Step 2 - 2022 CCD Calculator'!$I$64,MIN(ROUND((B157-'Step 2 - 2022 CCD Calculator'!$I$65)*'Step 2 - 2022 CCD Calculator'!$D$61,2),'Step 2 - 2022 CCD Calculator'!$D$60),""))))</f>
        <v/>
      </c>
      <c r="E157" s="175"/>
      <c r="K157" s="133"/>
      <c r="L157" s="133"/>
    </row>
    <row r="158" spans="2:12">
      <c r="B158" s="157">
        <v>153</v>
      </c>
      <c r="C158" s="166" t="str">
        <f>IF(B158&lt;='Step 2 - 2022 CCD Calculator'!$I$60,'Step 2 - 2022 CCD Calculator'!$C$57,IF(AND(B158&gt;'Step 2 - 2022 CCD Calculator'!$I$60,B158&lt;='Step 2 - 2022 CCD Calculator'!$I$61),'Step 2 - 2022 CCD Calculator'!$C$58,IF(AND(B158&gt;'Step 2 - 2022 CCD Calculator'!$I$61,B158&lt;='Step 2 - 2022 CCD Calculator'!$I$63),ROUND('Step 2 - 2022 CCD Calculator'!$C$57+(B158-0)*'Step 2 - 2022 CCD Calculator'!$C$59,2),IF(B158&gt;'Step 2 - 2022 CCD Calculator'!$I$64,MIN(ROUND((B158-'Step 2 - 2022 CCD Calculator'!$I$65)*'Step 2 - 2022 CCD Calculator'!$C$61,2),'Step 2 - 2022 CCD Calculator'!$C$60),""))))</f>
        <v/>
      </c>
      <c r="D158" s="166" t="str">
        <f>IF(B158&lt;='Step 2 - 2022 CCD Calculator'!$I$60,'Step 2 - 2022 CCD Calculator'!$D$57,IF(AND(B158&gt;'Step 2 - 2022 CCD Calculator'!$I$60,B158&lt;='Step 2 - 2022 CCD Calculator'!$I$61),'Step 2 - 2022 CCD Calculator'!$D$58,IF(AND(B158&gt;'Step 2 - 2022 CCD Calculator'!$I$61,B158&lt;='Step 2 - 2022 CCD Calculator'!$I$63),ROUND('Step 2 - 2022 CCD Calculator'!$D$57+(B158-0)*'Step 2 - 2022 CCD Calculator'!$D$59,2),IF(B158&gt;'Step 2 - 2022 CCD Calculator'!$I$64,MIN(ROUND((B158-'Step 2 - 2022 CCD Calculator'!$I$65)*'Step 2 - 2022 CCD Calculator'!$D$61,2),'Step 2 - 2022 CCD Calculator'!$D$60),""))))</f>
        <v/>
      </c>
      <c r="E158" s="175"/>
      <c r="K158" s="133"/>
      <c r="L158" s="133"/>
    </row>
    <row r="159" spans="2:12">
      <c r="B159" s="157">
        <v>154</v>
      </c>
      <c r="C159" s="166" t="str">
        <f>IF(B159&lt;='Step 2 - 2022 CCD Calculator'!$I$60,'Step 2 - 2022 CCD Calculator'!$C$57,IF(AND(B159&gt;'Step 2 - 2022 CCD Calculator'!$I$60,B159&lt;='Step 2 - 2022 CCD Calculator'!$I$61),'Step 2 - 2022 CCD Calculator'!$C$58,IF(AND(B159&gt;'Step 2 - 2022 CCD Calculator'!$I$61,B159&lt;='Step 2 - 2022 CCD Calculator'!$I$63),ROUND('Step 2 - 2022 CCD Calculator'!$C$57+(B159-0)*'Step 2 - 2022 CCD Calculator'!$C$59,2),IF(B159&gt;'Step 2 - 2022 CCD Calculator'!$I$64,MIN(ROUND((B159-'Step 2 - 2022 CCD Calculator'!$I$65)*'Step 2 - 2022 CCD Calculator'!$C$61,2),'Step 2 - 2022 CCD Calculator'!$C$60),""))))</f>
        <v/>
      </c>
      <c r="D159" s="166" t="str">
        <f>IF(B159&lt;='Step 2 - 2022 CCD Calculator'!$I$60,'Step 2 - 2022 CCD Calculator'!$D$57,IF(AND(B159&gt;'Step 2 - 2022 CCD Calculator'!$I$60,B159&lt;='Step 2 - 2022 CCD Calculator'!$I$61),'Step 2 - 2022 CCD Calculator'!$D$58,IF(AND(B159&gt;'Step 2 - 2022 CCD Calculator'!$I$61,B159&lt;='Step 2 - 2022 CCD Calculator'!$I$63),ROUND('Step 2 - 2022 CCD Calculator'!$D$57+(B159-0)*'Step 2 - 2022 CCD Calculator'!$D$59,2),IF(B159&gt;'Step 2 - 2022 CCD Calculator'!$I$64,MIN(ROUND((B159-'Step 2 - 2022 CCD Calculator'!$I$65)*'Step 2 - 2022 CCD Calculator'!$D$61,2),'Step 2 - 2022 CCD Calculator'!$D$60),""))))</f>
        <v/>
      </c>
      <c r="E159" s="175"/>
      <c r="K159" s="133"/>
      <c r="L159" s="133"/>
    </row>
    <row r="160" spans="2:12">
      <c r="B160" s="157">
        <v>155</v>
      </c>
      <c r="C160" s="166" t="str">
        <f>IF(B160&lt;='Step 2 - 2022 CCD Calculator'!$I$60,'Step 2 - 2022 CCD Calculator'!$C$57,IF(AND(B160&gt;'Step 2 - 2022 CCD Calculator'!$I$60,B160&lt;='Step 2 - 2022 CCD Calculator'!$I$61),'Step 2 - 2022 CCD Calculator'!$C$58,IF(AND(B160&gt;'Step 2 - 2022 CCD Calculator'!$I$61,B160&lt;='Step 2 - 2022 CCD Calculator'!$I$63),ROUND('Step 2 - 2022 CCD Calculator'!$C$57+(B160-0)*'Step 2 - 2022 CCD Calculator'!$C$59,2),IF(B160&gt;'Step 2 - 2022 CCD Calculator'!$I$64,MIN(ROUND((B160-'Step 2 - 2022 CCD Calculator'!$I$65)*'Step 2 - 2022 CCD Calculator'!$C$61,2),'Step 2 - 2022 CCD Calculator'!$C$60),""))))</f>
        <v/>
      </c>
      <c r="D160" s="166" t="str">
        <f>IF(B160&lt;='Step 2 - 2022 CCD Calculator'!$I$60,'Step 2 - 2022 CCD Calculator'!$D$57,IF(AND(B160&gt;'Step 2 - 2022 CCD Calculator'!$I$60,B160&lt;='Step 2 - 2022 CCD Calculator'!$I$61),'Step 2 - 2022 CCD Calculator'!$D$58,IF(AND(B160&gt;'Step 2 - 2022 CCD Calculator'!$I$61,B160&lt;='Step 2 - 2022 CCD Calculator'!$I$63),ROUND('Step 2 - 2022 CCD Calculator'!$D$57+(B160-0)*'Step 2 - 2022 CCD Calculator'!$D$59,2),IF(B160&gt;'Step 2 - 2022 CCD Calculator'!$I$64,MIN(ROUND((B160-'Step 2 - 2022 CCD Calculator'!$I$65)*'Step 2 - 2022 CCD Calculator'!$D$61,2),'Step 2 - 2022 CCD Calculator'!$D$60),""))))</f>
        <v/>
      </c>
      <c r="E160" s="175"/>
      <c r="K160" s="133"/>
      <c r="L160" s="133"/>
    </row>
    <row r="161" spans="2:12">
      <c r="B161" s="157">
        <v>156</v>
      </c>
      <c r="C161" s="166" t="str">
        <f>IF(B161&lt;='Step 2 - 2022 CCD Calculator'!$I$60,'Step 2 - 2022 CCD Calculator'!$C$57,IF(AND(B161&gt;'Step 2 - 2022 CCD Calculator'!$I$60,B161&lt;='Step 2 - 2022 CCD Calculator'!$I$61),'Step 2 - 2022 CCD Calculator'!$C$58,IF(AND(B161&gt;'Step 2 - 2022 CCD Calculator'!$I$61,B161&lt;='Step 2 - 2022 CCD Calculator'!$I$63),ROUND('Step 2 - 2022 CCD Calculator'!$C$57+(B161-0)*'Step 2 - 2022 CCD Calculator'!$C$59,2),IF(B161&gt;'Step 2 - 2022 CCD Calculator'!$I$64,MIN(ROUND((B161-'Step 2 - 2022 CCD Calculator'!$I$65)*'Step 2 - 2022 CCD Calculator'!$C$61,2),'Step 2 - 2022 CCD Calculator'!$C$60),""))))</f>
        <v/>
      </c>
      <c r="D161" s="166" t="str">
        <f>IF(B161&lt;='Step 2 - 2022 CCD Calculator'!$I$60,'Step 2 - 2022 CCD Calculator'!$D$57,IF(AND(B161&gt;'Step 2 - 2022 CCD Calculator'!$I$60,B161&lt;='Step 2 - 2022 CCD Calculator'!$I$61),'Step 2 - 2022 CCD Calculator'!$D$58,IF(AND(B161&gt;'Step 2 - 2022 CCD Calculator'!$I$61,B161&lt;='Step 2 - 2022 CCD Calculator'!$I$63),ROUND('Step 2 - 2022 CCD Calculator'!$D$57+(B161-0)*'Step 2 - 2022 CCD Calculator'!$D$59,2),IF(B161&gt;'Step 2 - 2022 CCD Calculator'!$I$64,MIN(ROUND((B161-'Step 2 - 2022 CCD Calculator'!$I$65)*'Step 2 - 2022 CCD Calculator'!$D$61,2),'Step 2 - 2022 CCD Calculator'!$D$60),""))))</f>
        <v/>
      </c>
      <c r="E161" s="175"/>
      <c r="K161" s="133"/>
      <c r="L161" s="133"/>
    </row>
    <row r="162" spans="2:12">
      <c r="B162" s="157">
        <v>157</v>
      </c>
      <c r="C162" s="166" t="str">
        <f>IF(B162&lt;='Step 2 - 2022 CCD Calculator'!$I$60,'Step 2 - 2022 CCD Calculator'!$C$57,IF(AND(B162&gt;'Step 2 - 2022 CCD Calculator'!$I$60,B162&lt;='Step 2 - 2022 CCD Calculator'!$I$61),'Step 2 - 2022 CCD Calculator'!$C$58,IF(AND(B162&gt;'Step 2 - 2022 CCD Calculator'!$I$61,B162&lt;='Step 2 - 2022 CCD Calculator'!$I$63),ROUND('Step 2 - 2022 CCD Calculator'!$C$57+(B162-0)*'Step 2 - 2022 CCD Calculator'!$C$59,2),IF(B162&gt;'Step 2 - 2022 CCD Calculator'!$I$64,MIN(ROUND((B162-'Step 2 - 2022 CCD Calculator'!$I$65)*'Step 2 - 2022 CCD Calculator'!$C$61,2),'Step 2 - 2022 CCD Calculator'!$C$60),""))))</f>
        <v/>
      </c>
      <c r="D162" s="166" t="str">
        <f>IF(B162&lt;='Step 2 - 2022 CCD Calculator'!$I$60,'Step 2 - 2022 CCD Calculator'!$D$57,IF(AND(B162&gt;'Step 2 - 2022 CCD Calculator'!$I$60,B162&lt;='Step 2 - 2022 CCD Calculator'!$I$61),'Step 2 - 2022 CCD Calculator'!$D$58,IF(AND(B162&gt;'Step 2 - 2022 CCD Calculator'!$I$61,B162&lt;='Step 2 - 2022 CCD Calculator'!$I$63),ROUND('Step 2 - 2022 CCD Calculator'!$D$57+(B162-0)*'Step 2 - 2022 CCD Calculator'!$D$59,2),IF(B162&gt;'Step 2 - 2022 CCD Calculator'!$I$64,MIN(ROUND((B162-'Step 2 - 2022 CCD Calculator'!$I$65)*'Step 2 - 2022 CCD Calculator'!$D$61,2),'Step 2 - 2022 CCD Calculator'!$D$60),""))))</f>
        <v/>
      </c>
      <c r="E162" s="175"/>
      <c r="K162" s="133"/>
      <c r="L162" s="133"/>
    </row>
    <row r="163" spans="2:12">
      <c r="B163" s="157">
        <v>158</v>
      </c>
      <c r="C163" s="166" t="str">
        <f>IF(B163&lt;='Step 2 - 2022 CCD Calculator'!$I$60,'Step 2 - 2022 CCD Calculator'!$C$57,IF(AND(B163&gt;'Step 2 - 2022 CCD Calculator'!$I$60,B163&lt;='Step 2 - 2022 CCD Calculator'!$I$61),'Step 2 - 2022 CCD Calculator'!$C$58,IF(AND(B163&gt;'Step 2 - 2022 CCD Calculator'!$I$61,B163&lt;='Step 2 - 2022 CCD Calculator'!$I$63),ROUND('Step 2 - 2022 CCD Calculator'!$C$57+(B163-0)*'Step 2 - 2022 CCD Calculator'!$C$59,2),IF(B163&gt;'Step 2 - 2022 CCD Calculator'!$I$64,MIN(ROUND((B163-'Step 2 - 2022 CCD Calculator'!$I$65)*'Step 2 - 2022 CCD Calculator'!$C$61,2),'Step 2 - 2022 CCD Calculator'!$C$60),""))))</f>
        <v/>
      </c>
      <c r="D163" s="166" t="str">
        <f>IF(B163&lt;='Step 2 - 2022 CCD Calculator'!$I$60,'Step 2 - 2022 CCD Calculator'!$D$57,IF(AND(B163&gt;'Step 2 - 2022 CCD Calculator'!$I$60,B163&lt;='Step 2 - 2022 CCD Calculator'!$I$61),'Step 2 - 2022 CCD Calculator'!$D$58,IF(AND(B163&gt;'Step 2 - 2022 CCD Calculator'!$I$61,B163&lt;='Step 2 - 2022 CCD Calculator'!$I$63),ROUND('Step 2 - 2022 CCD Calculator'!$D$57+(B163-0)*'Step 2 - 2022 CCD Calculator'!$D$59,2),IF(B163&gt;'Step 2 - 2022 CCD Calculator'!$I$64,MIN(ROUND((B163-'Step 2 - 2022 CCD Calculator'!$I$65)*'Step 2 - 2022 CCD Calculator'!$D$61,2),'Step 2 - 2022 CCD Calculator'!$D$60),""))))</f>
        <v/>
      </c>
      <c r="E163" s="175"/>
      <c r="K163" s="133"/>
      <c r="L163" s="133"/>
    </row>
    <row r="164" spans="2:12">
      <c r="B164" s="157">
        <v>159</v>
      </c>
      <c r="C164" s="166" t="str">
        <f>IF(B164&lt;='Step 2 - 2022 CCD Calculator'!$I$60,'Step 2 - 2022 CCD Calculator'!$C$57,IF(AND(B164&gt;'Step 2 - 2022 CCD Calculator'!$I$60,B164&lt;='Step 2 - 2022 CCD Calculator'!$I$61),'Step 2 - 2022 CCD Calculator'!$C$58,IF(AND(B164&gt;'Step 2 - 2022 CCD Calculator'!$I$61,B164&lt;='Step 2 - 2022 CCD Calculator'!$I$63),ROUND('Step 2 - 2022 CCD Calculator'!$C$57+(B164-0)*'Step 2 - 2022 CCD Calculator'!$C$59,2),IF(B164&gt;'Step 2 - 2022 CCD Calculator'!$I$64,MIN(ROUND((B164-'Step 2 - 2022 CCD Calculator'!$I$65)*'Step 2 - 2022 CCD Calculator'!$C$61,2),'Step 2 - 2022 CCD Calculator'!$C$60),""))))</f>
        <v/>
      </c>
      <c r="D164" s="166" t="str">
        <f>IF(B164&lt;='Step 2 - 2022 CCD Calculator'!$I$60,'Step 2 - 2022 CCD Calculator'!$D$57,IF(AND(B164&gt;'Step 2 - 2022 CCD Calculator'!$I$60,B164&lt;='Step 2 - 2022 CCD Calculator'!$I$61),'Step 2 - 2022 CCD Calculator'!$D$58,IF(AND(B164&gt;'Step 2 - 2022 CCD Calculator'!$I$61,B164&lt;='Step 2 - 2022 CCD Calculator'!$I$63),ROUND('Step 2 - 2022 CCD Calculator'!$D$57+(B164-0)*'Step 2 - 2022 CCD Calculator'!$D$59,2),IF(B164&gt;'Step 2 - 2022 CCD Calculator'!$I$64,MIN(ROUND((B164-'Step 2 - 2022 CCD Calculator'!$I$65)*'Step 2 - 2022 CCD Calculator'!$D$61,2),'Step 2 - 2022 CCD Calculator'!$D$60),""))))</f>
        <v/>
      </c>
      <c r="E164" s="175"/>
      <c r="K164" s="133"/>
      <c r="L164" s="133"/>
    </row>
    <row r="165" spans="2:12">
      <c r="B165" s="157">
        <v>160</v>
      </c>
      <c r="C165" s="166" t="str">
        <f>IF(B165&lt;='Step 2 - 2022 CCD Calculator'!$I$60,'Step 2 - 2022 CCD Calculator'!$C$57,IF(AND(B165&gt;'Step 2 - 2022 CCD Calculator'!$I$60,B165&lt;='Step 2 - 2022 CCD Calculator'!$I$61),'Step 2 - 2022 CCD Calculator'!$C$58,IF(AND(B165&gt;'Step 2 - 2022 CCD Calculator'!$I$61,B165&lt;='Step 2 - 2022 CCD Calculator'!$I$63),ROUND('Step 2 - 2022 CCD Calculator'!$C$57+(B165-0)*'Step 2 - 2022 CCD Calculator'!$C$59,2),IF(B165&gt;'Step 2 - 2022 CCD Calculator'!$I$64,MIN(ROUND((B165-'Step 2 - 2022 CCD Calculator'!$I$65)*'Step 2 - 2022 CCD Calculator'!$C$61,2),'Step 2 - 2022 CCD Calculator'!$C$60),""))))</f>
        <v/>
      </c>
      <c r="D165" s="166" t="str">
        <f>IF(B165&lt;='Step 2 - 2022 CCD Calculator'!$I$60,'Step 2 - 2022 CCD Calculator'!$D$57,IF(AND(B165&gt;'Step 2 - 2022 CCD Calculator'!$I$60,B165&lt;='Step 2 - 2022 CCD Calculator'!$I$61),'Step 2 - 2022 CCD Calculator'!$D$58,IF(AND(B165&gt;'Step 2 - 2022 CCD Calculator'!$I$61,B165&lt;='Step 2 - 2022 CCD Calculator'!$I$63),ROUND('Step 2 - 2022 CCD Calculator'!$D$57+(B165-0)*'Step 2 - 2022 CCD Calculator'!$D$59,2),IF(B165&gt;'Step 2 - 2022 CCD Calculator'!$I$64,MIN(ROUND((B165-'Step 2 - 2022 CCD Calculator'!$I$65)*'Step 2 - 2022 CCD Calculator'!$D$61,2),'Step 2 - 2022 CCD Calculator'!$D$60),""))))</f>
        <v/>
      </c>
      <c r="E165" s="175">
        <v>11909</v>
      </c>
      <c r="K165" s="133"/>
      <c r="L165" s="133"/>
    </row>
    <row r="166" spans="2:12">
      <c r="B166" s="157">
        <v>161</v>
      </c>
      <c r="C166" s="166" t="str">
        <f>IF(B166&lt;='Step 2 - 2022 CCD Calculator'!$I$60,'Step 2 - 2022 CCD Calculator'!$C$57,IF(AND(B166&gt;'Step 2 - 2022 CCD Calculator'!$I$60,B166&lt;='Step 2 - 2022 CCD Calculator'!$I$61),'Step 2 - 2022 CCD Calculator'!$C$58,IF(AND(B166&gt;'Step 2 - 2022 CCD Calculator'!$I$61,B166&lt;='Step 2 - 2022 CCD Calculator'!$I$63),ROUND('Step 2 - 2022 CCD Calculator'!$C$57+(B166-0)*'Step 2 - 2022 CCD Calculator'!$C$59,2),IF(B166&gt;'Step 2 - 2022 CCD Calculator'!$I$64,MIN(ROUND((B166-'Step 2 - 2022 CCD Calculator'!$I$65)*'Step 2 - 2022 CCD Calculator'!$C$61,2),'Step 2 - 2022 CCD Calculator'!$C$60),""))))</f>
        <v/>
      </c>
      <c r="D166" s="166" t="str">
        <f>IF(B166&lt;='Step 2 - 2022 CCD Calculator'!$I$60,'Step 2 - 2022 CCD Calculator'!$D$57,IF(AND(B166&gt;'Step 2 - 2022 CCD Calculator'!$I$60,B166&lt;='Step 2 - 2022 CCD Calculator'!$I$61),'Step 2 - 2022 CCD Calculator'!$D$58,IF(AND(B166&gt;'Step 2 - 2022 CCD Calculator'!$I$61,B166&lt;='Step 2 - 2022 CCD Calculator'!$I$63),ROUND('Step 2 - 2022 CCD Calculator'!$D$57+(B166-0)*'Step 2 - 2022 CCD Calculator'!$D$59,2),IF(B166&gt;'Step 2 - 2022 CCD Calculator'!$I$64,MIN(ROUND((B166-'Step 2 - 2022 CCD Calculator'!$I$65)*'Step 2 - 2022 CCD Calculator'!$D$61,2),'Step 2 - 2022 CCD Calculator'!$D$60),""))))</f>
        <v/>
      </c>
      <c r="E166" s="175"/>
      <c r="K166" s="133"/>
      <c r="L166" s="133"/>
    </row>
    <row r="167" spans="2:12">
      <c r="B167" s="157">
        <v>162</v>
      </c>
      <c r="C167" s="166" t="str">
        <f>IF(B167&lt;='Step 2 - 2022 CCD Calculator'!$I$60,'Step 2 - 2022 CCD Calculator'!$C$57,IF(AND(B167&gt;'Step 2 - 2022 CCD Calculator'!$I$60,B167&lt;='Step 2 - 2022 CCD Calculator'!$I$61),'Step 2 - 2022 CCD Calculator'!$C$58,IF(AND(B167&gt;'Step 2 - 2022 CCD Calculator'!$I$61,B167&lt;='Step 2 - 2022 CCD Calculator'!$I$63),ROUND('Step 2 - 2022 CCD Calculator'!$C$57+(B167-0)*'Step 2 - 2022 CCD Calculator'!$C$59,2),IF(B167&gt;'Step 2 - 2022 CCD Calculator'!$I$64,MIN(ROUND((B167-'Step 2 - 2022 CCD Calculator'!$I$65)*'Step 2 - 2022 CCD Calculator'!$C$61,2),'Step 2 - 2022 CCD Calculator'!$C$60),""))))</f>
        <v/>
      </c>
      <c r="D167" s="166" t="str">
        <f>IF(B167&lt;='Step 2 - 2022 CCD Calculator'!$I$60,'Step 2 - 2022 CCD Calculator'!$D$57,IF(AND(B167&gt;'Step 2 - 2022 CCD Calculator'!$I$60,B167&lt;='Step 2 - 2022 CCD Calculator'!$I$61),'Step 2 - 2022 CCD Calculator'!$D$58,IF(AND(B167&gt;'Step 2 - 2022 CCD Calculator'!$I$61,B167&lt;='Step 2 - 2022 CCD Calculator'!$I$63),ROUND('Step 2 - 2022 CCD Calculator'!$D$57+(B167-0)*'Step 2 - 2022 CCD Calculator'!$D$59,2),IF(B167&gt;'Step 2 - 2022 CCD Calculator'!$I$64,MIN(ROUND((B167-'Step 2 - 2022 CCD Calculator'!$I$65)*'Step 2 - 2022 CCD Calculator'!$D$61,2),'Step 2 - 2022 CCD Calculator'!$D$60),""))))</f>
        <v/>
      </c>
      <c r="E167" s="175"/>
      <c r="K167" s="133"/>
      <c r="L167" s="133"/>
    </row>
    <row r="168" spans="2:12">
      <c r="B168" s="157">
        <v>163</v>
      </c>
      <c r="C168" s="166" t="str">
        <f>IF(B168&lt;='Step 2 - 2022 CCD Calculator'!$I$60,'Step 2 - 2022 CCD Calculator'!$C$57,IF(AND(B168&gt;'Step 2 - 2022 CCD Calculator'!$I$60,B168&lt;='Step 2 - 2022 CCD Calculator'!$I$61),'Step 2 - 2022 CCD Calculator'!$C$58,IF(AND(B168&gt;'Step 2 - 2022 CCD Calculator'!$I$61,B168&lt;='Step 2 - 2022 CCD Calculator'!$I$63),ROUND('Step 2 - 2022 CCD Calculator'!$C$57+(B168-0)*'Step 2 - 2022 CCD Calculator'!$C$59,2),IF(B168&gt;'Step 2 - 2022 CCD Calculator'!$I$64,MIN(ROUND((B168-'Step 2 - 2022 CCD Calculator'!$I$65)*'Step 2 - 2022 CCD Calculator'!$C$61,2),'Step 2 - 2022 CCD Calculator'!$C$60),""))))</f>
        <v/>
      </c>
      <c r="D168" s="166" t="str">
        <f>IF(B168&lt;='Step 2 - 2022 CCD Calculator'!$I$60,'Step 2 - 2022 CCD Calculator'!$D$57,IF(AND(B168&gt;'Step 2 - 2022 CCD Calculator'!$I$60,B168&lt;='Step 2 - 2022 CCD Calculator'!$I$61),'Step 2 - 2022 CCD Calculator'!$D$58,IF(AND(B168&gt;'Step 2 - 2022 CCD Calculator'!$I$61,B168&lt;='Step 2 - 2022 CCD Calculator'!$I$63),ROUND('Step 2 - 2022 CCD Calculator'!$D$57+(B168-0)*'Step 2 - 2022 CCD Calculator'!$D$59,2),IF(B168&gt;'Step 2 - 2022 CCD Calculator'!$I$64,MIN(ROUND((B168-'Step 2 - 2022 CCD Calculator'!$I$65)*'Step 2 - 2022 CCD Calculator'!$D$61,2),'Step 2 - 2022 CCD Calculator'!$D$60),""))))</f>
        <v/>
      </c>
      <c r="E168" s="175"/>
      <c r="K168" s="133"/>
      <c r="L168" s="133"/>
    </row>
    <row r="169" spans="2:12">
      <c r="B169" s="157">
        <v>164</v>
      </c>
      <c r="C169" s="166" t="str">
        <f>IF(B169&lt;='Step 2 - 2022 CCD Calculator'!$I$60,'Step 2 - 2022 CCD Calculator'!$C$57,IF(AND(B169&gt;'Step 2 - 2022 CCD Calculator'!$I$60,B169&lt;='Step 2 - 2022 CCD Calculator'!$I$61),'Step 2 - 2022 CCD Calculator'!$C$58,IF(AND(B169&gt;'Step 2 - 2022 CCD Calculator'!$I$61,B169&lt;='Step 2 - 2022 CCD Calculator'!$I$63),ROUND('Step 2 - 2022 CCD Calculator'!$C$57+(B169-0)*'Step 2 - 2022 CCD Calculator'!$C$59,2),IF(B169&gt;'Step 2 - 2022 CCD Calculator'!$I$64,MIN(ROUND((B169-'Step 2 - 2022 CCD Calculator'!$I$65)*'Step 2 - 2022 CCD Calculator'!$C$61,2),'Step 2 - 2022 CCD Calculator'!$C$60),""))))</f>
        <v/>
      </c>
      <c r="D169" s="166" t="str">
        <f>IF(B169&lt;='Step 2 - 2022 CCD Calculator'!$I$60,'Step 2 - 2022 CCD Calculator'!$D$57,IF(AND(B169&gt;'Step 2 - 2022 CCD Calculator'!$I$60,B169&lt;='Step 2 - 2022 CCD Calculator'!$I$61),'Step 2 - 2022 CCD Calculator'!$D$58,IF(AND(B169&gt;'Step 2 - 2022 CCD Calculator'!$I$61,B169&lt;='Step 2 - 2022 CCD Calculator'!$I$63),ROUND('Step 2 - 2022 CCD Calculator'!$D$57+(B169-0)*'Step 2 - 2022 CCD Calculator'!$D$59,2),IF(B169&gt;'Step 2 - 2022 CCD Calculator'!$I$64,MIN(ROUND((B169-'Step 2 - 2022 CCD Calculator'!$I$65)*'Step 2 - 2022 CCD Calculator'!$D$61,2),'Step 2 - 2022 CCD Calculator'!$D$60),""))))</f>
        <v/>
      </c>
      <c r="E169" s="175"/>
      <c r="K169" s="133"/>
      <c r="L169" s="133"/>
    </row>
    <row r="170" spans="2:12">
      <c r="B170" s="157">
        <v>165</v>
      </c>
      <c r="C170" s="166" t="str">
        <f>IF(B170&lt;='Step 2 - 2022 CCD Calculator'!$I$60,'Step 2 - 2022 CCD Calculator'!$C$57,IF(AND(B170&gt;'Step 2 - 2022 CCD Calculator'!$I$60,B170&lt;='Step 2 - 2022 CCD Calculator'!$I$61),'Step 2 - 2022 CCD Calculator'!$C$58,IF(AND(B170&gt;'Step 2 - 2022 CCD Calculator'!$I$61,B170&lt;='Step 2 - 2022 CCD Calculator'!$I$63),ROUND('Step 2 - 2022 CCD Calculator'!$C$57+(B170-0)*'Step 2 - 2022 CCD Calculator'!$C$59,2),IF(B170&gt;'Step 2 - 2022 CCD Calculator'!$I$64,MIN(ROUND((B170-'Step 2 - 2022 CCD Calculator'!$I$65)*'Step 2 - 2022 CCD Calculator'!$C$61,2),'Step 2 - 2022 CCD Calculator'!$C$60),""))))</f>
        <v/>
      </c>
      <c r="D170" s="166" t="str">
        <f>IF(B170&lt;='Step 2 - 2022 CCD Calculator'!$I$60,'Step 2 - 2022 CCD Calculator'!$D$57,IF(AND(B170&gt;'Step 2 - 2022 CCD Calculator'!$I$60,B170&lt;='Step 2 - 2022 CCD Calculator'!$I$61),'Step 2 - 2022 CCD Calculator'!$D$58,IF(AND(B170&gt;'Step 2 - 2022 CCD Calculator'!$I$61,B170&lt;='Step 2 - 2022 CCD Calculator'!$I$63),ROUND('Step 2 - 2022 CCD Calculator'!$D$57+(B170-0)*'Step 2 - 2022 CCD Calculator'!$D$59,2),IF(B170&gt;'Step 2 - 2022 CCD Calculator'!$I$64,MIN(ROUND((B170-'Step 2 - 2022 CCD Calculator'!$I$65)*'Step 2 - 2022 CCD Calculator'!$D$61,2),'Step 2 - 2022 CCD Calculator'!$D$60),""))))</f>
        <v/>
      </c>
      <c r="E170" s="175"/>
      <c r="K170" s="133"/>
      <c r="L170" s="133"/>
    </row>
    <row r="171" spans="2:12">
      <c r="B171" s="157">
        <v>166</v>
      </c>
      <c r="C171" s="166" t="str">
        <f>IF(B171&lt;='Step 2 - 2022 CCD Calculator'!$I$60,'Step 2 - 2022 CCD Calculator'!$C$57,IF(AND(B171&gt;'Step 2 - 2022 CCD Calculator'!$I$60,B171&lt;='Step 2 - 2022 CCD Calculator'!$I$61),'Step 2 - 2022 CCD Calculator'!$C$58,IF(AND(B171&gt;'Step 2 - 2022 CCD Calculator'!$I$61,B171&lt;='Step 2 - 2022 CCD Calculator'!$I$63),ROUND('Step 2 - 2022 CCD Calculator'!$C$57+(B171-0)*'Step 2 - 2022 CCD Calculator'!$C$59,2),IF(B171&gt;'Step 2 - 2022 CCD Calculator'!$I$64,MIN(ROUND((B171-'Step 2 - 2022 CCD Calculator'!$I$65)*'Step 2 - 2022 CCD Calculator'!$C$61,2),'Step 2 - 2022 CCD Calculator'!$C$60),""))))</f>
        <v/>
      </c>
      <c r="D171" s="166" t="str">
        <f>IF(B171&lt;='Step 2 - 2022 CCD Calculator'!$I$60,'Step 2 - 2022 CCD Calculator'!$D$57,IF(AND(B171&gt;'Step 2 - 2022 CCD Calculator'!$I$60,B171&lt;='Step 2 - 2022 CCD Calculator'!$I$61),'Step 2 - 2022 CCD Calculator'!$D$58,IF(AND(B171&gt;'Step 2 - 2022 CCD Calculator'!$I$61,B171&lt;='Step 2 - 2022 CCD Calculator'!$I$63),ROUND('Step 2 - 2022 CCD Calculator'!$D$57+(B171-0)*'Step 2 - 2022 CCD Calculator'!$D$59,2),IF(B171&gt;'Step 2 - 2022 CCD Calculator'!$I$64,MIN(ROUND((B171-'Step 2 - 2022 CCD Calculator'!$I$65)*'Step 2 - 2022 CCD Calculator'!$D$61,2),'Step 2 - 2022 CCD Calculator'!$D$60),""))))</f>
        <v/>
      </c>
      <c r="E171" s="175"/>
      <c r="K171" s="133"/>
      <c r="L171" s="133"/>
    </row>
    <row r="172" spans="2:12">
      <c r="B172" s="157">
        <v>167</v>
      </c>
      <c r="C172" s="166" t="str">
        <f>IF(B172&lt;='Step 2 - 2022 CCD Calculator'!$I$60,'Step 2 - 2022 CCD Calculator'!$C$57,IF(AND(B172&gt;'Step 2 - 2022 CCD Calculator'!$I$60,B172&lt;='Step 2 - 2022 CCD Calculator'!$I$61),'Step 2 - 2022 CCD Calculator'!$C$58,IF(AND(B172&gt;'Step 2 - 2022 CCD Calculator'!$I$61,B172&lt;='Step 2 - 2022 CCD Calculator'!$I$63),ROUND('Step 2 - 2022 CCD Calculator'!$C$57+(B172-0)*'Step 2 - 2022 CCD Calculator'!$C$59,2),IF(B172&gt;'Step 2 - 2022 CCD Calculator'!$I$64,MIN(ROUND((B172-'Step 2 - 2022 CCD Calculator'!$I$65)*'Step 2 - 2022 CCD Calculator'!$C$61,2),'Step 2 - 2022 CCD Calculator'!$C$60),""))))</f>
        <v/>
      </c>
      <c r="D172" s="166" t="str">
        <f>IF(B172&lt;='Step 2 - 2022 CCD Calculator'!$I$60,'Step 2 - 2022 CCD Calculator'!$D$57,IF(AND(B172&gt;'Step 2 - 2022 CCD Calculator'!$I$60,B172&lt;='Step 2 - 2022 CCD Calculator'!$I$61),'Step 2 - 2022 CCD Calculator'!$D$58,IF(AND(B172&gt;'Step 2 - 2022 CCD Calculator'!$I$61,B172&lt;='Step 2 - 2022 CCD Calculator'!$I$63),ROUND('Step 2 - 2022 CCD Calculator'!$D$57+(B172-0)*'Step 2 - 2022 CCD Calculator'!$D$59,2),IF(B172&gt;'Step 2 - 2022 CCD Calculator'!$I$64,MIN(ROUND((B172-'Step 2 - 2022 CCD Calculator'!$I$65)*'Step 2 - 2022 CCD Calculator'!$D$61,2),'Step 2 - 2022 CCD Calculator'!$D$60),""))))</f>
        <v/>
      </c>
      <c r="E172" s="175"/>
      <c r="K172" s="133"/>
      <c r="L172" s="133"/>
    </row>
    <row r="173" spans="2:12">
      <c r="B173" s="157">
        <v>168</v>
      </c>
      <c r="C173" s="166" t="str">
        <f>IF(B173&lt;='Step 2 - 2022 CCD Calculator'!$I$60,'Step 2 - 2022 CCD Calculator'!$C$57,IF(AND(B173&gt;'Step 2 - 2022 CCD Calculator'!$I$60,B173&lt;='Step 2 - 2022 CCD Calculator'!$I$61),'Step 2 - 2022 CCD Calculator'!$C$58,IF(AND(B173&gt;'Step 2 - 2022 CCD Calculator'!$I$61,B173&lt;='Step 2 - 2022 CCD Calculator'!$I$63),ROUND('Step 2 - 2022 CCD Calculator'!$C$57+(B173-0)*'Step 2 - 2022 CCD Calculator'!$C$59,2),IF(B173&gt;'Step 2 - 2022 CCD Calculator'!$I$64,MIN(ROUND((B173-'Step 2 - 2022 CCD Calculator'!$I$65)*'Step 2 - 2022 CCD Calculator'!$C$61,2),'Step 2 - 2022 CCD Calculator'!$C$60),""))))</f>
        <v/>
      </c>
      <c r="D173" s="166" t="str">
        <f>IF(B173&lt;='Step 2 - 2022 CCD Calculator'!$I$60,'Step 2 - 2022 CCD Calculator'!$D$57,IF(AND(B173&gt;'Step 2 - 2022 CCD Calculator'!$I$60,B173&lt;='Step 2 - 2022 CCD Calculator'!$I$61),'Step 2 - 2022 CCD Calculator'!$D$58,IF(AND(B173&gt;'Step 2 - 2022 CCD Calculator'!$I$61,B173&lt;='Step 2 - 2022 CCD Calculator'!$I$63),ROUND('Step 2 - 2022 CCD Calculator'!$D$57+(B173-0)*'Step 2 - 2022 CCD Calculator'!$D$59,2),IF(B173&gt;'Step 2 - 2022 CCD Calculator'!$I$64,MIN(ROUND((B173-'Step 2 - 2022 CCD Calculator'!$I$65)*'Step 2 - 2022 CCD Calculator'!$D$61,2),'Step 2 - 2022 CCD Calculator'!$D$60),""))))</f>
        <v/>
      </c>
      <c r="E173" s="175"/>
      <c r="K173" s="133"/>
      <c r="L173" s="133"/>
    </row>
    <row r="174" spans="2:12">
      <c r="B174" s="157">
        <v>169</v>
      </c>
      <c r="C174" s="166" t="str">
        <f>IF(B174&lt;='Step 2 - 2022 CCD Calculator'!$I$60,'Step 2 - 2022 CCD Calculator'!$C$57,IF(AND(B174&gt;'Step 2 - 2022 CCD Calculator'!$I$60,B174&lt;='Step 2 - 2022 CCD Calculator'!$I$61),'Step 2 - 2022 CCD Calculator'!$C$58,IF(AND(B174&gt;'Step 2 - 2022 CCD Calculator'!$I$61,B174&lt;='Step 2 - 2022 CCD Calculator'!$I$63),ROUND('Step 2 - 2022 CCD Calculator'!$C$57+(B174-0)*'Step 2 - 2022 CCD Calculator'!$C$59,2),IF(B174&gt;'Step 2 - 2022 CCD Calculator'!$I$64,MIN(ROUND((B174-'Step 2 - 2022 CCD Calculator'!$I$65)*'Step 2 - 2022 CCD Calculator'!$C$61,2),'Step 2 - 2022 CCD Calculator'!$C$60),""))))</f>
        <v/>
      </c>
      <c r="D174" s="166" t="str">
        <f>IF(B174&lt;='Step 2 - 2022 CCD Calculator'!$I$60,'Step 2 - 2022 CCD Calculator'!$D$57,IF(AND(B174&gt;'Step 2 - 2022 CCD Calculator'!$I$60,B174&lt;='Step 2 - 2022 CCD Calculator'!$I$61),'Step 2 - 2022 CCD Calculator'!$D$58,IF(AND(B174&gt;'Step 2 - 2022 CCD Calculator'!$I$61,B174&lt;='Step 2 - 2022 CCD Calculator'!$I$63),ROUND('Step 2 - 2022 CCD Calculator'!$D$57+(B174-0)*'Step 2 - 2022 CCD Calculator'!$D$59,2),IF(B174&gt;'Step 2 - 2022 CCD Calculator'!$I$64,MIN(ROUND((B174-'Step 2 - 2022 CCD Calculator'!$I$65)*'Step 2 - 2022 CCD Calculator'!$D$61,2),'Step 2 - 2022 CCD Calculator'!$D$60),""))))</f>
        <v/>
      </c>
      <c r="E174" s="175"/>
      <c r="K174" s="133"/>
      <c r="L174" s="133"/>
    </row>
    <row r="175" spans="2:12">
      <c r="B175" s="157">
        <v>170</v>
      </c>
      <c r="C175" s="166" t="str">
        <f>IF(B175&lt;='Step 2 - 2022 CCD Calculator'!$I$60,'Step 2 - 2022 CCD Calculator'!$C$57,IF(AND(B175&gt;'Step 2 - 2022 CCD Calculator'!$I$60,B175&lt;='Step 2 - 2022 CCD Calculator'!$I$61),'Step 2 - 2022 CCD Calculator'!$C$58,IF(AND(B175&gt;'Step 2 - 2022 CCD Calculator'!$I$61,B175&lt;='Step 2 - 2022 CCD Calculator'!$I$63),ROUND('Step 2 - 2022 CCD Calculator'!$C$57+(B175-0)*'Step 2 - 2022 CCD Calculator'!$C$59,2),IF(B175&gt;'Step 2 - 2022 CCD Calculator'!$I$64,MIN(ROUND((B175-'Step 2 - 2022 CCD Calculator'!$I$65)*'Step 2 - 2022 CCD Calculator'!$C$61,2),'Step 2 - 2022 CCD Calculator'!$C$60),""))))</f>
        <v/>
      </c>
      <c r="D175" s="166" t="str">
        <f>IF(B175&lt;='Step 2 - 2022 CCD Calculator'!$I$60,'Step 2 - 2022 CCD Calculator'!$D$57,IF(AND(B175&gt;'Step 2 - 2022 CCD Calculator'!$I$60,B175&lt;='Step 2 - 2022 CCD Calculator'!$I$61),'Step 2 - 2022 CCD Calculator'!$D$58,IF(AND(B175&gt;'Step 2 - 2022 CCD Calculator'!$I$61,B175&lt;='Step 2 - 2022 CCD Calculator'!$I$63),ROUND('Step 2 - 2022 CCD Calculator'!$D$57+(B175-0)*'Step 2 - 2022 CCD Calculator'!$D$59,2),IF(B175&gt;'Step 2 - 2022 CCD Calculator'!$I$64,MIN(ROUND((B175-'Step 2 - 2022 CCD Calculator'!$I$65)*'Step 2 - 2022 CCD Calculator'!$D$61,2),'Step 2 - 2022 CCD Calculator'!$D$60),""))))</f>
        <v/>
      </c>
      <c r="E175" s="175">
        <v>14863</v>
      </c>
      <c r="K175" s="133"/>
      <c r="L175" s="133"/>
    </row>
    <row r="176" spans="2:12">
      <c r="B176" s="157">
        <v>171</v>
      </c>
      <c r="C176" s="166" t="str">
        <f>IF(B176&lt;='Step 2 - 2022 CCD Calculator'!$I$60,'Step 2 - 2022 CCD Calculator'!$C$57,IF(AND(B176&gt;'Step 2 - 2022 CCD Calculator'!$I$60,B176&lt;='Step 2 - 2022 CCD Calculator'!$I$61),'Step 2 - 2022 CCD Calculator'!$C$58,IF(AND(B176&gt;'Step 2 - 2022 CCD Calculator'!$I$61,B176&lt;='Step 2 - 2022 CCD Calculator'!$I$63),ROUND('Step 2 - 2022 CCD Calculator'!$C$57+(B176-0)*'Step 2 - 2022 CCD Calculator'!$C$59,2),IF(B176&gt;'Step 2 - 2022 CCD Calculator'!$I$64,MIN(ROUND((B176-'Step 2 - 2022 CCD Calculator'!$I$65)*'Step 2 - 2022 CCD Calculator'!$C$61,2),'Step 2 - 2022 CCD Calculator'!$C$60),""))))</f>
        <v/>
      </c>
      <c r="D176" s="166" t="str">
        <f>IF(B176&lt;='Step 2 - 2022 CCD Calculator'!$I$60,'Step 2 - 2022 CCD Calculator'!$D$57,IF(AND(B176&gt;'Step 2 - 2022 CCD Calculator'!$I$60,B176&lt;='Step 2 - 2022 CCD Calculator'!$I$61),'Step 2 - 2022 CCD Calculator'!$D$58,IF(AND(B176&gt;'Step 2 - 2022 CCD Calculator'!$I$61,B176&lt;='Step 2 - 2022 CCD Calculator'!$I$63),ROUND('Step 2 - 2022 CCD Calculator'!$D$57+(B176-0)*'Step 2 - 2022 CCD Calculator'!$D$59,2),IF(B176&gt;'Step 2 - 2022 CCD Calculator'!$I$64,MIN(ROUND((B176-'Step 2 - 2022 CCD Calculator'!$I$65)*'Step 2 - 2022 CCD Calculator'!$D$61,2),'Step 2 - 2022 CCD Calculator'!$D$60),""))))</f>
        <v/>
      </c>
      <c r="E176" s="175"/>
      <c r="K176" s="133"/>
      <c r="L176" s="133"/>
    </row>
    <row r="177" spans="2:12">
      <c r="B177" s="157">
        <v>172</v>
      </c>
      <c r="C177" s="166" t="str">
        <f>IF(B177&lt;='Step 2 - 2022 CCD Calculator'!$I$60,'Step 2 - 2022 CCD Calculator'!$C$57,IF(AND(B177&gt;'Step 2 - 2022 CCD Calculator'!$I$60,B177&lt;='Step 2 - 2022 CCD Calculator'!$I$61),'Step 2 - 2022 CCD Calculator'!$C$58,IF(AND(B177&gt;'Step 2 - 2022 CCD Calculator'!$I$61,B177&lt;='Step 2 - 2022 CCD Calculator'!$I$63),ROUND('Step 2 - 2022 CCD Calculator'!$C$57+(B177-0)*'Step 2 - 2022 CCD Calculator'!$C$59,2),IF(B177&gt;'Step 2 - 2022 CCD Calculator'!$I$64,MIN(ROUND((B177-'Step 2 - 2022 CCD Calculator'!$I$65)*'Step 2 - 2022 CCD Calculator'!$C$61,2),'Step 2 - 2022 CCD Calculator'!$C$60),""))))</f>
        <v/>
      </c>
      <c r="D177" s="166" t="str">
        <f>IF(B177&lt;='Step 2 - 2022 CCD Calculator'!$I$60,'Step 2 - 2022 CCD Calculator'!$D$57,IF(AND(B177&gt;'Step 2 - 2022 CCD Calculator'!$I$60,B177&lt;='Step 2 - 2022 CCD Calculator'!$I$61),'Step 2 - 2022 CCD Calculator'!$D$58,IF(AND(B177&gt;'Step 2 - 2022 CCD Calculator'!$I$61,B177&lt;='Step 2 - 2022 CCD Calculator'!$I$63),ROUND('Step 2 - 2022 CCD Calculator'!$D$57+(B177-0)*'Step 2 - 2022 CCD Calculator'!$D$59,2),IF(B177&gt;'Step 2 - 2022 CCD Calculator'!$I$64,MIN(ROUND((B177-'Step 2 - 2022 CCD Calculator'!$I$65)*'Step 2 - 2022 CCD Calculator'!$D$61,2),'Step 2 - 2022 CCD Calculator'!$D$60),""))))</f>
        <v/>
      </c>
      <c r="E177" s="175"/>
      <c r="K177" s="133"/>
      <c r="L177" s="133"/>
    </row>
    <row r="178" spans="2:12">
      <c r="B178" s="157">
        <v>173</v>
      </c>
      <c r="C178" s="166" t="str">
        <f>IF(B178&lt;='Step 2 - 2022 CCD Calculator'!$I$60,'Step 2 - 2022 CCD Calculator'!$C$57,IF(AND(B178&gt;'Step 2 - 2022 CCD Calculator'!$I$60,B178&lt;='Step 2 - 2022 CCD Calculator'!$I$61),'Step 2 - 2022 CCD Calculator'!$C$58,IF(AND(B178&gt;'Step 2 - 2022 CCD Calculator'!$I$61,B178&lt;='Step 2 - 2022 CCD Calculator'!$I$63),ROUND('Step 2 - 2022 CCD Calculator'!$C$57+(B178-0)*'Step 2 - 2022 CCD Calculator'!$C$59,2),IF(B178&gt;'Step 2 - 2022 CCD Calculator'!$I$64,MIN(ROUND((B178-'Step 2 - 2022 CCD Calculator'!$I$65)*'Step 2 - 2022 CCD Calculator'!$C$61,2),'Step 2 - 2022 CCD Calculator'!$C$60),""))))</f>
        <v/>
      </c>
      <c r="D178" s="166" t="str">
        <f>IF(B178&lt;='Step 2 - 2022 CCD Calculator'!$I$60,'Step 2 - 2022 CCD Calculator'!$D$57,IF(AND(B178&gt;'Step 2 - 2022 CCD Calculator'!$I$60,B178&lt;='Step 2 - 2022 CCD Calculator'!$I$61),'Step 2 - 2022 CCD Calculator'!$D$58,IF(AND(B178&gt;'Step 2 - 2022 CCD Calculator'!$I$61,B178&lt;='Step 2 - 2022 CCD Calculator'!$I$63),ROUND('Step 2 - 2022 CCD Calculator'!$D$57+(B178-0)*'Step 2 - 2022 CCD Calculator'!$D$59,2),IF(B178&gt;'Step 2 - 2022 CCD Calculator'!$I$64,MIN(ROUND((B178-'Step 2 - 2022 CCD Calculator'!$I$65)*'Step 2 - 2022 CCD Calculator'!$D$61,2),'Step 2 - 2022 CCD Calculator'!$D$60),""))))</f>
        <v/>
      </c>
      <c r="E178" s="175"/>
      <c r="K178" s="133"/>
      <c r="L178" s="133"/>
    </row>
    <row r="179" spans="2:12">
      <c r="B179" s="157">
        <v>174</v>
      </c>
      <c r="C179" s="166" t="str">
        <f>IF(B179&lt;='Step 2 - 2022 CCD Calculator'!$I$60,'Step 2 - 2022 CCD Calculator'!$C$57,IF(AND(B179&gt;'Step 2 - 2022 CCD Calculator'!$I$60,B179&lt;='Step 2 - 2022 CCD Calculator'!$I$61),'Step 2 - 2022 CCD Calculator'!$C$58,IF(AND(B179&gt;'Step 2 - 2022 CCD Calculator'!$I$61,B179&lt;='Step 2 - 2022 CCD Calculator'!$I$63),ROUND('Step 2 - 2022 CCD Calculator'!$C$57+(B179-0)*'Step 2 - 2022 CCD Calculator'!$C$59,2),IF(B179&gt;'Step 2 - 2022 CCD Calculator'!$I$64,MIN(ROUND((B179-'Step 2 - 2022 CCD Calculator'!$I$65)*'Step 2 - 2022 CCD Calculator'!$C$61,2),'Step 2 - 2022 CCD Calculator'!$C$60),""))))</f>
        <v/>
      </c>
      <c r="D179" s="166" t="str">
        <f>IF(B179&lt;='Step 2 - 2022 CCD Calculator'!$I$60,'Step 2 - 2022 CCD Calculator'!$D$57,IF(AND(B179&gt;'Step 2 - 2022 CCD Calculator'!$I$60,B179&lt;='Step 2 - 2022 CCD Calculator'!$I$61),'Step 2 - 2022 CCD Calculator'!$D$58,IF(AND(B179&gt;'Step 2 - 2022 CCD Calculator'!$I$61,B179&lt;='Step 2 - 2022 CCD Calculator'!$I$63),ROUND('Step 2 - 2022 CCD Calculator'!$D$57+(B179-0)*'Step 2 - 2022 CCD Calculator'!$D$59,2),IF(B179&gt;'Step 2 - 2022 CCD Calculator'!$I$64,MIN(ROUND((B179-'Step 2 - 2022 CCD Calculator'!$I$65)*'Step 2 - 2022 CCD Calculator'!$D$61,2),'Step 2 - 2022 CCD Calculator'!$D$60),""))))</f>
        <v/>
      </c>
      <c r="E179" s="175"/>
      <c r="K179" s="133"/>
      <c r="L179" s="133"/>
    </row>
    <row r="180" spans="2:12">
      <c r="B180" s="157">
        <v>175</v>
      </c>
      <c r="C180" s="166" t="str">
        <f>IF(B180&lt;='Step 2 - 2022 CCD Calculator'!$I$60,'Step 2 - 2022 CCD Calculator'!$C$57,IF(AND(B180&gt;'Step 2 - 2022 CCD Calculator'!$I$60,B180&lt;='Step 2 - 2022 CCD Calculator'!$I$61),'Step 2 - 2022 CCD Calculator'!$C$58,IF(AND(B180&gt;'Step 2 - 2022 CCD Calculator'!$I$61,B180&lt;='Step 2 - 2022 CCD Calculator'!$I$63),ROUND('Step 2 - 2022 CCD Calculator'!$C$57+(B180-0)*'Step 2 - 2022 CCD Calculator'!$C$59,2),IF(B180&gt;'Step 2 - 2022 CCD Calculator'!$I$64,MIN(ROUND((B180-'Step 2 - 2022 CCD Calculator'!$I$65)*'Step 2 - 2022 CCD Calculator'!$C$61,2),'Step 2 - 2022 CCD Calculator'!$C$60),""))))</f>
        <v/>
      </c>
      <c r="D180" s="166" t="str">
        <f>IF(B180&lt;='Step 2 - 2022 CCD Calculator'!$I$60,'Step 2 - 2022 CCD Calculator'!$D$57,IF(AND(B180&gt;'Step 2 - 2022 CCD Calculator'!$I$60,B180&lt;='Step 2 - 2022 CCD Calculator'!$I$61),'Step 2 - 2022 CCD Calculator'!$D$58,IF(AND(B180&gt;'Step 2 - 2022 CCD Calculator'!$I$61,B180&lt;='Step 2 - 2022 CCD Calculator'!$I$63),ROUND('Step 2 - 2022 CCD Calculator'!$D$57+(B180-0)*'Step 2 - 2022 CCD Calculator'!$D$59,2),IF(B180&gt;'Step 2 - 2022 CCD Calculator'!$I$64,MIN(ROUND((B180-'Step 2 - 2022 CCD Calculator'!$I$65)*'Step 2 - 2022 CCD Calculator'!$D$61,2),'Step 2 - 2022 CCD Calculator'!$D$60),""))))</f>
        <v/>
      </c>
      <c r="E180" s="175"/>
      <c r="K180" s="133"/>
      <c r="L180" s="133"/>
    </row>
    <row r="181" spans="2:12">
      <c r="B181" s="157">
        <v>176</v>
      </c>
      <c r="C181" s="166" t="str">
        <f>IF(B181&lt;='Step 2 - 2022 CCD Calculator'!$I$60,'Step 2 - 2022 CCD Calculator'!$C$57,IF(AND(B181&gt;'Step 2 - 2022 CCD Calculator'!$I$60,B181&lt;='Step 2 - 2022 CCD Calculator'!$I$61),'Step 2 - 2022 CCD Calculator'!$C$58,IF(AND(B181&gt;'Step 2 - 2022 CCD Calculator'!$I$61,B181&lt;='Step 2 - 2022 CCD Calculator'!$I$63),ROUND('Step 2 - 2022 CCD Calculator'!$C$57+(B181-0)*'Step 2 - 2022 CCD Calculator'!$C$59,2),IF(B181&gt;'Step 2 - 2022 CCD Calculator'!$I$64,MIN(ROUND((B181-'Step 2 - 2022 CCD Calculator'!$I$65)*'Step 2 - 2022 CCD Calculator'!$C$61,2),'Step 2 - 2022 CCD Calculator'!$C$60),""))))</f>
        <v/>
      </c>
      <c r="D181" s="166" t="str">
        <f>IF(B181&lt;='Step 2 - 2022 CCD Calculator'!$I$60,'Step 2 - 2022 CCD Calculator'!$D$57,IF(AND(B181&gt;'Step 2 - 2022 CCD Calculator'!$I$60,B181&lt;='Step 2 - 2022 CCD Calculator'!$I$61),'Step 2 - 2022 CCD Calculator'!$D$58,IF(AND(B181&gt;'Step 2 - 2022 CCD Calculator'!$I$61,B181&lt;='Step 2 - 2022 CCD Calculator'!$I$63),ROUND('Step 2 - 2022 CCD Calculator'!$D$57+(B181-0)*'Step 2 - 2022 CCD Calculator'!$D$59,2),IF(B181&gt;'Step 2 - 2022 CCD Calculator'!$I$64,MIN(ROUND((B181-'Step 2 - 2022 CCD Calculator'!$I$65)*'Step 2 - 2022 CCD Calculator'!$D$61,2),'Step 2 - 2022 CCD Calculator'!$D$60),""))))</f>
        <v/>
      </c>
      <c r="E181" s="175"/>
      <c r="K181" s="133"/>
      <c r="L181" s="133"/>
    </row>
    <row r="182" spans="2:12">
      <c r="B182" s="157">
        <v>177</v>
      </c>
      <c r="C182" s="166" t="str">
        <f>IF(B182&lt;='Step 2 - 2022 CCD Calculator'!$I$60,'Step 2 - 2022 CCD Calculator'!$C$57,IF(AND(B182&gt;'Step 2 - 2022 CCD Calculator'!$I$60,B182&lt;='Step 2 - 2022 CCD Calculator'!$I$61),'Step 2 - 2022 CCD Calculator'!$C$58,IF(AND(B182&gt;'Step 2 - 2022 CCD Calculator'!$I$61,B182&lt;='Step 2 - 2022 CCD Calculator'!$I$63),ROUND('Step 2 - 2022 CCD Calculator'!$C$57+(B182-0)*'Step 2 - 2022 CCD Calculator'!$C$59,2),IF(B182&gt;'Step 2 - 2022 CCD Calculator'!$I$64,MIN(ROUND((B182-'Step 2 - 2022 CCD Calculator'!$I$65)*'Step 2 - 2022 CCD Calculator'!$C$61,2),'Step 2 - 2022 CCD Calculator'!$C$60),""))))</f>
        <v/>
      </c>
      <c r="D182" s="166" t="str">
        <f>IF(B182&lt;='Step 2 - 2022 CCD Calculator'!$I$60,'Step 2 - 2022 CCD Calculator'!$D$57,IF(AND(B182&gt;'Step 2 - 2022 CCD Calculator'!$I$60,B182&lt;='Step 2 - 2022 CCD Calculator'!$I$61),'Step 2 - 2022 CCD Calculator'!$D$58,IF(AND(B182&gt;'Step 2 - 2022 CCD Calculator'!$I$61,B182&lt;='Step 2 - 2022 CCD Calculator'!$I$63),ROUND('Step 2 - 2022 CCD Calculator'!$D$57+(B182-0)*'Step 2 - 2022 CCD Calculator'!$D$59,2),IF(B182&gt;'Step 2 - 2022 CCD Calculator'!$I$64,MIN(ROUND((B182-'Step 2 - 2022 CCD Calculator'!$I$65)*'Step 2 - 2022 CCD Calculator'!$D$61,2),'Step 2 - 2022 CCD Calculator'!$D$60),""))))</f>
        <v/>
      </c>
      <c r="E182" s="175"/>
      <c r="K182" s="133"/>
      <c r="L182" s="133"/>
    </row>
    <row r="183" spans="2:12">
      <c r="B183" s="157">
        <v>178</v>
      </c>
      <c r="C183" s="166" t="str">
        <f>IF(B183&lt;='Step 2 - 2022 CCD Calculator'!$I$60,'Step 2 - 2022 CCD Calculator'!$C$57,IF(AND(B183&gt;'Step 2 - 2022 CCD Calculator'!$I$60,B183&lt;='Step 2 - 2022 CCD Calculator'!$I$61),'Step 2 - 2022 CCD Calculator'!$C$58,IF(AND(B183&gt;'Step 2 - 2022 CCD Calculator'!$I$61,B183&lt;='Step 2 - 2022 CCD Calculator'!$I$63),ROUND('Step 2 - 2022 CCD Calculator'!$C$57+(B183-0)*'Step 2 - 2022 CCD Calculator'!$C$59,2),IF(B183&gt;'Step 2 - 2022 CCD Calculator'!$I$64,MIN(ROUND((B183-'Step 2 - 2022 CCD Calculator'!$I$65)*'Step 2 - 2022 CCD Calculator'!$C$61,2),'Step 2 - 2022 CCD Calculator'!$C$60),""))))</f>
        <v/>
      </c>
      <c r="D183" s="166" t="str">
        <f>IF(B183&lt;='Step 2 - 2022 CCD Calculator'!$I$60,'Step 2 - 2022 CCD Calculator'!$D$57,IF(AND(B183&gt;'Step 2 - 2022 CCD Calculator'!$I$60,B183&lt;='Step 2 - 2022 CCD Calculator'!$I$61),'Step 2 - 2022 CCD Calculator'!$D$58,IF(AND(B183&gt;'Step 2 - 2022 CCD Calculator'!$I$61,B183&lt;='Step 2 - 2022 CCD Calculator'!$I$63),ROUND('Step 2 - 2022 CCD Calculator'!$D$57+(B183-0)*'Step 2 - 2022 CCD Calculator'!$D$59,2),IF(B183&gt;'Step 2 - 2022 CCD Calculator'!$I$64,MIN(ROUND((B183-'Step 2 - 2022 CCD Calculator'!$I$65)*'Step 2 - 2022 CCD Calculator'!$D$61,2),'Step 2 - 2022 CCD Calculator'!$D$60),""))))</f>
        <v/>
      </c>
      <c r="E183" s="175"/>
      <c r="K183" s="133"/>
      <c r="L183" s="133"/>
    </row>
    <row r="184" spans="2:12">
      <c r="B184" s="157">
        <v>179</v>
      </c>
      <c r="C184" s="166" t="str">
        <f>IF(B184&lt;='Step 2 - 2022 CCD Calculator'!$I$60,'Step 2 - 2022 CCD Calculator'!$C$57,IF(AND(B184&gt;'Step 2 - 2022 CCD Calculator'!$I$60,B184&lt;='Step 2 - 2022 CCD Calculator'!$I$61),'Step 2 - 2022 CCD Calculator'!$C$58,IF(AND(B184&gt;'Step 2 - 2022 CCD Calculator'!$I$61,B184&lt;='Step 2 - 2022 CCD Calculator'!$I$63),ROUND('Step 2 - 2022 CCD Calculator'!$C$57+(B184-0)*'Step 2 - 2022 CCD Calculator'!$C$59,2),IF(B184&gt;'Step 2 - 2022 CCD Calculator'!$I$64,MIN(ROUND((B184-'Step 2 - 2022 CCD Calculator'!$I$65)*'Step 2 - 2022 CCD Calculator'!$C$61,2),'Step 2 - 2022 CCD Calculator'!$C$60),""))))</f>
        <v/>
      </c>
      <c r="D184" s="166" t="str">
        <f>IF(B184&lt;='Step 2 - 2022 CCD Calculator'!$I$60,'Step 2 - 2022 CCD Calculator'!$D$57,IF(AND(B184&gt;'Step 2 - 2022 CCD Calculator'!$I$60,B184&lt;='Step 2 - 2022 CCD Calculator'!$I$61),'Step 2 - 2022 CCD Calculator'!$D$58,IF(AND(B184&gt;'Step 2 - 2022 CCD Calculator'!$I$61,B184&lt;='Step 2 - 2022 CCD Calculator'!$I$63),ROUND('Step 2 - 2022 CCD Calculator'!$D$57+(B184-0)*'Step 2 - 2022 CCD Calculator'!$D$59,2),IF(B184&gt;'Step 2 - 2022 CCD Calculator'!$I$64,MIN(ROUND((B184-'Step 2 - 2022 CCD Calculator'!$I$65)*'Step 2 - 2022 CCD Calculator'!$D$61,2),'Step 2 - 2022 CCD Calculator'!$D$60),""))))</f>
        <v/>
      </c>
      <c r="E184" s="175"/>
      <c r="K184" s="133"/>
      <c r="L184" s="133"/>
    </row>
    <row r="185" spans="2:12">
      <c r="B185" s="157">
        <v>180</v>
      </c>
      <c r="C185" s="166" t="str">
        <f>IF(B185&lt;='Step 2 - 2022 CCD Calculator'!$I$60,'Step 2 - 2022 CCD Calculator'!$C$57,IF(AND(B185&gt;'Step 2 - 2022 CCD Calculator'!$I$60,B185&lt;='Step 2 - 2022 CCD Calculator'!$I$61),'Step 2 - 2022 CCD Calculator'!$C$58,IF(AND(B185&gt;'Step 2 - 2022 CCD Calculator'!$I$61,B185&lt;='Step 2 - 2022 CCD Calculator'!$I$63),ROUND('Step 2 - 2022 CCD Calculator'!$C$57+(B185-0)*'Step 2 - 2022 CCD Calculator'!$C$59,2),IF(B185&gt;'Step 2 - 2022 CCD Calculator'!$I$64,MIN(ROUND((B185-'Step 2 - 2022 CCD Calculator'!$I$65)*'Step 2 - 2022 CCD Calculator'!$C$61,2),'Step 2 - 2022 CCD Calculator'!$C$60),""))))</f>
        <v/>
      </c>
      <c r="D185" s="166" t="str">
        <f>IF(B185&lt;='Step 2 - 2022 CCD Calculator'!$I$60,'Step 2 - 2022 CCD Calculator'!$D$57,IF(AND(B185&gt;'Step 2 - 2022 CCD Calculator'!$I$60,B185&lt;='Step 2 - 2022 CCD Calculator'!$I$61),'Step 2 - 2022 CCD Calculator'!$D$58,IF(AND(B185&gt;'Step 2 - 2022 CCD Calculator'!$I$61,B185&lt;='Step 2 - 2022 CCD Calculator'!$I$63),ROUND('Step 2 - 2022 CCD Calculator'!$D$57+(B185-0)*'Step 2 - 2022 CCD Calculator'!$D$59,2),IF(B185&gt;'Step 2 - 2022 CCD Calculator'!$I$64,MIN(ROUND((B185-'Step 2 - 2022 CCD Calculator'!$I$65)*'Step 2 - 2022 CCD Calculator'!$D$61,2),'Step 2 - 2022 CCD Calculator'!$D$60),""))))</f>
        <v/>
      </c>
      <c r="E185" s="175">
        <v>14065</v>
      </c>
      <c r="K185" s="133"/>
      <c r="L185" s="133"/>
    </row>
    <row r="186" spans="2:12">
      <c r="B186" s="157">
        <v>181</v>
      </c>
      <c r="C186" s="166" t="str">
        <f>IF(B186&lt;='Step 2 - 2022 CCD Calculator'!$I$60,'Step 2 - 2022 CCD Calculator'!$C$57,IF(AND(B186&gt;'Step 2 - 2022 CCD Calculator'!$I$60,B186&lt;='Step 2 - 2022 CCD Calculator'!$I$61),'Step 2 - 2022 CCD Calculator'!$C$58,IF(AND(B186&gt;'Step 2 - 2022 CCD Calculator'!$I$61,B186&lt;='Step 2 - 2022 CCD Calculator'!$I$63),ROUND('Step 2 - 2022 CCD Calculator'!$C$57+(B186-0)*'Step 2 - 2022 CCD Calculator'!$C$59,2),IF(B186&gt;'Step 2 - 2022 CCD Calculator'!$I$64,MIN(ROUND((B186-'Step 2 - 2022 CCD Calculator'!$I$65)*'Step 2 - 2022 CCD Calculator'!$C$61,2),'Step 2 - 2022 CCD Calculator'!$C$60),""))))</f>
        <v/>
      </c>
      <c r="D186" s="166" t="str">
        <f>IF(B186&lt;='Step 2 - 2022 CCD Calculator'!$I$60,'Step 2 - 2022 CCD Calculator'!$D$57,IF(AND(B186&gt;'Step 2 - 2022 CCD Calculator'!$I$60,B186&lt;='Step 2 - 2022 CCD Calculator'!$I$61),'Step 2 - 2022 CCD Calculator'!$D$58,IF(AND(B186&gt;'Step 2 - 2022 CCD Calculator'!$I$61,B186&lt;='Step 2 - 2022 CCD Calculator'!$I$63),ROUND('Step 2 - 2022 CCD Calculator'!$D$57+(B186-0)*'Step 2 - 2022 CCD Calculator'!$D$59,2),IF(B186&gt;'Step 2 - 2022 CCD Calculator'!$I$64,MIN(ROUND((B186-'Step 2 - 2022 CCD Calculator'!$I$65)*'Step 2 - 2022 CCD Calculator'!$D$61,2),'Step 2 - 2022 CCD Calculator'!$D$60),""))))</f>
        <v/>
      </c>
      <c r="E186" s="175"/>
      <c r="K186" s="133"/>
      <c r="L186" s="133"/>
    </row>
    <row r="187" spans="2:12">
      <c r="B187" s="157">
        <v>182</v>
      </c>
      <c r="C187" s="166" t="str">
        <f>IF(B187&lt;='Step 2 - 2022 CCD Calculator'!$I$60,'Step 2 - 2022 CCD Calculator'!$C$57,IF(AND(B187&gt;'Step 2 - 2022 CCD Calculator'!$I$60,B187&lt;='Step 2 - 2022 CCD Calculator'!$I$61),'Step 2 - 2022 CCD Calculator'!$C$58,IF(AND(B187&gt;'Step 2 - 2022 CCD Calculator'!$I$61,B187&lt;='Step 2 - 2022 CCD Calculator'!$I$63),ROUND('Step 2 - 2022 CCD Calculator'!$C$57+(B187-0)*'Step 2 - 2022 CCD Calculator'!$C$59,2),IF(B187&gt;'Step 2 - 2022 CCD Calculator'!$I$64,MIN(ROUND((B187-'Step 2 - 2022 CCD Calculator'!$I$65)*'Step 2 - 2022 CCD Calculator'!$C$61,2),'Step 2 - 2022 CCD Calculator'!$C$60),""))))</f>
        <v/>
      </c>
      <c r="D187" s="166" t="str">
        <f>IF(B187&lt;='Step 2 - 2022 CCD Calculator'!$I$60,'Step 2 - 2022 CCD Calculator'!$D$57,IF(AND(B187&gt;'Step 2 - 2022 CCD Calculator'!$I$60,B187&lt;='Step 2 - 2022 CCD Calculator'!$I$61),'Step 2 - 2022 CCD Calculator'!$D$58,IF(AND(B187&gt;'Step 2 - 2022 CCD Calculator'!$I$61,B187&lt;='Step 2 - 2022 CCD Calculator'!$I$63),ROUND('Step 2 - 2022 CCD Calculator'!$D$57+(B187-0)*'Step 2 - 2022 CCD Calculator'!$D$59,2),IF(B187&gt;'Step 2 - 2022 CCD Calculator'!$I$64,MIN(ROUND((B187-'Step 2 - 2022 CCD Calculator'!$I$65)*'Step 2 - 2022 CCD Calculator'!$D$61,2),'Step 2 - 2022 CCD Calculator'!$D$60),""))))</f>
        <v/>
      </c>
      <c r="E187" s="175"/>
      <c r="K187" s="133"/>
      <c r="L187" s="133"/>
    </row>
    <row r="188" spans="2:12">
      <c r="B188" s="157">
        <v>183</v>
      </c>
      <c r="C188" s="166" t="str">
        <f>IF(B188&lt;='Step 2 - 2022 CCD Calculator'!$I$60,'Step 2 - 2022 CCD Calculator'!$C$57,IF(AND(B188&gt;'Step 2 - 2022 CCD Calculator'!$I$60,B188&lt;='Step 2 - 2022 CCD Calculator'!$I$61),'Step 2 - 2022 CCD Calculator'!$C$58,IF(AND(B188&gt;'Step 2 - 2022 CCD Calculator'!$I$61,B188&lt;='Step 2 - 2022 CCD Calculator'!$I$63),ROUND('Step 2 - 2022 CCD Calculator'!$C$57+(B188-0)*'Step 2 - 2022 CCD Calculator'!$C$59,2),IF(B188&gt;'Step 2 - 2022 CCD Calculator'!$I$64,MIN(ROUND((B188-'Step 2 - 2022 CCD Calculator'!$I$65)*'Step 2 - 2022 CCD Calculator'!$C$61,2),'Step 2 - 2022 CCD Calculator'!$C$60),""))))</f>
        <v/>
      </c>
      <c r="D188" s="166" t="str">
        <f>IF(B188&lt;='Step 2 - 2022 CCD Calculator'!$I$60,'Step 2 - 2022 CCD Calculator'!$D$57,IF(AND(B188&gt;'Step 2 - 2022 CCD Calculator'!$I$60,B188&lt;='Step 2 - 2022 CCD Calculator'!$I$61),'Step 2 - 2022 CCD Calculator'!$D$58,IF(AND(B188&gt;'Step 2 - 2022 CCD Calculator'!$I$61,B188&lt;='Step 2 - 2022 CCD Calculator'!$I$63),ROUND('Step 2 - 2022 CCD Calculator'!$D$57+(B188-0)*'Step 2 - 2022 CCD Calculator'!$D$59,2),IF(B188&gt;'Step 2 - 2022 CCD Calculator'!$I$64,MIN(ROUND((B188-'Step 2 - 2022 CCD Calculator'!$I$65)*'Step 2 - 2022 CCD Calculator'!$D$61,2),'Step 2 - 2022 CCD Calculator'!$D$60),""))))</f>
        <v/>
      </c>
      <c r="E188" s="175"/>
      <c r="K188" s="133"/>
      <c r="L188" s="133"/>
    </row>
    <row r="189" spans="2:12">
      <c r="B189" s="157">
        <v>184</v>
      </c>
      <c r="C189" s="166" t="str">
        <f>IF(B189&lt;='Step 2 - 2022 CCD Calculator'!$I$60,'Step 2 - 2022 CCD Calculator'!$C$57,IF(AND(B189&gt;'Step 2 - 2022 CCD Calculator'!$I$60,B189&lt;='Step 2 - 2022 CCD Calculator'!$I$61),'Step 2 - 2022 CCD Calculator'!$C$58,IF(AND(B189&gt;'Step 2 - 2022 CCD Calculator'!$I$61,B189&lt;='Step 2 - 2022 CCD Calculator'!$I$63),ROUND('Step 2 - 2022 CCD Calculator'!$C$57+(B189-0)*'Step 2 - 2022 CCD Calculator'!$C$59,2),IF(B189&gt;'Step 2 - 2022 CCD Calculator'!$I$64,MIN(ROUND((B189-'Step 2 - 2022 CCD Calculator'!$I$65)*'Step 2 - 2022 CCD Calculator'!$C$61,2),'Step 2 - 2022 CCD Calculator'!$C$60),""))))</f>
        <v/>
      </c>
      <c r="D189" s="166" t="str">
        <f>IF(B189&lt;='Step 2 - 2022 CCD Calculator'!$I$60,'Step 2 - 2022 CCD Calculator'!$D$57,IF(AND(B189&gt;'Step 2 - 2022 CCD Calculator'!$I$60,B189&lt;='Step 2 - 2022 CCD Calculator'!$I$61),'Step 2 - 2022 CCD Calculator'!$D$58,IF(AND(B189&gt;'Step 2 - 2022 CCD Calculator'!$I$61,B189&lt;='Step 2 - 2022 CCD Calculator'!$I$63),ROUND('Step 2 - 2022 CCD Calculator'!$D$57+(B189-0)*'Step 2 - 2022 CCD Calculator'!$D$59,2),IF(B189&gt;'Step 2 - 2022 CCD Calculator'!$I$64,MIN(ROUND((B189-'Step 2 - 2022 CCD Calculator'!$I$65)*'Step 2 - 2022 CCD Calculator'!$D$61,2),'Step 2 - 2022 CCD Calculator'!$D$60),""))))</f>
        <v/>
      </c>
      <c r="E189" s="175"/>
      <c r="K189" s="133"/>
      <c r="L189" s="133"/>
    </row>
    <row r="190" spans="2:12">
      <c r="B190" s="157">
        <v>185</v>
      </c>
      <c r="C190" s="166" t="str">
        <f>IF(B190&lt;='Step 2 - 2022 CCD Calculator'!$I$60,'Step 2 - 2022 CCD Calculator'!$C$57,IF(AND(B190&gt;'Step 2 - 2022 CCD Calculator'!$I$60,B190&lt;='Step 2 - 2022 CCD Calculator'!$I$61),'Step 2 - 2022 CCD Calculator'!$C$58,IF(AND(B190&gt;'Step 2 - 2022 CCD Calculator'!$I$61,B190&lt;='Step 2 - 2022 CCD Calculator'!$I$63),ROUND('Step 2 - 2022 CCD Calculator'!$C$57+(B190-0)*'Step 2 - 2022 CCD Calculator'!$C$59,2),IF(B190&gt;'Step 2 - 2022 CCD Calculator'!$I$64,MIN(ROUND((B190-'Step 2 - 2022 CCD Calculator'!$I$65)*'Step 2 - 2022 CCD Calculator'!$C$61,2),'Step 2 - 2022 CCD Calculator'!$C$60),""))))</f>
        <v/>
      </c>
      <c r="D190" s="166" t="str">
        <f>IF(B190&lt;='Step 2 - 2022 CCD Calculator'!$I$60,'Step 2 - 2022 CCD Calculator'!$D$57,IF(AND(B190&gt;'Step 2 - 2022 CCD Calculator'!$I$60,B190&lt;='Step 2 - 2022 CCD Calculator'!$I$61),'Step 2 - 2022 CCD Calculator'!$D$58,IF(AND(B190&gt;'Step 2 - 2022 CCD Calculator'!$I$61,B190&lt;='Step 2 - 2022 CCD Calculator'!$I$63),ROUND('Step 2 - 2022 CCD Calculator'!$D$57+(B190-0)*'Step 2 - 2022 CCD Calculator'!$D$59,2),IF(B190&gt;'Step 2 - 2022 CCD Calculator'!$I$64,MIN(ROUND((B190-'Step 2 - 2022 CCD Calculator'!$I$65)*'Step 2 - 2022 CCD Calculator'!$D$61,2),'Step 2 - 2022 CCD Calculator'!$D$60),""))))</f>
        <v/>
      </c>
      <c r="E190" s="175"/>
      <c r="K190" s="133"/>
      <c r="L190" s="133"/>
    </row>
    <row r="191" spans="2:12">
      <c r="B191" s="157">
        <v>186</v>
      </c>
      <c r="C191" s="166" t="str">
        <f>IF(B191&lt;='Step 2 - 2022 CCD Calculator'!$I$60,'Step 2 - 2022 CCD Calculator'!$C$57,IF(AND(B191&gt;'Step 2 - 2022 CCD Calculator'!$I$60,B191&lt;='Step 2 - 2022 CCD Calculator'!$I$61),'Step 2 - 2022 CCD Calculator'!$C$58,IF(AND(B191&gt;'Step 2 - 2022 CCD Calculator'!$I$61,B191&lt;='Step 2 - 2022 CCD Calculator'!$I$63),ROUND('Step 2 - 2022 CCD Calculator'!$C$57+(B191-0)*'Step 2 - 2022 CCD Calculator'!$C$59,2),IF(B191&gt;'Step 2 - 2022 CCD Calculator'!$I$64,MIN(ROUND((B191-'Step 2 - 2022 CCD Calculator'!$I$65)*'Step 2 - 2022 CCD Calculator'!$C$61,2),'Step 2 - 2022 CCD Calculator'!$C$60),""))))</f>
        <v/>
      </c>
      <c r="D191" s="166" t="str">
        <f>IF(B191&lt;='Step 2 - 2022 CCD Calculator'!$I$60,'Step 2 - 2022 CCD Calculator'!$D$57,IF(AND(B191&gt;'Step 2 - 2022 CCD Calculator'!$I$60,B191&lt;='Step 2 - 2022 CCD Calculator'!$I$61),'Step 2 - 2022 CCD Calculator'!$D$58,IF(AND(B191&gt;'Step 2 - 2022 CCD Calculator'!$I$61,B191&lt;='Step 2 - 2022 CCD Calculator'!$I$63),ROUND('Step 2 - 2022 CCD Calculator'!$D$57+(B191-0)*'Step 2 - 2022 CCD Calculator'!$D$59,2),IF(B191&gt;'Step 2 - 2022 CCD Calculator'!$I$64,MIN(ROUND((B191-'Step 2 - 2022 CCD Calculator'!$I$65)*'Step 2 - 2022 CCD Calculator'!$D$61,2),'Step 2 - 2022 CCD Calculator'!$D$60),""))))</f>
        <v/>
      </c>
      <c r="E191" s="175"/>
      <c r="K191" s="133"/>
      <c r="L191" s="133"/>
    </row>
    <row r="192" spans="2:12">
      <c r="B192" s="157">
        <v>187</v>
      </c>
      <c r="C192" s="166" t="str">
        <f>IF(B192&lt;='Step 2 - 2022 CCD Calculator'!$I$60,'Step 2 - 2022 CCD Calculator'!$C$57,IF(AND(B192&gt;'Step 2 - 2022 CCD Calculator'!$I$60,B192&lt;='Step 2 - 2022 CCD Calculator'!$I$61),'Step 2 - 2022 CCD Calculator'!$C$58,IF(AND(B192&gt;'Step 2 - 2022 CCD Calculator'!$I$61,B192&lt;='Step 2 - 2022 CCD Calculator'!$I$63),ROUND('Step 2 - 2022 CCD Calculator'!$C$57+(B192-0)*'Step 2 - 2022 CCD Calculator'!$C$59,2),IF(B192&gt;'Step 2 - 2022 CCD Calculator'!$I$64,MIN(ROUND((B192-'Step 2 - 2022 CCD Calculator'!$I$65)*'Step 2 - 2022 CCD Calculator'!$C$61,2),'Step 2 - 2022 CCD Calculator'!$C$60),""))))</f>
        <v/>
      </c>
      <c r="D192" s="166" t="str">
        <f>IF(B192&lt;='Step 2 - 2022 CCD Calculator'!$I$60,'Step 2 - 2022 CCD Calculator'!$D$57,IF(AND(B192&gt;'Step 2 - 2022 CCD Calculator'!$I$60,B192&lt;='Step 2 - 2022 CCD Calculator'!$I$61),'Step 2 - 2022 CCD Calculator'!$D$58,IF(AND(B192&gt;'Step 2 - 2022 CCD Calculator'!$I$61,B192&lt;='Step 2 - 2022 CCD Calculator'!$I$63),ROUND('Step 2 - 2022 CCD Calculator'!$D$57+(B192-0)*'Step 2 - 2022 CCD Calculator'!$D$59,2),IF(B192&gt;'Step 2 - 2022 CCD Calculator'!$I$64,MIN(ROUND((B192-'Step 2 - 2022 CCD Calculator'!$I$65)*'Step 2 - 2022 CCD Calculator'!$D$61,2),'Step 2 - 2022 CCD Calculator'!$D$60),""))))</f>
        <v/>
      </c>
      <c r="E192" s="175"/>
      <c r="K192" s="133"/>
      <c r="L192" s="133"/>
    </row>
    <row r="193" spans="2:12">
      <c r="B193" s="157">
        <v>188</v>
      </c>
      <c r="C193" s="166" t="str">
        <f>IF(B193&lt;='Step 2 - 2022 CCD Calculator'!$I$60,'Step 2 - 2022 CCD Calculator'!$C$57,IF(AND(B193&gt;'Step 2 - 2022 CCD Calculator'!$I$60,B193&lt;='Step 2 - 2022 CCD Calculator'!$I$61),'Step 2 - 2022 CCD Calculator'!$C$58,IF(AND(B193&gt;'Step 2 - 2022 CCD Calculator'!$I$61,B193&lt;='Step 2 - 2022 CCD Calculator'!$I$63),ROUND('Step 2 - 2022 CCD Calculator'!$C$57+(B193-0)*'Step 2 - 2022 CCD Calculator'!$C$59,2),IF(B193&gt;'Step 2 - 2022 CCD Calculator'!$I$64,MIN(ROUND((B193-'Step 2 - 2022 CCD Calculator'!$I$65)*'Step 2 - 2022 CCD Calculator'!$C$61,2),'Step 2 - 2022 CCD Calculator'!$C$60),""))))</f>
        <v/>
      </c>
      <c r="D193" s="166" t="str">
        <f>IF(B193&lt;='Step 2 - 2022 CCD Calculator'!$I$60,'Step 2 - 2022 CCD Calculator'!$D$57,IF(AND(B193&gt;'Step 2 - 2022 CCD Calculator'!$I$60,B193&lt;='Step 2 - 2022 CCD Calculator'!$I$61),'Step 2 - 2022 CCD Calculator'!$D$58,IF(AND(B193&gt;'Step 2 - 2022 CCD Calculator'!$I$61,B193&lt;='Step 2 - 2022 CCD Calculator'!$I$63),ROUND('Step 2 - 2022 CCD Calculator'!$D$57+(B193-0)*'Step 2 - 2022 CCD Calculator'!$D$59,2),IF(B193&gt;'Step 2 - 2022 CCD Calculator'!$I$64,MIN(ROUND((B193-'Step 2 - 2022 CCD Calculator'!$I$65)*'Step 2 - 2022 CCD Calculator'!$D$61,2),'Step 2 - 2022 CCD Calculator'!$D$60),""))))</f>
        <v/>
      </c>
      <c r="E193" s="175"/>
      <c r="K193" s="133"/>
      <c r="L193" s="133"/>
    </row>
    <row r="194" spans="2:12">
      <c r="B194" s="157">
        <v>189</v>
      </c>
      <c r="C194" s="166" t="str">
        <f>IF(B194&lt;='Step 2 - 2022 CCD Calculator'!$I$60,'Step 2 - 2022 CCD Calculator'!$C$57,IF(AND(B194&gt;'Step 2 - 2022 CCD Calculator'!$I$60,B194&lt;='Step 2 - 2022 CCD Calculator'!$I$61),'Step 2 - 2022 CCD Calculator'!$C$58,IF(AND(B194&gt;'Step 2 - 2022 CCD Calculator'!$I$61,B194&lt;='Step 2 - 2022 CCD Calculator'!$I$63),ROUND('Step 2 - 2022 CCD Calculator'!$C$57+(B194-0)*'Step 2 - 2022 CCD Calculator'!$C$59,2),IF(B194&gt;'Step 2 - 2022 CCD Calculator'!$I$64,MIN(ROUND((B194-'Step 2 - 2022 CCD Calculator'!$I$65)*'Step 2 - 2022 CCD Calculator'!$C$61,2),'Step 2 - 2022 CCD Calculator'!$C$60),""))))</f>
        <v/>
      </c>
      <c r="D194" s="166" t="str">
        <f>IF(B194&lt;='Step 2 - 2022 CCD Calculator'!$I$60,'Step 2 - 2022 CCD Calculator'!$D$57,IF(AND(B194&gt;'Step 2 - 2022 CCD Calculator'!$I$60,B194&lt;='Step 2 - 2022 CCD Calculator'!$I$61),'Step 2 - 2022 CCD Calculator'!$D$58,IF(AND(B194&gt;'Step 2 - 2022 CCD Calculator'!$I$61,B194&lt;='Step 2 - 2022 CCD Calculator'!$I$63),ROUND('Step 2 - 2022 CCD Calculator'!$D$57+(B194-0)*'Step 2 - 2022 CCD Calculator'!$D$59,2),IF(B194&gt;'Step 2 - 2022 CCD Calculator'!$I$64,MIN(ROUND((B194-'Step 2 - 2022 CCD Calculator'!$I$65)*'Step 2 - 2022 CCD Calculator'!$D$61,2),'Step 2 - 2022 CCD Calculator'!$D$60),""))))</f>
        <v/>
      </c>
      <c r="E194" s="175"/>
      <c r="K194" s="133"/>
      <c r="L194" s="133"/>
    </row>
    <row r="195" spans="2:12">
      <c r="B195" s="157">
        <v>190</v>
      </c>
      <c r="C195" s="166" t="str">
        <f>IF(B195&lt;='Step 2 - 2022 CCD Calculator'!$I$60,'Step 2 - 2022 CCD Calculator'!$C$57,IF(AND(B195&gt;'Step 2 - 2022 CCD Calculator'!$I$60,B195&lt;='Step 2 - 2022 CCD Calculator'!$I$61),'Step 2 - 2022 CCD Calculator'!$C$58,IF(AND(B195&gt;'Step 2 - 2022 CCD Calculator'!$I$61,B195&lt;='Step 2 - 2022 CCD Calculator'!$I$63),ROUND('Step 2 - 2022 CCD Calculator'!$C$57+(B195-0)*'Step 2 - 2022 CCD Calculator'!$C$59,2),IF(B195&gt;'Step 2 - 2022 CCD Calculator'!$I$64,MIN(ROUND((B195-'Step 2 - 2022 CCD Calculator'!$I$65)*'Step 2 - 2022 CCD Calculator'!$C$61,2),'Step 2 - 2022 CCD Calculator'!$C$60),""))))</f>
        <v/>
      </c>
      <c r="D195" s="166" t="str">
        <f>IF(B195&lt;='Step 2 - 2022 CCD Calculator'!$I$60,'Step 2 - 2022 CCD Calculator'!$D$57,IF(AND(B195&gt;'Step 2 - 2022 CCD Calculator'!$I$60,B195&lt;='Step 2 - 2022 CCD Calculator'!$I$61),'Step 2 - 2022 CCD Calculator'!$D$58,IF(AND(B195&gt;'Step 2 - 2022 CCD Calculator'!$I$61,B195&lt;='Step 2 - 2022 CCD Calculator'!$I$63),ROUND('Step 2 - 2022 CCD Calculator'!$D$57+(B195-0)*'Step 2 - 2022 CCD Calculator'!$D$59,2),IF(B195&gt;'Step 2 - 2022 CCD Calculator'!$I$64,MIN(ROUND((B195-'Step 2 - 2022 CCD Calculator'!$I$65)*'Step 2 - 2022 CCD Calculator'!$D$61,2),'Step 2 - 2022 CCD Calculator'!$D$60),""))))</f>
        <v/>
      </c>
      <c r="E195" s="175">
        <v>16224</v>
      </c>
      <c r="K195" s="133"/>
      <c r="L195" s="133"/>
    </row>
    <row r="196" spans="2:12">
      <c r="B196" s="157">
        <v>191</v>
      </c>
      <c r="C196" s="166" t="str">
        <f>IF(B196&lt;='Step 2 - 2022 CCD Calculator'!$I$60,'Step 2 - 2022 CCD Calculator'!$C$57,IF(AND(B196&gt;'Step 2 - 2022 CCD Calculator'!$I$60,B196&lt;='Step 2 - 2022 CCD Calculator'!$I$61),'Step 2 - 2022 CCD Calculator'!$C$58,IF(AND(B196&gt;'Step 2 - 2022 CCD Calculator'!$I$61,B196&lt;='Step 2 - 2022 CCD Calculator'!$I$63),ROUND('Step 2 - 2022 CCD Calculator'!$C$57+(B196-0)*'Step 2 - 2022 CCD Calculator'!$C$59,2),IF(B196&gt;'Step 2 - 2022 CCD Calculator'!$I$64,MIN(ROUND((B196-'Step 2 - 2022 CCD Calculator'!$I$65)*'Step 2 - 2022 CCD Calculator'!$C$61,2),'Step 2 - 2022 CCD Calculator'!$C$60),""))))</f>
        <v/>
      </c>
      <c r="D196" s="166" t="str">
        <f>IF(B196&lt;='Step 2 - 2022 CCD Calculator'!$I$60,'Step 2 - 2022 CCD Calculator'!$D$57,IF(AND(B196&gt;'Step 2 - 2022 CCD Calculator'!$I$60,B196&lt;='Step 2 - 2022 CCD Calculator'!$I$61),'Step 2 - 2022 CCD Calculator'!$D$58,IF(AND(B196&gt;'Step 2 - 2022 CCD Calculator'!$I$61,B196&lt;='Step 2 - 2022 CCD Calculator'!$I$63),ROUND('Step 2 - 2022 CCD Calculator'!$D$57+(B196-0)*'Step 2 - 2022 CCD Calculator'!$D$59,2),IF(B196&gt;'Step 2 - 2022 CCD Calculator'!$I$64,MIN(ROUND((B196-'Step 2 - 2022 CCD Calculator'!$I$65)*'Step 2 - 2022 CCD Calculator'!$D$61,2),'Step 2 - 2022 CCD Calculator'!$D$60),""))))</f>
        <v/>
      </c>
      <c r="E196" s="175"/>
      <c r="K196" s="133"/>
      <c r="L196" s="133"/>
    </row>
    <row r="197" spans="2:12">
      <c r="B197" s="157">
        <v>192</v>
      </c>
      <c r="C197" s="166">
        <f>IF(B197&lt;='Step 2 - 2022 CCD Calculator'!$I$60,'Step 2 - 2022 CCD Calculator'!$C$57,IF(AND(B197&gt;'Step 2 - 2022 CCD Calculator'!$I$60,B197&lt;='Step 2 - 2022 CCD Calculator'!$I$61),'Step 2 - 2022 CCD Calculator'!$C$58,IF(AND(B197&gt;'Step 2 - 2022 CCD Calculator'!$I$61,B197&lt;='Step 2 - 2022 CCD Calculator'!$I$63),ROUND('Step 2 - 2022 CCD Calculator'!$C$57+(B197-0)*'Step 2 - 2022 CCD Calculator'!$C$59,2),IF(B197&gt;'Step 2 - 2022 CCD Calculator'!$I$64,MIN(ROUND((B197-'Step 2 - 2022 CCD Calculator'!$I$65)*'Step 2 - 2022 CCD Calculator'!$C$61,2),'Step 2 - 2022 CCD Calculator'!$C$60),""))))</f>
        <v>345</v>
      </c>
      <c r="D197" s="166">
        <f>IF(B197&lt;='Step 2 - 2022 CCD Calculator'!$I$60,'Step 2 - 2022 CCD Calculator'!$D$57,IF(AND(B197&gt;'Step 2 - 2022 CCD Calculator'!$I$60,B197&lt;='Step 2 - 2022 CCD Calculator'!$I$61),'Step 2 - 2022 CCD Calculator'!$D$58,IF(AND(B197&gt;'Step 2 - 2022 CCD Calculator'!$I$61,B197&lt;='Step 2 - 2022 CCD Calculator'!$I$63),ROUND('Step 2 - 2022 CCD Calculator'!$D$57+(B197-0)*'Step 2 - 2022 CCD Calculator'!$D$59,2),IF(B197&gt;'Step 2 - 2022 CCD Calculator'!$I$64,MIN(ROUND((B197-'Step 2 - 2022 CCD Calculator'!$I$65)*'Step 2 - 2022 CCD Calculator'!$D$61,2),'Step 2 - 2022 CCD Calculator'!$D$60),""))))</f>
        <v>258.75</v>
      </c>
      <c r="E197" s="175"/>
      <c r="G197" s="162" t="s">
        <v>214</v>
      </c>
      <c r="K197" s="133"/>
      <c r="L197" s="133"/>
    </row>
    <row r="198" spans="2:12">
      <c r="B198" s="157">
        <v>193</v>
      </c>
      <c r="C198" s="166">
        <f>IF(B198&lt;='Step 2 - 2022 CCD Calculator'!$I$60,'Step 2 - 2022 CCD Calculator'!$C$57,IF(AND(B198&gt;'Step 2 - 2022 CCD Calculator'!$I$60,B198&lt;='Step 2 - 2022 CCD Calculator'!$I$61),'Step 2 - 2022 CCD Calculator'!$C$58,IF(AND(B198&gt;'Step 2 - 2022 CCD Calculator'!$I$61,B198&lt;='Step 2 - 2022 CCD Calculator'!$I$63),ROUND('Step 2 - 2022 CCD Calculator'!$C$57+(B198-0)*'Step 2 - 2022 CCD Calculator'!$C$59,2),IF(B198&gt;'Step 2 - 2022 CCD Calculator'!$I$64,MIN(ROUND((B198-'Step 2 - 2022 CCD Calculator'!$I$65)*'Step 2 - 2022 CCD Calculator'!$C$61,2),'Step 2 - 2022 CCD Calculator'!$C$60),""))))</f>
        <v>402.5</v>
      </c>
      <c r="D198" s="166">
        <f>IF(B198&lt;='Step 2 - 2022 CCD Calculator'!$I$60,'Step 2 - 2022 CCD Calculator'!$D$57,IF(AND(B198&gt;'Step 2 - 2022 CCD Calculator'!$I$60,B198&lt;='Step 2 - 2022 CCD Calculator'!$I$61),'Step 2 - 2022 CCD Calculator'!$D$58,IF(AND(B198&gt;'Step 2 - 2022 CCD Calculator'!$I$61,B198&lt;='Step 2 - 2022 CCD Calculator'!$I$63),ROUND('Step 2 - 2022 CCD Calculator'!$D$57+(B198-0)*'Step 2 - 2022 CCD Calculator'!$D$59,2),IF(B198&gt;'Step 2 - 2022 CCD Calculator'!$I$64,MIN(ROUND((B198-'Step 2 - 2022 CCD Calculator'!$I$65)*'Step 2 - 2022 CCD Calculator'!$D$61,2),'Step 2 - 2022 CCD Calculator'!$D$60),""))))</f>
        <v>301.88</v>
      </c>
      <c r="E198" s="175"/>
      <c r="K198" s="133"/>
      <c r="L198" s="133"/>
    </row>
    <row r="199" spans="2:12">
      <c r="B199" s="157">
        <v>194</v>
      </c>
      <c r="C199" s="166">
        <f>IF(B199&lt;='Step 2 - 2022 CCD Calculator'!$I$60,'Step 2 - 2022 CCD Calculator'!$C$57,IF(AND(B199&gt;'Step 2 - 2022 CCD Calculator'!$I$60,B199&lt;='Step 2 - 2022 CCD Calculator'!$I$61),'Step 2 - 2022 CCD Calculator'!$C$58,IF(AND(B199&gt;'Step 2 - 2022 CCD Calculator'!$I$61,B199&lt;='Step 2 - 2022 CCD Calculator'!$I$63),ROUND('Step 2 - 2022 CCD Calculator'!$C$57+(B199-0)*'Step 2 - 2022 CCD Calculator'!$C$59,2),IF(B199&gt;'Step 2 - 2022 CCD Calculator'!$I$64,MIN(ROUND((B199-'Step 2 - 2022 CCD Calculator'!$I$65)*'Step 2 - 2022 CCD Calculator'!$C$61,2),'Step 2 - 2022 CCD Calculator'!$C$60),""))))</f>
        <v>460</v>
      </c>
      <c r="D199" s="166">
        <f>IF(B199&lt;='Step 2 - 2022 CCD Calculator'!$I$60,'Step 2 - 2022 CCD Calculator'!$D$57,IF(AND(B199&gt;'Step 2 - 2022 CCD Calculator'!$I$60,B199&lt;='Step 2 - 2022 CCD Calculator'!$I$61),'Step 2 - 2022 CCD Calculator'!$D$58,IF(AND(B199&gt;'Step 2 - 2022 CCD Calculator'!$I$61,B199&lt;='Step 2 - 2022 CCD Calculator'!$I$63),ROUND('Step 2 - 2022 CCD Calculator'!$D$57+(B199-0)*'Step 2 - 2022 CCD Calculator'!$D$59,2),IF(B199&gt;'Step 2 - 2022 CCD Calculator'!$I$64,MIN(ROUND((B199-'Step 2 - 2022 CCD Calculator'!$I$65)*'Step 2 - 2022 CCD Calculator'!$D$61,2),'Step 2 - 2022 CCD Calculator'!$D$60),""))))</f>
        <v>345</v>
      </c>
      <c r="E199" s="175"/>
      <c r="K199" s="133"/>
      <c r="L199" s="133"/>
    </row>
    <row r="200" spans="2:12">
      <c r="B200" s="157">
        <v>195</v>
      </c>
      <c r="C200" s="166">
        <f>IF(B200&lt;='Step 2 - 2022 CCD Calculator'!$I$60,'Step 2 - 2022 CCD Calculator'!$C$57,IF(AND(B200&gt;'Step 2 - 2022 CCD Calculator'!$I$60,B200&lt;='Step 2 - 2022 CCD Calculator'!$I$61),'Step 2 - 2022 CCD Calculator'!$C$58,IF(AND(B200&gt;'Step 2 - 2022 CCD Calculator'!$I$61,B200&lt;='Step 2 - 2022 CCD Calculator'!$I$63),ROUND('Step 2 - 2022 CCD Calculator'!$C$57+(B200-0)*'Step 2 - 2022 CCD Calculator'!$C$59,2),IF(B200&gt;'Step 2 - 2022 CCD Calculator'!$I$64,MIN(ROUND((B200-'Step 2 - 2022 CCD Calculator'!$I$65)*'Step 2 - 2022 CCD Calculator'!$C$61,2),'Step 2 - 2022 CCD Calculator'!$C$60),""))))</f>
        <v>517.5</v>
      </c>
      <c r="D200" s="166">
        <f>IF(B200&lt;='Step 2 - 2022 CCD Calculator'!$I$60,'Step 2 - 2022 CCD Calculator'!$D$57,IF(AND(B200&gt;'Step 2 - 2022 CCD Calculator'!$I$60,B200&lt;='Step 2 - 2022 CCD Calculator'!$I$61),'Step 2 - 2022 CCD Calculator'!$D$58,IF(AND(B200&gt;'Step 2 - 2022 CCD Calculator'!$I$61,B200&lt;='Step 2 - 2022 CCD Calculator'!$I$63),ROUND('Step 2 - 2022 CCD Calculator'!$D$57+(B200-0)*'Step 2 - 2022 CCD Calculator'!$D$59,2),IF(B200&gt;'Step 2 - 2022 CCD Calculator'!$I$64,MIN(ROUND((B200-'Step 2 - 2022 CCD Calculator'!$I$65)*'Step 2 - 2022 CCD Calculator'!$D$61,2),'Step 2 - 2022 CCD Calculator'!$D$60),""))))</f>
        <v>388.13</v>
      </c>
      <c r="E200" s="175"/>
      <c r="K200" s="133"/>
      <c r="L200" s="133"/>
    </row>
    <row r="201" spans="2:12">
      <c r="B201" s="157">
        <v>196</v>
      </c>
      <c r="C201" s="166">
        <f>IF(B201&lt;='Step 2 - 2022 CCD Calculator'!$I$60,'Step 2 - 2022 CCD Calculator'!$C$57,IF(AND(B201&gt;'Step 2 - 2022 CCD Calculator'!$I$60,B201&lt;='Step 2 - 2022 CCD Calculator'!$I$61),'Step 2 - 2022 CCD Calculator'!$C$58,IF(AND(B201&gt;'Step 2 - 2022 CCD Calculator'!$I$61,B201&lt;='Step 2 - 2022 CCD Calculator'!$I$63),ROUND('Step 2 - 2022 CCD Calculator'!$C$57+(B201-0)*'Step 2 - 2022 CCD Calculator'!$C$59,2),IF(B201&gt;'Step 2 - 2022 CCD Calculator'!$I$64,MIN(ROUND((B201-'Step 2 - 2022 CCD Calculator'!$I$65)*'Step 2 - 2022 CCD Calculator'!$C$61,2),'Step 2 - 2022 CCD Calculator'!$C$60),""))))</f>
        <v>575</v>
      </c>
      <c r="D201" s="166">
        <f>IF(B201&lt;='Step 2 - 2022 CCD Calculator'!$I$60,'Step 2 - 2022 CCD Calculator'!$D$57,IF(AND(B201&gt;'Step 2 - 2022 CCD Calculator'!$I$60,B201&lt;='Step 2 - 2022 CCD Calculator'!$I$61),'Step 2 - 2022 CCD Calculator'!$D$58,IF(AND(B201&gt;'Step 2 - 2022 CCD Calculator'!$I$61,B201&lt;='Step 2 - 2022 CCD Calculator'!$I$63),ROUND('Step 2 - 2022 CCD Calculator'!$D$57+(B201-0)*'Step 2 - 2022 CCD Calculator'!$D$59,2),IF(B201&gt;'Step 2 - 2022 CCD Calculator'!$I$64,MIN(ROUND((B201-'Step 2 - 2022 CCD Calculator'!$I$65)*'Step 2 - 2022 CCD Calculator'!$D$61,2),'Step 2 - 2022 CCD Calculator'!$D$60),""))))</f>
        <v>431.25</v>
      </c>
      <c r="E201" s="175"/>
      <c r="K201" s="133"/>
      <c r="L201" s="133"/>
    </row>
    <row r="202" spans="2:12">
      <c r="B202" s="157">
        <v>197</v>
      </c>
      <c r="C202" s="166">
        <f>IF(B202&lt;='Step 2 - 2022 CCD Calculator'!$I$60,'Step 2 - 2022 CCD Calculator'!$C$57,IF(AND(B202&gt;'Step 2 - 2022 CCD Calculator'!$I$60,B202&lt;='Step 2 - 2022 CCD Calculator'!$I$61),'Step 2 - 2022 CCD Calculator'!$C$58,IF(AND(B202&gt;'Step 2 - 2022 CCD Calculator'!$I$61,B202&lt;='Step 2 - 2022 CCD Calculator'!$I$63),ROUND('Step 2 - 2022 CCD Calculator'!$C$57+(B202-0)*'Step 2 - 2022 CCD Calculator'!$C$59,2),IF(B202&gt;'Step 2 - 2022 CCD Calculator'!$I$64,MIN(ROUND((B202-'Step 2 - 2022 CCD Calculator'!$I$65)*'Step 2 - 2022 CCD Calculator'!$C$61,2),'Step 2 - 2022 CCD Calculator'!$C$60),""))))</f>
        <v>632.5</v>
      </c>
      <c r="D202" s="166">
        <f>IF(B202&lt;='Step 2 - 2022 CCD Calculator'!$I$60,'Step 2 - 2022 CCD Calculator'!$D$57,IF(AND(B202&gt;'Step 2 - 2022 CCD Calculator'!$I$60,B202&lt;='Step 2 - 2022 CCD Calculator'!$I$61),'Step 2 - 2022 CCD Calculator'!$D$58,IF(AND(B202&gt;'Step 2 - 2022 CCD Calculator'!$I$61,B202&lt;='Step 2 - 2022 CCD Calculator'!$I$63),ROUND('Step 2 - 2022 CCD Calculator'!$D$57+(B202-0)*'Step 2 - 2022 CCD Calculator'!$D$59,2),IF(B202&gt;'Step 2 - 2022 CCD Calculator'!$I$64,MIN(ROUND((B202-'Step 2 - 2022 CCD Calculator'!$I$65)*'Step 2 - 2022 CCD Calculator'!$D$61,2),'Step 2 - 2022 CCD Calculator'!$D$60),""))))</f>
        <v>474.38</v>
      </c>
      <c r="E202" s="175"/>
      <c r="K202" s="133"/>
      <c r="L202" s="133"/>
    </row>
    <row r="203" spans="2:12">
      <c r="B203" s="157">
        <v>198</v>
      </c>
      <c r="C203" s="166">
        <f>IF(B203&lt;='Step 2 - 2022 CCD Calculator'!$I$60,'Step 2 - 2022 CCD Calculator'!$C$57,IF(AND(B203&gt;'Step 2 - 2022 CCD Calculator'!$I$60,B203&lt;='Step 2 - 2022 CCD Calculator'!$I$61),'Step 2 - 2022 CCD Calculator'!$C$58,IF(AND(B203&gt;'Step 2 - 2022 CCD Calculator'!$I$61,B203&lt;='Step 2 - 2022 CCD Calculator'!$I$63),ROUND('Step 2 - 2022 CCD Calculator'!$C$57+(B203-0)*'Step 2 - 2022 CCD Calculator'!$C$59,2),IF(B203&gt;'Step 2 - 2022 CCD Calculator'!$I$64,MIN(ROUND((B203-'Step 2 - 2022 CCD Calculator'!$I$65)*'Step 2 - 2022 CCD Calculator'!$C$61,2),'Step 2 - 2022 CCD Calculator'!$C$60),""))))</f>
        <v>690</v>
      </c>
      <c r="D203" s="166">
        <f>IF(B203&lt;='Step 2 - 2022 CCD Calculator'!$I$60,'Step 2 - 2022 CCD Calculator'!$D$57,IF(AND(B203&gt;'Step 2 - 2022 CCD Calculator'!$I$60,B203&lt;='Step 2 - 2022 CCD Calculator'!$I$61),'Step 2 - 2022 CCD Calculator'!$D$58,IF(AND(B203&gt;'Step 2 - 2022 CCD Calculator'!$I$61,B203&lt;='Step 2 - 2022 CCD Calculator'!$I$63),ROUND('Step 2 - 2022 CCD Calculator'!$D$57+(B203-0)*'Step 2 - 2022 CCD Calculator'!$D$59,2),IF(B203&gt;'Step 2 - 2022 CCD Calculator'!$I$64,MIN(ROUND((B203-'Step 2 - 2022 CCD Calculator'!$I$65)*'Step 2 - 2022 CCD Calculator'!$D$61,2),'Step 2 - 2022 CCD Calculator'!$D$60),""))))</f>
        <v>517.5</v>
      </c>
      <c r="E203" s="175"/>
      <c r="K203" s="133"/>
      <c r="L203" s="133"/>
    </row>
    <row r="204" spans="2:12">
      <c r="B204" s="157">
        <v>199</v>
      </c>
      <c r="C204" s="166">
        <f>IF(B204&lt;='Step 2 - 2022 CCD Calculator'!$I$60,'Step 2 - 2022 CCD Calculator'!$C$57,IF(AND(B204&gt;'Step 2 - 2022 CCD Calculator'!$I$60,B204&lt;='Step 2 - 2022 CCD Calculator'!$I$61),'Step 2 - 2022 CCD Calculator'!$C$58,IF(AND(B204&gt;'Step 2 - 2022 CCD Calculator'!$I$61,B204&lt;='Step 2 - 2022 CCD Calculator'!$I$63),ROUND('Step 2 - 2022 CCD Calculator'!$C$57+(B204-0)*'Step 2 - 2022 CCD Calculator'!$C$59,2),IF(B204&gt;'Step 2 - 2022 CCD Calculator'!$I$64,MIN(ROUND((B204-'Step 2 - 2022 CCD Calculator'!$I$65)*'Step 2 - 2022 CCD Calculator'!$C$61,2),'Step 2 - 2022 CCD Calculator'!$C$60),""))))</f>
        <v>747.5</v>
      </c>
      <c r="D204" s="166">
        <f>IF(B204&lt;='Step 2 - 2022 CCD Calculator'!$I$60,'Step 2 - 2022 CCD Calculator'!$D$57,IF(AND(B204&gt;'Step 2 - 2022 CCD Calculator'!$I$60,B204&lt;='Step 2 - 2022 CCD Calculator'!$I$61),'Step 2 - 2022 CCD Calculator'!$D$58,IF(AND(B204&gt;'Step 2 - 2022 CCD Calculator'!$I$61,B204&lt;='Step 2 - 2022 CCD Calculator'!$I$63),ROUND('Step 2 - 2022 CCD Calculator'!$D$57+(B204-0)*'Step 2 - 2022 CCD Calculator'!$D$59,2),IF(B204&gt;'Step 2 - 2022 CCD Calculator'!$I$64,MIN(ROUND((B204-'Step 2 - 2022 CCD Calculator'!$I$65)*'Step 2 - 2022 CCD Calculator'!$D$61,2),'Step 2 - 2022 CCD Calculator'!$D$60),""))))</f>
        <v>560.63</v>
      </c>
      <c r="E204" s="175"/>
      <c r="K204" s="133"/>
      <c r="L204" s="133"/>
    </row>
    <row r="205" spans="2:12">
      <c r="B205" s="157">
        <v>200</v>
      </c>
      <c r="C205" s="166">
        <f>IF(B205&lt;='Step 2 - 2022 CCD Calculator'!$I$60,'Step 2 - 2022 CCD Calculator'!$C$57,IF(AND(B205&gt;'Step 2 - 2022 CCD Calculator'!$I$60,B205&lt;='Step 2 - 2022 CCD Calculator'!$I$61),'Step 2 - 2022 CCD Calculator'!$C$58,IF(AND(B205&gt;'Step 2 - 2022 CCD Calculator'!$I$61,B205&lt;='Step 2 - 2022 CCD Calculator'!$I$63),ROUND('Step 2 - 2022 CCD Calculator'!$C$57+(B205-0)*'Step 2 - 2022 CCD Calculator'!$C$59,2),IF(B205&gt;'Step 2 - 2022 CCD Calculator'!$I$64,MIN(ROUND((B205-'Step 2 - 2022 CCD Calculator'!$I$65)*'Step 2 - 2022 CCD Calculator'!$C$61,2),'Step 2 - 2022 CCD Calculator'!$C$60),""))))</f>
        <v>805</v>
      </c>
      <c r="D205" s="166">
        <f>IF(B205&lt;='Step 2 - 2022 CCD Calculator'!$I$60,'Step 2 - 2022 CCD Calculator'!$D$57,IF(AND(B205&gt;'Step 2 - 2022 CCD Calculator'!$I$60,B205&lt;='Step 2 - 2022 CCD Calculator'!$I$61),'Step 2 - 2022 CCD Calculator'!$D$58,IF(AND(B205&gt;'Step 2 - 2022 CCD Calculator'!$I$61,B205&lt;='Step 2 - 2022 CCD Calculator'!$I$63),ROUND('Step 2 - 2022 CCD Calculator'!$D$57+(B205-0)*'Step 2 - 2022 CCD Calculator'!$D$59,2),IF(B205&gt;'Step 2 - 2022 CCD Calculator'!$I$64,MIN(ROUND((B205-'Step 2 - 2022 CCD Calculator'!$I$65)*'Step 2 - 2022 CCD Calculator'!$D$61,2),'Step 2 - 2022 CCD Calculator'!$D$60),""))))</f>
        <v>603.75</v>
      </c>
      <c r="E205" s="175">
        <v>20721</v>
      </c>
      <c r="K205" s="133"/>
      <c r="L205" s="133"/>
    </row>
    <row r="206" spans="2:12">
      <c r="B206" s="157">
        <v>201</v>
      </c>
      <c r="C206" s="166">
        <f>IF(B206&lt;='Step 2 - 2022 CCD Calculator'!$I$60,'Step 2 - 2022 CCD Calculator'!$C$57,IF(AND(B206&gt;'Step 2 - 2022 CCD Calculator'!$I$60,B206&lt;='Step 2 - 2022 CCD Calculator'!$I$61),'Step 2 - 2022 CCD Calculator'!$C$58,IF(AND(B206&gt;'Step 2 - 2022 CCD Calculator'!$I$61,B206&lt;='Step 2 - 2022 CCD Calculator'!$I$63),ROUND('Step 2 - 2022 CCD Calculator'!$C$57+(B206-0)*'Step 2 - 2022 CCD Calculator'!$C$59,2),IF(B206&gt;'Step 2 - 2022 CCD Calculator'!$I$64,MIN(ROUND((B206-'Step 2 - 2022 CCD Calculator'!$I$65)*'Step 2 - 2022 CCD Calculator'!$C$61,2),'Step 2 - 2022 CCD Calculator'!$C$60),""))))</f>
        <v>862.5</v>
      </c>
      <c r="D206" s="166">
        <f>IF(B206&lt;='Step 2 - 2022 CCD Calculator'!$I$60,'Step 2 - 2022 CCD Calculator'!$D$57,IF(AND(B206&gt;'Step 2 - 2022 CCD Calculator'!$I$60,B206&lt;='Step 2 - 2022 CCD Calculator'!$I$61),'Step 2 - 2022 CCD Calculator'!$D$58,IF(AND(B206&gt;'Step 2 - 2022 CCD Calculator'!$I$61,B206&lt;='Step 2 - 2022 CCD Calculator'!$I$63),ROUND('Step 2 - 2022 CCD Calculator'!$D$57+(B206-0)*'Step 2 - 2022 CCD Calculator'!$D$59,2),IF(B206&gt;'Step 2 - 2022 CCD Calculator'!$I$64,MIN(ROUND((B206-'Step 2 - 2022 CCD Calculator'!$I$65)*'Step 2 - 2022 CCD Calculator'!$D$61,2),'Step 2 - 2022 CCD Calculator'!$D$60),""))))</f>
        <v>646.88</v>
      </c>
      <c r="E206" s="175"/>
      <c r="K206" s="133"/>
      <c r="L206" s="133"/>
    </row>
    <row r="207" spans="2:12">
      <c r="B207" s="157">
        <v>202</v>
      </c>
      <c r="C207" s="166">
        <f>IF(B207&lt;='Step 2 - 2022 CCD Calculator'!$I$60,'Step 2 - 2022 CCD Calculator'!$C$57,IF(AND(B207&gt;'Step 2 - 2022 CCD Calculator'!$I$60,B207&lt;='Step 2 - 2022 CCD Calculator'!$I$61),'Step 2 - 2022 CCD Calculator'!$C$58,IF(AND(B207&gt;'Step 2 - 2022 CCD Calculator'!$I$61,B207&lt;='Step 2 - 2022 CCD Calculator'!$I$63),ROUND('Step 2 - 2022 CCD Calculator'!$C$57+(B207-0)*'Step 2 - 2022 CCD Calculator'!$C$59,2),IF(B207&gt;'Step 2 - 2022 CCD Calculator'!$I$64,MIN(ROUND((B207-'Step 2 - 2022 CCD Calculator'!$I$65)*'Step 2 - 2022 CCD Calculator'!$C$61,2),'Step 2 - 2022 CCD Calculator'!$C$60),""))))</f>
        <v>920</v>
      </c>
      <c r="D207" s="166">
        <f>IF(B207&lt;='Step 2 - 2022 CCD Calculator'!$I$60,'Step 2 - 2022 CCD Calculator'!$D$57,IF(AND(B207&gt;'Step 2 - 2022 CCD Calculator'!$I$60,B207&lt;='Step 2 - 2022 CCD Calculator'!$I$61),'Step 2 - 2022 CCD Calculator'!$D$58,IF(AND(B207&gt;'Step 2 - 2022 CCD Calculator'!$I$61,B207&lt;='Step 2 - 2022 CCD Calculator'!$I$63),ROUND('Step 2 - 2022 CCD Calculator'!$D$57+(B207-0)*'Step 2 - 2022 CCD Calculator'!$D$59,2),IF(B207&gt;'Step 2 - 2022 CCD Calculator'!$I$64,MIN(ROUND((B207-'Step 2 - 2022 CCD Calculator'!$I$65)*'Step 2 - 2022 CCD Calculator'!$D$61,2),'Step 2 - 2022 CCD Calculator'!$D$60),""))))</f>
        <v>690</v>
      </c>
      <c r="E207" s="175"/>
      <c r="K207" s="133"/>
      <c r="L207" s="133"/>
    </row>
    <row r="208" spans="2:12">
      <c r="B208" s="157">
        <v>203</v>
      </c>
      <c r="C208" s="166">
        <f>IF(B208&lt;='Step 2 - 2022 CCD Calculator'!$I$60,'Step 2 - 2022 CCD Calculator'!$C$57,IF(AND(B208&gt;'Step 2 - 2022 CCD Calculator'!$I$60,B208&lt;='Step 2 - 2022 CCD Calculator'!$I$61),'Step 2 - 2022 CCD Calculator'!$C$58,IF(AND(B208&gt;'Step 2 - 2022 CCD Calculator'!$I$61,B208&lt;='Step 2 - 2022 CCD Calculator'!$I$63),ROUND('Step 2 - 2022 CCD Calculator'!$C$57+(B208-0)*'Step 2 - 2022 CCD Calculator'!$C$59,2),IF(B208&gt;'Step 2 - 2022 CCD Calculator'!$I$64,MIN(ROUND((B208-'Step 2 - 2022 CCD Calculator'!$I$65)*'Step 2 - 2022 CCD Calculator'!$C$61,2),'Step 2 - 2022 CCD Calculator'!$C$60),""))))</f>
        <v>977.5</v>
      </c>
      <c r="D208" s="166">
        <f>IF(B208&lt;='Step 2 - 2022 CCD Calculator'!$I$60,'Step 2 - 2022 CCD Calculator'!$D$57,IF(AND(B208&gt;'Step 2 - 2022 CCD Calculator'!$I$60,B208&lt;='Step 2 - 2022 CCD Calculator'!$I$61),'Step 2 - 2022 CCD Calculator'!$D$58,IF(AND(B208&gt;'Step 2 - 2022 CCD Calculator'!$I$61,B208&lt;='Step 2 - 2022 CCD Calculator'!$I$63),ROUND('Step 2 - 2022 CCD Calculator'!$D$57+(B208-0)*'Step 2 - 2022 CCD Calculator'!$D$59,2),IF(B208&gt;'Step 2 - 2022 CCD Calculator'!$I$64,MIN(ROUND((B208-'Step 2 - 2022 CCD Calculator'!$I$65)*'Step 2 - 2022 CCD Calculator'!$D$61,2),'Step 2 - 2022 CCD Calculator'!$D$60),""))))</f>
        <v>733.13</v>
      </c>
      <c r="E208" s="175"/>
      <c r="K208" s="133"/>
      <c r="L208" s="133"/>
    </row>
    <row r="209" spans="2:12">
      <c r="B209" s="157">
        <v>204</v>
      </c>
      <c r="C209" s="166">
        <f>IF(B209&lt;='Step 2 - 2022 CCD Calculator'!$I$60,'Step 2 - 2022 CCD Calculator'!$C$57,IF(AND(B209&gt;'Step 2 - 2022 CCD Calculator'!$I$60,B209&lt;='Step 2 - 2022 CCD Calculator'!$I$61),'Step 2 - 2022 CCD Calculator'!$C$58,IF(AND(B209&gt;'Step 2 - 2022 CCD Calculator'!$I$61,B209&lt;='Step 2 - 2022 CCD Calculator'!$I$63),ROUND('Step 2 - 2022 CCD Calculator'!$C$57+(B209-0)*'Step 2 - 2022 CCD Calculator'!$C$59,2),IF(B209&gt;'Step 2 - 2022 CCD Calculator'!$I$64,MIN(ROUND((B209-'Step 2 - 2022 CCD Calculator'!$I$65)*'Step 2 - 2022 CCD Calculator'!$C$61,2),'Step 2 - 2022 CCD Calculator'!$C$60),""))))</f>
        <v>1035</v>
      </c>
      <c r="D209" s="166">
        <f>IF(B209&lt;='Step 2 - 2022 CCD Calculator'!$I$60,'Step 2 - 2022 CCD Calculator'!$D$57,IF(AND(B209&gt;'Step 2 - 2022 CCD Calculator'!$I$60,B209&lt;='Step 2 - 2022 CCD Calculator'!$I$61),'Step 2 - 2022 CCD Calculator'!$D$58,IF(AND(B209&gt;'Step 2 - 2022 CCD Calculator'!$I$61,B209&lt;='Step 2 - 2022 CCD Calculator'!$I$63),ROUND('Step 2 - 2022 CCD Calculator'!$D$57+(B209-0)*'Step 2 - 2022 CCD Calculator'!$D$59,2),IF(B209&gt;'Step 2 - 2022 CCD Calculator'!$I$64,MIN(ROUND((B209-'Step 2 - 2022 CCD Calculator'!$I$65)*'Step 2 - 2022 CCD Calculator'!$D$61,2),'Step 2 - 2022 CCD Calculator'!$D$60),""))))</f>
        <v>776.25</v>
      </c>
      <c r="E209" s="175"/>
      <c r="K209" s="133"/>
      <c r="L209" s="133"/>
    </row>
    <row r="210" spans="2:12">
      <c r="B210" s="157">
        <v>205</v>
      </c>
      <c r="C210" s="166">
        <f>IF(B210&lt;='Step 2 - 2022 CCD Calculator'!$I$60,'Step 2 - 2022 CCD Calculator'!$C$57,IF(AND(B210&gt;'Step 2 - 2022 CCD Calculator'!$I$60,B210&lt;='Step 2 - 2022 CCD Calculator'!$I$61),'Step 2 - 2022 CCD Calculator'!$C$58,IF(AND(B210&gt;'Step 2 - 2022 CCD Calculator'!$I$61,B210&lt;='Step 2 - 2022 CCD Calculator'!$I$63),ROUND('Step 2 - 2022 CCD Calculator'!$C$57+(B210-0)*'Step 2 - 2022 CCD Calculator'!$C$59,2),IF(B210&gt;'Step 2 - 2022 CCD Calculator'!$I$64,MIN(ROUND((B210-'Step 2 - 2022 CCD Calculator'!$I$65)*'Step 2 - 2022 CCD Calculator'!$C$61,2),'Step 2 - 2022 CCD Calculator'!$C$60),""))))</f>
        <v>1092.5</v>
      </c>
      <c r="D210" s="166">
        <f>IF(B210&lt;='Step 2 - 2022 CCD Calculator'!$I$60,'Step 2 - 2022 CCD Calculator'!$D$57,IF(AND(B210&gt;'Step 2 - 2022 CCD Calculator'!$I$60,B210&lt;='Step 2 - 2022 CCD Calculator'!$I$61),'Step 2 - 2022 CCD Calculator'!$D$58,IF(AND(B210&gt;'Step 2 - 2022 CCD Calculator'!$I$61,B210&lt;='Step 2 - 2022 CCD Calculator'!$I$63),ROUND('Step 2 - 2022 CCD Calculator'!$D$57+(B210-0)*'Step 2 - 2022 CCD Calculator'!$D$59,2),IF(B210&gt;'Step 2 - 2022 CCD Calculator'!$I$64,MIN(ROUND((B210-'Step 2 - 2022 CCD Calculator'!$I$65)*'Step 2 - 2022 CCD Calculator'!$D$61,2),'Step 2 - 2022 CCD Calculator'!$D$60),""))))</f>
        <v>819.38</v>
      </c>
      <c r="E210" s="175"/>
      <c r="K210" s="133"/>
      <c r="L210" s="133"/>
    </row>
    <row r="211" spans="2:12">
      <c r="B211" s="157">
        <v>206</v>
      </c>
      <c r="C211" s="166">
        <f>IF(B211&lt;='Step 2 - 2022 CCD Calculator'!$I$60,'Step 2 - 2022 CCD Calculator'!$C$57,IF(AND(B211&gt;'Step 2 - 2022 CCD Calculator'!$I$60,B211&lt;='Step 2 - 2022 CCD Calculator'!$I$61),'Step 2 - 2022 CCD Calculator'!$C$58,IF(AND(B211&gt;'Step 2 - 2022 CCD Calculator'!$I$61,B211&lt;='Step 2 - 2022 CCD Calculator'!$I$63),ROUND('Step 2 - 2022 CCD Calculator'!$C$57+(B211-0)*'Step 2 - 2022 CCD Calculator'!$C$59,2),IF(B211&gt;'Step 2 - 2022 CCD Calculator'!$I$64,MIN(ROUND((B211-'Step 2 - 2022 CCD Calculator'!$I$65)*'Step 2 - 2022 CCD Calculator'!$C$61,2),'Step 2 - 2022 CCD Calculator'!$C$60),""))))</f>
        <v>1150</v>
      </c>
      <c r="D211" s="166">
        <f>IF(B211&lt;='Step 2 - 2022 CCD Calculator'!$I$60,'Step 2 - 2022 CCD Calculator'!$D$57,IF(AND(B211&gt;'Step 2 - 2022 CCD Calculator'!$I$60,B211&lt;='Step 2 - 2022 CCD Calculator'!$I$61),'Step 2 - 2022 CCD Calculator'!$D$58,IF(AND(B211&gt;'Step 2 - 2022 CCD Calculator'!$I$61,B211&lt;='Step 2 - 2022 CCD Calculator'!$I$63),ROUND('Step 2 - 2022 CCD Calculator'!$D$57+(B211-0)*'Step 2 - 2022 CCD Calculator'!$D$59,2),IF(B211&gt;'Step 2 - 2022 CCD Calculator'!$I$64,MIN(ROUND((B211-'Step 2 - 2022 CCD Calculator'!$I$65)*'Step 2 - 2022 CCD Calculator'!$D$61,2),'Step 2 - 2022 CCD Calculator'!$D$60),""))))</f>
        <v>862.5</v>
      </c>
      <c r="E211" s="175"/>
      <c r="K211" s="133"/>
      <c r="L211" s="133"/>
    </row>
    <row r="212" spans="2:12">
      <c r="B212" s="157">
        <v>207</v>
      </c>
      <c r="C212" s="166">
        <f>IF(B212&lt;='Step 2 - 2022 CCD Calculator'!$I$60,'Step 2 - 2022 CCD Calculator'!$C$57,IF(AND(B212&gt;'Step 2 - 2022 CCD Calculator'!$I$60,B212&lt;='Step 2 - 2022 CCD Calculator'!$I$61),'Step 2 - 2022 CCD Calculator'!$C$58,IF(AND(B212&gt;'Step 2 - 2022 CCD Calculator'!$I$61,B212&lt;='Step 2 - 2022 CCD Calculator'!$I$63),ROUND('Step 2 - 2022 CCD Calculator'!$C$57+(B212-0)*'Step 2 - 2022 CCD Calculator'!$C$59,2),IF(B212&gt;'Step 2 - 2022 CCD Calculator'!$I$64,MIN(ROUND((B212-'Step 2 - 2022 CCD Calculator'!$I$65)*'Step 2 - 2022 CCD Calculator'!$C$61,2),'Step 2 - 2022 CCD Calculator'!$C$60),""))))</f>
        <v>1207.5</v>
      </c>
      <c r="D212" s="166">
        <f>IF(B212&lt;='Step 2 - 2022 CCD Calculator'!$I$60,'Step 2 - 2022 CCD Calculator'!$D$57,IF(AND(B212&gt;'Step 2 - 2022 CCD Calculator'!$I$60,B212&lt;='Step 2 - 2022 CCD Calculator'!$I$61),'Step 2 - 2022 CCD Calculator'!$D$58,IF(AND(B212&gt;'Step 2 - 2022 CCD Calculator'!$I$61,B212&lt;='Step 2 - 2022 CCD Calculator'!$I$63),ROUND('Step 2 - 2022 CCD Calculator'!$D$57+(B212-0)*'Step 2 - 2022 CCD Calculator'!$D$59,2),IF(B212&gt;'Step 2 - 2022 CCD Calculator'!$I$64,MIN(ROUND((B212-'Step 2 - 2022 CCD Calculator'!$I$65)*'Step 2 - 2022 CCD Calculator'!$D$61,2),'Step 2 - 2022 CCD Calculator'!$D$60),""))))</f>
        <v>905.63</v>
      </c>
      <c r="E212" s="175"/>
      <c r="K212" s="133"/>
      <c r="L212" s="133"/>
    </row>
    <row r="213" spans="2:12">
      <c r="B213" s="157">
        <v>208</v>
      </c>
      <c r="C213" s="166">
        <f>IF(B213&lt;='Step 2 - 2022 CCD Calculator'!$I$60,'Step 2 - 2022 CCD Calculator'!$C$57,IF(AND(B213&gt;'Step 2 - 2022 CCD Calculator'!$I$60,B213&lt;='Step 2 - 2022 CCD Calculator'!$I$61),'Step 2 - 2022 CCD Calculator'!$C$58,IF(AND(B213&gt;'Step 2 - 2022 CCD Calculator'!$I$61,B213&lt;='Step 2 - 2022 CCD Calculator'!$I$63),ROUND('Step 2 - 2022 CCD Calculator'!$C$57+(B213-0)*'Step 2 - 2022 CCD Calculator'!$C$59,2),IF(B213&gt;'Step 2 - 2022 CCD Calculator'!$I$64,MIN(ROUND((B213-'Step 2 - 2022 CCD Calculator'!$I$65)*'Step 2 - 2022 CCD Calculator'!$C$61,2),'Step 2 - 2022 CCD Calculator'!$C$60),""))))</f>
        <v>1265</v>
      </c>
      <c r="D213" s="166">
        <f>IF(B213&lt;='Step 2 - 2022 CCD Calculator'!$I$60,'Step 2 - 2022 CCD Calculator'!$D$57,IF(AND(B213&gt;'Step 2 - 2022 CCD Calculator'!$I$60,B213&lt;='Step 2 - 2022 CCD Calculator'!$I$61),'Step 2 - 2022 CCD Calculator'!$D$58,IF(AND(B213&gt;'Step 2 - 2022 CCD Calculator'!$I$61,B213&lt;='Step 2 - 2022 CCD Calculator'!$I$63),ROUND('Step 2 - 2022 CCD Calculator'!$D$57+(B213-0)*'Step 2 - 2022 CCD Calculator'!$D$59,2),IF(B213&gt;'Step 2 - 2022 CCD Calculator'!$I$64,MIN(ROUND((B213-'Step 2 - 2022 CCD Calculator'!$I$65)*'Step 2 - 2022 CCD Calculator'!$D$61,2),'Step 2 - 2022 CCD Calculator'!$D$60),""))))</f>
        <v>948.75</v>
      </c>
      <c r="E213" s="175"/>
      <c r="K213" s="133"/>
      <c r="L213" s="133"/>
    </row>
    <row r="214" spans="2:12">
      <c r="B214" s="157">
        <v>209</v>
      </c>
      <c r="C214" s="166">
        <f>IF(B214&lt;='Step 2 - 2022 CCD Calculator'!$I$60,'Step 2 - 2022 CCD Calculator'!$C$57,IF(AND(B214&gt;'Step 2 - 2022 CCD Calculator'!$I$60,B214&lt;='Step 2 - 2022 CCD Calculator'!$I$61),'Step 2 - 2022 CCD Calculator'!$C$58,IF(AND(B214&gt;'Step 2 - 2022 CCD Calculator'!$I$61,B214&lt;='Step 2 - 2022 CCD Calculator'!$I$63),ROUND('Step 2 - 2022 CCD Calculator'!$C$57+(B214-0)*'Step 2 - 2022 CCD Calculator'!$C$59,2),IF(B214&gt;'Step 2 - 2022 CCD Calculator'!$I$64,MIN(ROUND((B214-'Step 2 - 2022 CCD Calculator'!$I$65)*'Step 2 - 2022 CCD Calculator'!$C$61,2),'Step 2 - 2022 CCD Calculator'!$C$60),""))))</f>
        <v>1322.5</v>
      </c>
      <c r="D214" s="166">
        <f>IF(B214&lt;='Step 2 - 2022 CCD Calculator'!$I$60,'Step 2 - 2022 CCD Calculator'!$D$57,IF(AND(B214&gt;'Step 2 - 2022 CCD Calculator'!$I$60,B214&lt;='Step 2 - 2022 CCD Calculator'!$I$61),'Step 2 - 2022 CCD Calculator'!$D$58,IF(AND(B214&gt;'Step 2 - 2022 CCD Calculator'!$I$61,B214&lt;='Step 2 - 2022 CCD Calculator'!$I$63),ROUND('Step 2 - 2022 CCD Calculator'!$D$57+(B214-0)*'Step 2 - 2022 CCD Calculator'!$D$59,2),IF(B214&gt;'Step 2 - 2022 CCD Calculator'!$I$64,MIN(ROUND((B214-'Step 2 - 2022 CCD Calculator'!$I$65)*'Step 2 - 2022 CCD Calculator'!$D$61,2),'Step 2 - 2022 CCD Calculator'!$D$60),""))))</f>
        <v>991.88</v>
      </c>
      <c r="E214" s="175"/>
      <c r="K214" s="133"/>
      <c r="L214" s="133"/>
    </row>
    <row r="215" spans="2:12">
      <c r="B215" s="157">
        <v>210</v>
      </c>
      <c r="C215" s="166">
        <f>IF(B215&lt;='Step 2 - 2022 CCD Calculator'!$I$60,'Step 2 - 2022 CCD Calculator'!$C$57,IF(AND(B215&gt;'Step 2 - 2022 CCD Calculator'!$I$60,B215&lt;='Step 2 - 2022 CCD Calculator'!$I$61),'Step 2 - 2022 CCD Calculator'!$C$58,IF(AND(B215&gt;'Step 2 - 2022 CCD Calculator'!$I$61,B215&lt;='Step 2 - 2022 CCD Calculator'!$I$63),ROUND('Step 2 - 2022 CCD Calculator'!$C$57+(B215-0)*'Step 2 - 2022 CCD Calculator'!$C$59,2),IF(B215&gt;'Step 2 - 2022 CCD Calculator'!$I$64,MIN(ROUND((B215-'Step 2 - 2022 CCD Calculator'!$I$65)*'Step 2 - 2022 CCD Calculator'!$C$61,2),'Step 2 - 2022 CCD Calculator'!$C$60),""))))</f>
        <v>1380</v>
      </c>
      <c r="D215" s="166">
        <f>IF(B215&lt;='Step 2 - 2022 CCD Calculator'!$I$60,'Step 2 - 2022 CCD Calculator'!$D$57,IF(AND(B215&gt;'Step 2 - 2022 CCD Calculator'!$I$60,B215&lt;='Step 2 - 2022 CCD Calculator'!$I$61),'Step 2 - 2022 CCD Calculator'!$D$58,IF(AND(B215&gt;'Step 2 - 2022 CCD Calculator'!$I$61,B215&lt;='Step 2 - 2022 CCD Calculator'!$I$63),ROUND('Step 2 - 2022 CCD Calculator'!$D$57+(B215-0)*'Step 2 - 2022 CCD Calculator'!$D$59,2),IF(B215&gt;'Step 2 - 2022 CCD Calculator'!$I$64,MIN(ROUND((B215-'Step 2 - 2022 CCD Calculator'!$I$65)*'Step 2 - 2022 CCD Calculator'!$D$61,2),'Step 2 - 2022 CCD Calculator'!$D$60),""))))</f>
        <v>1035</v>
      </c>
      <c r="E215" s="175">
        <v>12559</v>
      </c>
      <c r="K215" s="133"/>
      <c r="L215" s="133"/>
    </row>
    <row r="216" spans="2:12">
      <c r="B216" s="157">
        <v>211</v>
      </c>
      <c r="C216" s="166">
        <f>IF(B216&lt;='Step 2 - 2022 CCD Calculator'!$I$60,'Step 2 - 2022 CCD Calculator'!$C$57,IF(AND(B216&gt;'Step 2 - 2022 CCD Calculator'!$I$60,B216&lt;='Step 2 - 2022 CCD Calculator'!$I$61),'Step 2 - 2022 CCD Calculator'!$C$58,IF(AND(B216&gt;'Step 2 - 2022 CCD Calculator'!$I$61,B216&lt;='Step 2 - 2022 CCD Calculator'!$I$63),ROUND('Step 2 - 2022 CCD Calculator'!$C$57+(B216-0)*'Step 2 - 2022 CCD Calculator'!$C$59,2),IF(B216&gt;'Step 2 - 2022 CCD Calculator'!$I$64,MIN(ROUND((B216-'Step 2 - 2022 CCD Calculator'!$I$65)*'Step 2 - 2022 CCD Calculator'!$C$61,2),'Step 2 - 2022 CCD Calculator'!$C$60),""))))</f>
        <v>1437.5</v>
      </c>
      <c r="D216" s="166">
        <f>IF(B216&lt;='Step 2 - 2022 CCD Calculator'!$I$60,'Step 2 - 2022 CCD Calculator'!$D$57,IF(AND(B216&gt;'Step 2 - 2022 CCD Calculator'!$I$60,B216&lt;='Step 2 - 2022 CCD Calculator'!$I$61),'Step 2 - 2022 CCD Calculator'!$D$58,IF(AND(B216&gt;'Step 2 - 2022 CCD Calculator'!$I$61,B216&lt;='Step 2 - 2022 CCD Calculator'!$I$63),ROUND('Step 2 - 2022 CCD Calculator'!$D$57+(B216-0)*'Step 2 - 2022 CCD Calculator'!$D$59,2),IF(B216&gt;'Step 2 - 2022 CCD Calculator'!$I$64,MIN(ROUND((B216-'Step 2 - 2022 CCD Calculator'!$I$65)*'Step 2 - 2022 CCD Calculator'!$D$61,2),'Step 2 - 2022 CCD Calculator'!$D$60),""))))</f>
        <v>1078.1300000000001</v>
      </c>
      <c r="E216" s="175"/>
      <c r="K216" s="133"/>
      <c r="L216" s="133"/>
    </row>
    <row r="217" spans="2:12">
      <c r="B217" s="157">
        <v>212</v>
      </c>
      <c r="C217" s="166">
        <f>IF(B217&lt;='Step 2 - 2022 CCD Calculator'!$I$60,'Step 2 - 2022 CCD Calculator'!$C$57,IF(AND(B217&gt;'Step 2 - 2022 CCD Calculator'!$I$60,B217&lt;='Step 2 - 2022 CCD Calculator'!$I$61),'Step 2 - 2022 CCD Calculator'!$C$58,IF(AND(B217&gt;'Step 2 - 2022 CCD Calculator'!$I$61,B217&lt;='Step 2 - 2022 CCD Calculator'!$I$63),ROUND('Step 2 - 2022 CCD Calculator'!$C$57+(B217-0)*'Step 2 - 2022 CCD Calculator'!$C$59,2),IF(B217&gt;'Step 2 - 2022 CCD Calculator'!$I$64,MIN(ROUND((B217-'Step 2 - 2022 CCD Calculator'!$I$65)*'Step 2 - 2022 CCD Calculator'!$C$61,2),'Step 2 - 2022 CCD Calculator'!$C$60),""))))</f>
        <v>1495</v>
      </c>
      <c r="D217" s="166">
        <f>IF(B217&lt;='Step 2 - 2022 CCD Calculator'!$I$60,'Step 2 - 2022 CCD Calculator'!$D$57,IF(AND(B217&gt;'Step 2 - 2022 CCD Calculator'!$I$60,B217&lt;='Step 2 - 2022 CCD Calculator'!$I$61),'Step 2 - 2022 CCD Calculator'!$D$58,IF(AND(B217&gt;'Step 2 - 2022 CCD Calculator'!$I$61,B217&lt;='Step 2 - 2022 CCD Calculator'!$I$63),ROUND('Step 2 - 2022 CCD Calculator'!$D$57+(B217-0)*'Step 2 - 2022 CCD Calculator'!$D$59,2),IF(B217&gt;'Step 2 - 2022 CCD Calculator'!$I$64,MIN(ROUND((B217-'Step 2 - 2022 CCD Calculator'!$I$65)*'Step 2 - 2022 CCD Calculator'!$D$61,2),'Step 2 - 2022 CCD Calculator'!$D$60),""))))</f>
        <v>1121.25</v>
      </c>
      <c r="E217" s="175"/>
      <c r="K217" s="133"/>
      <c r="L217" s="133"/>
    </row>
    <row r="218" spans="2:12">
      <c r="B218" s="157">
        <v>213</v>
      </c>
      <c r="C218" s="166">
        <f>IF(B218&lt;='Step 2 - 2022 CCD Calculator'!$I$60,'Step 2 - 2022 CCD Calculator'!$C$57,IF(AND(B218&gt;'Step 2 - 2022 CCD Calculator'!$I$60,B218&lt;='Step 2 - 2022 CCD Calculator'!$I$61),'Step 2 - 2022 CCD Calculator'!$C$58,IF(AND(B218&gt;'Step 2 - 2022 CCD Calculator'!$I$61,B218&lt;='Step 2 - 2022 CCD Calculator'!$I$63),ROUND('Step 2 - 2022 CCD Calculator'!$C$57+(B218-0)*'Step 2 - 2022 CCD Calculator'!$C$59,2),IF(B218&gt;'Step 2 - 2022 CCD Calculator'!$I$64,MIN(ROUND((B218-'Step 2 - 2022 CCD Calculator'!$I$65)*'Step 2 - 2022 CCD Calculator'!$C$61,2),'Step 2 - 2022 CCD Calculator'!$C$60),""))))</f>
        <v>1552.5</v>
      </c>
      <c r="D218" s="166">
        <f>IF(B218&lt;='Step 2 - 2022 CCD Calculator'!$I$60,'Step 2 - 2022 CCD Calculator'!$D$57,IF(AND(B218&gt;'Step 2 - 2022 CCD Calculator'!$I$60,B218&lt;='Step 2 - 2022 CCD Calculator'!$I$61),'Step 2 - 2022 CCD Calculator'!$D$58,IF(AND(B218&gt;'Step 2 - 2022 CCD Calculator'!$I$61,B218&lt;='Step 2 - 2022 CCD Calculator'!$I$63),ROUND('Step 2 - 2022 CCD Calculator'!$D$57+(B218-0)*'Step 2 - 2022 CCD Calculator'!$D$59,2),IF(B218&gt;'Step 2 - 2022 CCD Calculator'!$I$64,MIN(ROUND((B218-'Step 2 - 2022 CCD Calculator'!$I$65)*'Step 2 - 2022 CCD Calculator'!$D$61,2),'Step 2 - 2022 CCD Calculator'!$D$60),""))))</f>
        <v>1164.3800000000001</v>
      </c>
      <c r="E218" s="175"/>
      <c r="K218" s="133"/>
      <c r="L218" s="133"/>
    </row>
    <row r="219" spans="2:12">
      <c r="B219" s="157">
        <v>214</v>
      </c>
      <c r="C219" s="166">
        <f>IF(B219&lt;='Step 2 - 2022 CCD Calculator'!$I$60,'Step 2 - 2022 CCD Calculator'!$C$57,IF(AND(B219&gt;'Step 2 - 2022 CCD Calculator'!$I$60,B219&lt;='Step 2 - 2022 CCD Calculator'!$I$61),'Step 2 - 2022 CCD Calculator'!$C$58,IF(AND(B219&gt;'Step 2 - 2022 CCD Calculator'!$I$61,B219&lt;='Step 2 - 2022 CCD Calculator'!$I$63),ROUND('Step 2 - 2022 CCD Calculator'!$C$57+(B219-0)*'Step 2 - 2022 CCD Calculator'!$C$59,2),IF(B219&gt;'Step 2 - 2022 CCD Calculator'!$I$64,MIN(ROUND((B219-'Step 2 - 2022 CCD Calculator'!$I$65)*'Step 2 - 2022 CCD Calculator'!$C$61,2),'Step 2 - 2022 CCD Calculator'!$C$60),""))))</f>
        <v>1610</v>
      </c>
      <c r="D219" s="166">
        <f>IF(B219&lt;='Step 2 - 2022 CCD Calculator'!$I$60,'Step 2 - 2022 CCD Calculator'!$D$57,IF(AND(B219&gt;'Step 2 - 2022 CCD Calculator'!$I$60,B219&lt;='Step 2 - 2022 CCD Calculator'!$I$61),'Step 2 - 2022 CCD Calculator'!$D$58,IF(AND(B219&gt;'Step 2 - 2022 CCD Calculator'!$I$61,B219&lt;='Step 2 - 2022 CCD Calculator'!$I$63),ROUND('Step 2 - 2022 CCD Calculator'!$D$57+(B219-0)*'Step 2 - 2022 CCD Calculator'!$D$59,2),IF(B219&gt;'Step 2 - 2022 CCD Calculator'!$I$64,MIN(ROUND((B219-'Step 2 - 2022 CCD Calculator'!$I$65)*'Step 2 - 2022 CCD Calculator'!$D$61,2),'Step 2 - 2022 CCD Calculator'!$D$60),""))))</f>
        <v>1207.5</v>
      </c>
      <c r="E219" s="175"/>
      <c r="K219" s="133"/>
      <c r="L219" s="133"/>
    </row>
    <row r="220" spans="2:12">
      <c r="B220" s="157">
        <v>215</v>
      </c>
      <c r="C220" s="166">
        <f>IF(B220&lt;='Step 2 - 2022 CCD Calculator'!$I$60,'Step 2 - 2022 CCD Calculator'!$C$57,IF(AND(B220&gt;'Step 2 - 2022 CCD Calculator'!$I$60,B220&lt;='Step 2 - 2022 CCD Calculator'!$I$61),'Step 2 - 2022 CCD Calculator'!$C$58,IF(AND(B220&gt;'Step 2 - 2022 CCD Calculator'!$I$61,B220&lt;='Step 2 - 2022 CCD Calculator'!$I$63),ROUND('Step 2 - 2022 CCD Calculator'!$C$57+(B220-0)*'Step 2 - 2022 CCD Calculator'!$C$59,2),IF(B220&gt;'Step 2 - 2022 CCD Calculator'!$I$64,MIN(ROUND((B220-'Step 2 - 2022 CCD Calculator'!$I$65)*'Step 2 - 2022 CCD Calculator'!$C$61,2),'Step 2 - 2022 CCD Calculator'!$C$60),""))))</f>
        <v>1667.5</v>
      </c>
      <c r="D220" s="166">
        <f>IF(B220&lt;='Step 2 - 2022 CCD Calculator'!$I$60,'Step 2 - 2022 CCD Calculator'!$D$57,IF(AND(B220&gt;'Step 2 - 2022 CCD Calculator'!$I$60,B220&lt;='Step 2 - 2022 CCD Calculator'!$I$61),'Step 2 - 2022 CCD Calculator'!$D$58,IF(AND(B220&gt;'Step 2 - 2022 CCD Calculator'!$I$61,B220&lt;='Step 2 - 2022 CCD Calculator'!$I$63),ROUND('Step 2 - 2022 CCD Calculator'!$D$57+(B220-0)*'Step 2 - 2022 CCD Calculator'!$D$59,2),IF(B220&gt;'Step 2 - 2022 CCD Calculator'!$I$64,MIN(ROUND((B220-'Step 2 - 2022 CCD Calculator'!$I$65)*'Step 2 - 2022 CCD Calculator'!$D$61,2),'Step 2 - 2022 CCD Calculator'!$D$60),""))))</f>
        <v>1250.6300000000001</v>
      </c>
      <c r="E220" s="175"/>
      <c r="K220" s="133"/>
      <c r="L220" s="133"/>
    </row>
    <row r="221" spans="2:12">
      <c r="B221" s="157">
        <v>216</v>
      </c>
      <c r="C221" s="166">
        <f>IF(B221&lt;='Step 2 - 2022 CCD Calculator'!$I$60,'Step 2 - 2022 CCD Calculator'!$C$57,IF(AND(B221&gt;'Step 2 - 2022 CCD Calculator'!$I$60,B221&lt;='Step 2 - 2022 CCD Calculator'!$I$61),'Step 2 - 2022 CCD Calculator'!$C$58,IF(AND(B221&gt;'Step 2 - 2022 CCD Calculator'!$I$61,B221&lt;='Step 2 - 2022 CCD Calculator'!$I$63),ROUND('Step 2 - 2022 CCD Calculator'!$C$57+(B221-0)*'Step 2 - 2022 CCD Calculator'!$C$59,2),IF(B221&gt;'Step 2 - 2022 CCD Calculator'!$I$64,MIN(ROUND((B221-'Step 2 - 2022 CCD Calculator'!$I$65)*'Step 2 - 2022 CCD Calculator'!$C$61,2),'Step 2 - 2022 CCD Calculator'!$C$60),""))))</f>
        <v>1725</v>
      </c>
      <c r="D221" s="166">
        <f>IF(B221&lt;='Step 2 - 2022 CCD Calculator'!$I$60,'Step 2 - 2022 CCD Calculator'!$D$57,IF(AND(B221&gt;'Step 2 - 2022 CCD Calculator'!$I$60,B221&lt;='Step 2 - 2022 CCD Calculator'!$I$61),'Step 2 - 2022 CCD Calculator'!$D$58,IF(AND(B221&gt;'Step 2 - 2022 CCD Calculator'!$I$61,B221&lt;='Step 2 - 2022 CCD Calculator'!$I$63),ROUND('Step 2 - 2022 CCD Calculator'!$D$57+(B221-0)*'Step 2 - 2022 CCD Calculator'!$D$59,2),IF(B221&gt;'Step 2 - 2022 CCD Calculator'!$I$64,MIN(ROUND((B221-'Step 2 - 2022 CCD Calculator'!$I$65)*'Step 2 - 2022 CCD Calculator'!$D$61,2),'Step 2 - 2022 CCD Calculator'!$D$60),""))))</f>
        <v>1293.75</v>
      </c>
      <c r="E221" s="175"/>
      <c r="K221" s="133"/>
      <c r="L221" s="133"/>
    </row>
    <row r="222" spans="2:12">
      <c r="B222" s="157">
        <v>217</v>
      </c>
      <c r="C222" s="166">
        <f>IF(B222&lt;='Step 2 - 2022 CCD Calculator'!$I$60,'Step 2 - 2022 CCD Calculator'!$C$57,IF(AND(B222&gt;'Step 2 - 2022 CCD Calculator'!$I$60,B222&lt;='Step 2 - 2022 CCD Calculator'!$I$61),'Step 2 - 2022 CCD Calculator'!$C$58,IF(AND(B222&gt;'Step 2 - 2022 CCD Calculator'!$I$61,B222&lt;='Step 2 - 2022 CCD Calculator'!$I$63),ROUND('Step 2 - 2022 CCD Calculator'!$C$57+(B222-0)*'Step 2 - 2022 CCD Calculator'!$C$59,2),IF(B222&gt;'Step 2 - 2022 CCD Calculator'!$I$64,MIN(ROUND((B222-'Step 2 - 2022 CCD Calculator'!$I$65)*'Step 2 - 2022 CCD Calculator'!$C$61,2),'Step 2 - 2022 CCD Calculator'!$C$60),""))))</f>
        <v>1782.5</v>
      </c>
      <c r="D222" s="166">
        <f>IF(B222&lt;='Step 2 - 2022 CCD Calculator'!$I$60,'Step 2 - 2022 CCD Calculator'!$D$57,IF(AND(B222&gt;'Step 2 - 2022 CCD Calculator'!$I$60,B222&lt;='Step 2 - 2022 CCD Calculator'!$I$61),'Step 2 - 2022 CCD Calculator'!$D$58,IF(AND(B222&gt;'Step 2 - 2022 CCD Calculator'!$I$61,B222&lt;='Step 2 - 2022 CCD Calculator'!$I$63),ROUND('Step 2 - 2022 CCD Calculator'!$D$57+(B222-0)*'Step 2 - 2022 CCD Calculator'!$D$59,2),IF(B222&gt;'Step 2 - 2022 CCD Calculator'!$I$64,MIN(ROUND((B222-'Step 2 - 2022 CCD Calculator'!$I$65)*'Step 2 - 2022 CCD Calculator'!$D$61,2),'Step 2 - 2022 CCD Calculator'!$D$60),""))))</f>
        <v>1336.88</v>
      </c>
      <c r="E222" s="175"/>
      <c r="K222" s="133"/>
      <c r="L222" s="133"/>
    </row>
    <row r="223" spans="2:12">
      <c r="B223" s="157">
        <v>218</v>
      </c>
      <c r="C223" s="166">
        <f>IF(B223&lt;='Step 2 - 2022 CCD Calculator'!$I$60,'Step 2 - 2022 CCD Calculator'!$C$57,IF(AND(B223&gt;'Step 2 - 2022 CCD Calculator'!$I$60,B223&lt;='Step 2 - 2022 CCD Calculator'!$I$61),'Step 2 - 2022 CCD Calculator'!$C$58,IF(AND(B223&gt;'Step 2 - 2022 CCD Calculator'!$I$61,B223&lt;='Step 2 - 2022 CCD Calculator'!$I$63),ROUND('Step 2 - 2022 CCD Calculator'!$C$57+(B223-0)*'Step 2 - 2022 CCD Calculator'!$C$59,2),IF(B223&gt;'Step 2 - 2022 CCD Calculator'!$I$64,MIN(ROUND((B223-'Step 2 - 2022 CCD Calculator'!$I$65)*'Step 2 - 2022 CCD Calculator'!$C$61,2),'Step 2 - 2022 CCD Calculator'!$C$60),""))))</f>
        <v>1840</v>
      </c>
      <c r="D223" s="166">
        <f>IF(B223&lt;='Step 2 - 2022 CCD Calculator'!$I$60,'Step 2 - 2022 CCD Calculator'!$D$57,IF(AND(B223&gt;'Step 2 - 2022 CCD Calculator'!$I$60,B223&lt;='Step 2 - 2022 CCD Calculator'!$I$61),'Step 2 - 2022 CCD Calculator'!$D$58,IF(AND(B223&gt;'Step 2 - 2022 CCD Calculator'!$I$61,B223&lt;='Step 2 - 2022 CCD Calculator'!$I$63),ROUND('Step 2 - 2022 CCD Calculator'!$D$57+(B223-0)*'Step 2 - 2022 CCD Calculator'!$D$59,2),IF(B223&gt;'Step 2 - 2022 CCD Calculator'!$I$64,MIN(ROUND((B223-'Step 2 - 2022 CCD Calculator'!$I$65)*'Step 2 - 2022 CCD Calculator'!$D$61,2),'Step 2 - 2022 CCD Calculator'!$D$60),""))))</f>
        <v>1380</v>
      </c>
      <c r="E223" s="175"/>
      <c r="K223" s="133"/>
      <c r="L223" s="133"/>
    </row>
    <row r="224" spans="2:12">
      <c r="B224" s="157">
        <v>219</v>
      </c>
      <c r="C224" s="166">
        <f>IF(B224&lt;='Step 2 - 2022 CCD Calculator'!$I$60,'Step 2 - 2022 CCD Calculator'!$C$57,IF(AND(B224&gt;'Step 2 - 2022 CCD Calculator'!$I$60,B224&lt;='Step 2 - 2022 CCD Calculator'!$I$61),'Step 2 - 2022 CCD Calculator'!$C$58,IF(AND(B224&gt;'Step 2 - 2022 CCD Calculator'!$I$61,B224&lt;='Step 2 - 2022 CCD Calculator'!$I$63),ROUND('Step 2 - 2022 CCD Calculator'!$C$57+(B224-0)*'Step 2 - 2022 CCD Calculator'!$C$59,2),IF(B224&gt;'Step 2 - 2022 CCD Calculator'!$I$64,MIN(ROUND((B224-'Step 2 - 2022 CCD Calculator'!$I$65)*'Step 2 - 2022 CCD Calculator'!$C$61,2),'Step 2 - 2022 CCD Calculator'!$C$60),""))))</f>
        <v>1897.5</v>
      </c>
      <c r="D224" s="166">
        <f>IF(B224&lt;='Step 2 - 2022 CCD Calculator'!$I$60,'Step 2 - 2022 CCD Calculator'!$D$57,IF(AND(B224&gt;'Step 2 - 2022 CCD Calculator'!$I$60,B224&lt;='Step 2 - 2022 CCD Calculator'!$I$61),'Step 2 - 2022 CCD Calculator'!$D$58,IF(AND(B224&gt;'Step 2 - 2022 CCD Calculator'!$I$61,B224&lt;='Step 2 - 2022 CCD Calculator'!$I$63),ROUND('Step 2 - 2022 CCD Calculator'!$D$57+(B224-0)*'Step 2 - 2022 CCD Calculator'!$D$59,2),IF(B224&gt;'Step 2 - 2022 CCD Calculator'!$I$64,MIN(ROUND((B224-'Step 2 - 2022 CCD Calculator'!$I$65)*'Step 2 - 2022 CCD Calculator'!$D$61,2),'Step 2 - 2022 CCD Calculator'!$D$60),""))))</f>
        <v>1423.13</v>
      </c>
      <c r="E224" s="175"/>
      <c r="K224" s="133"/>
      <c r="L224" s="133"/>
    </row>
    <row r="225" spans="2:12">
      <c r="B225" s="157">
        <v>220</v>
      </c>
      <c r="C225" s="166">
        <f>IF(B225&lt;='Step 2 - 2022 CCD Calculator'!$I$60,'Step 2 - 2022 CCD Calculator'!$C$57,IF(AND(B225&gt;'Step 2 - 2022 CCD Calculator'!$I$60,B225&lt;='Step 2 - 2022 CCD Calculator'!$I$61),'Step 2 - 2022 CCD Calculator'!$C$58,IF(AND(B225&gt;'Step 2 - 2022 CCD Calculator'!$I$61,B225&lt;='Step 2 - 2022 CCD Calculator'!$I$63),ROUND('Step 2 - 2022 CCD Calculator'!$C$57+(B225-0)*'Step 2 - 2022 CCD Calculator'!$C$59,2),IF(B225&gt;'Step 2 - 2022 CCD Calculator'!$I$64,MIN(ROUND((B225-'Step 2 - 2022 CCD Calculator'!$I$65)*'Step 2 - 2022 CCD Calculator'!$C$61,2),'Step 2 - 2022 CCD Calculator'!$C$60),""))))</f>
        <v>1955</v>
      </c>
      <c r="D225" s="166">
        <f>IF(B225&lt;='Step 2 - 2022 CCD Calculator'!$I$60,'Step 2 - 2022 CCD Calculator'!$D$57,IF(AND(B225&gt;'Step 2 - 2022 CCD Calculator'!$I$60,B225&lt;='Step 2 - 2022 CCD Calculator'!$I$61),'Step 2 - 2022 CCD Calculator'!$D$58,IF(AND(B225&gt;'Step 2 - 2022 CCD Calculator'!$I$61,B225&lt;='Step 2 - 2022 CCD Calculator'!$I$63),ROUND('Step 2 - 2022 CCD Calculator'!$D$57+(B225-0)*'Step 2 - 2022 CCD Calculator'!$D$59,2),IF(B225&gt;'Step 2 - 2022 CCD Calculator'!$I$64,MIN(ROUND((B225-'Step 2 - 2022 CCD Calculator'!$I$65)*'Step 2 - 2022 CCD Calculator'!$D$61,2),'Step 2 - 2022 CCD Calculator'!$D$60),""))))</f>
        <v>1466.25</v>
      </c>
      <c r="E225" s="175">
        <v>19164</v>
      </c>
      <c r="K225" s="133"/>
      <c r="L225" s="133"/>
    </row>
    <row r="226" spans="2:12">
      <c r="B226" s="157">
        <v>221</v>
      </c>
      <c r="C226" s="166">
        <f>IF(B226&lt;='Step 2 - 2022 CCD Calculator'!$I$60,'Step 2 - 2022 CCD Calculator'!$C$57,IF(AND(B226&gt;'Step 2 - 2022 CCD Calculator'!$I$60,B226&lt;='Step 2 - 2022 CCD Calculator'!$I$61),'Step 2 - 2022 CCD Calculator'!$C$58,IF(AND(B226&gt;'Step 2 - 2022 CCD Calculator'!$I$61,B226&lt;='Step 2 - 2022 CCD Calculator'!$I$63),ROUND('Step 2 - 2022 CCD Calculator'!$C$57+(B226-0)*'Step 2 - 2022 CCD Calculator'!$C$59,2),IF(B226&gt;'Step 2 - 2022 CCD Calculator'!$I$64,MIN(ROUND((B226-'Step 2 - 2022 CCD Calculator'!$I$65)*'Step 2 - 2022 CCD Calculator'!$C$61,2),'Step 2 - 2022 CCD Calculator'!$C$60),""))))</f>
        <v>2012.5</v>
      </c>
      <c r="D226" s="166">
        <f>IF(B226&lt;='Step 2 - 2022 CCD Calculator'!$I$60,'Step 2 - 2022 CCD Calculator'!$D$57,IF(AND(B226&gt;'Step 2 - 2022 CCD Calculator'!$I$60,B226&lt;='Step 2 - 2022 CCD Calculator'!$I$61),'Step 2 - 2022 CCD Calculator'!$D$58,IF(AND(B226&gt;'Step 2 - 2022 CCD Calculator'!$I$61,B226&lt;='Step 2 - 2022 CCD Calculator'!$I$63),ROUND('Step 2 - 2022 CCD Calculator'!$D$57+(B226-0)*'Step 2 - 2022 CCD Calculator'!$D$59,2),IF(B226&gt;'Step 2 - 2022 CCD Calculator'!$I$64,MIN(ROUND((B226-'Step 2 - 2022 CCD Calculator'!$I$65)*'Step 2 - 2022 CCD Calculator'!$D$61,2),'Step 2 - 2022 CCD Calculator'!$D$60),""))))</f>
        <v>1509.38</v>
      </c>
      <c r="E226" s="175"/>
      <c r="K226" s="133"/>
      <c r="L226" s="133"/>
    </row>
    <row r="227" spans="2:12">
      <c r="B227" s="157">
        <v>222</v>
      </c>
      <c r="C227" s="166">
        <f>IF(B227&lt;='Step 2 - 2022 CCD Calculator'!$I$60,'Step 2 - 2022 CCD Calculator'!$C$57,IF(AND(B227&gt;'Step 2 - 2022 CCD Calculator'!$I$60,B227&lt;='Step 2 - 2022 CCD Calculator'!$I$61),'Step 2 - 2022 CCD Calculator'!$C$58,IF(AND(B227&gt;'Step 2 - 2022 CCD Calculator'!$I$61,B227&lt;='Step 2 - 2022 CCD Calculator'!$I$63),ROUND('Step 2 - 2022 CCD Calculator'!$C$57+(B227-0)*'Step 2 - 2022 CCD Calculator'!$C$59,2),IF(B227&gt;'Step 2 - 2022 CCD Calculator'!$I$64,MIN(ROUND((B227-'Step 2 - 2022 CCD Calculator'!$I$65)*'Step 2 - 2022 CCD Calculator'!$C$61,2),'Step 2 - 2022 CCD Calculator'!$C$60),""))))</f>
        <v>2070</v>
      </c>
      <c r="D227" s="166">
        <f>IF(B227&lt;='Step 2 - 2022 CCD Calculator'!$I$60,'Step 2 - 2022 CCD Calculator'!$D$57,IF(AND(B227&gt;'Step 2 - 2022 CCD Calculator'!$I$60,B227&lt;='Step 2 - 2022 CCD Calculator'!$I$61),'Step 2 - 2022 CCD Calculator'!$D$58,IF(AND(B227&gt;'Step 2 - 2022 CCD Calculator'!$I$61,B227&lt;='Step 2 - 2022 CCD Calculator'!$I$63),ROUND('Step 2 - 2022 CCD Calculator'!$D$57+(B227-0)*'Step 2 - 2022 CCD Calculator'!$D$59,2),IF(B227&gt;'Step 2 - 2022 CCD Calculator'!$I$64,MIN(ROUND((B227-'Step 2 - 2022 CCD Calculator'!$I$65)*'Step 2 - 2022 CCD Calculator'!$D$61,2),'Step 2 - 2022 CCD Calculator'!$D$60),""))))</f>
        <v>1552.5</v>
      </c>
      <c r="E227" s="175"/>
      <c r="K227" s="133"/>
      <c r="L227" s="133"/>
    </row>
    <row r="228" spans="2:12">
      <c r="B228" s="157">
        <v>223</v>
      </c>
      <c r="C228" s="166">
        <f>IF(B228&lt;='Step 2 - 2022 CCD Calculator'!$I$60,'Step 2 - 2022 CCD Calculator'!$C$57,IF(AND(B228&gt;'Step 2 - 2022 CCD Calculator'!$I$60,B228&lt;='Step 2 - 2022 CCD Calculator'!$I$61),'Step 2 - 2022 CCD Calculator'!$C$58,IF(AND(B228&gt;'Step 2 - 2022 CCD Calculator'!$I$61,B228&lt;='Step 2 - 2022 CCD Calculator'!$I$63),ROUND('Step 2 - 2022 CCD Calculator'!$C$57+(B228-0)*'Step 2 - 2022 CCD Calculator'!$C$59,2),IF(B228&gt;'Step 2 - 2022 CCD Calculator'!$I$64,MIN(ROUND((B228-'Step 2 - 2022 CCD Calculator'!$I$65)*'Step 2 - 2022 CCD Calculator'!$C$61,2),'Step 2 - 2022 CCD Calculator'!$C$60),""))))</f>
        <v>2127.5</v>
      </c>
      <c r="D228" s="166">
        <f>IF(B228&lt;='Step 2 - 2022 CCD Calculator'!$I$60,'Step 2 - 2022 CCD Calculator'!$D$57,IF(AND(B228&gt;'Step 2 - 2022 CCD Calculator'!$I$60,B228&lt;='Step 2 - 2022 CCD Calculator'!$I$61),'Step 2 - 2022 CCD Calculator'!$D$58,IF(AND(B228&gt;'Step 2 - 2022 CCD Calculator'!$I$61,B228&lt;='Step 2 - 2022 CCD Calculator'!$I$63),ROUND('Step 2 - 2022 CCD Calculator'!$D$57+(B228-0)*'Step 2 - 2022 CCD Calculator'!$D$59,2),IF(B228&gt;'Step 2 - 2022 CCD Calculator'!$I$64,MIN(ROUND((B228-'Step 2 - 2022 CCD Calculator'!$I$65)*'Step 2 - 2022 CCD Calculator'!$D$61,2),'Step 2 - 2022 CCD Calculator'!$D$60),""))))</f>
        <v>1595.63</v>
      </c>
      <c r="E228" s="175"/>
      <c r="K228" s="133"/>
      <c r="L228" s="133"/>
    </row>
    <row r="229" spans="2:12">
      <c r="B229" s="157">
        <v>224</v>
      </c>
      <c r="C229" s="166">
        <f>IF(B229&lt;='Step 2 - 2022 CCD Calculator'!$I$60,'Step 2 - 2022 CCD Calculator'!$C$57,IF(AND(B229&gt;'Step 2 - 2022 CCD Calculator'!$I$60,B229&lt;='Step 2 - 2022 CCD Calculator'!$I$61),'Step 2 - 2022 CCD Calculator'!$C$58,IF(AND(B229&gt;'Step 2 - 2022 CCD Calculator'!$I$61,B229&lt;='Step 2 - 2022 CCD Calculator'!$I$63),ROUND('Step 2 - 2022 CCD Calculator'!$C$57+(B229-0)*'Step 2 - 2022 CCD Calculator'!$C$59,2),IF(B229&gt;'Step 2 - 2022 CCD Calculator'!$I$64,MIN(ROUND((B229-'Step 2 - 2022 CCD Calculator'!$I$65)*'Step 2 - 2022 CCD Calculator'!$C$61,2),'Step 2 - 2022 CCD Calculator'!$C$60),""))))</f>
        <v>2185</v>
      </c>
      <c r="D229" s="166">
        <f>IF(B229&lt;='Step 2 - 2022 CCD Calculator'!$I$60,'Step 2 - 2022 CCD Calculator'!$D$57,IF(AND(B229&gt;'Step 2 - 2022 CCD Calculator'!$I$60,B229&lt;='Step 2 - 2022 CCD Calculator'!$I$61),'Step 2 - 2022 CCD Calculator'!$D$58,IF(AND(B229&gt;'Step 2 - 2022 CCD Calculator'!$I$61,B229&lt;='Step 2 - 2022 CCD Calculator'!$I$63),ROUND('Step 2 - 2022 CCD Calculator'!$D$57+(B229-0)*'Step 2 - 2022 CCD Calculator'!$D$59,2),IF(B229&gt;'Step 2 - 2022 CCD Calculator'!$I$64,MIN(ROUND((B229-'Step 2 - 2022 CCD Calculator'!$I$65)*'Step 2 - 2022 CCD Calculator'!$D$61,2),'Step 2 - 2022 CCD Calculator'!$D$60),""))))</f>
        <v>1638.75</v>
      </c>
      <c r="E229" s="175"/>
      <c r="K229" s="133"/>
      <c r="L229" s="133"/>
    </row>
    <row r="230" spans="2:12">
      <c r="B230" s="157">
        <v>225</v>
      </c>
      <c r="C230" s="166">
        <f>IF(B230&lt;='Step 2 - 2022 CCD Calculator'!$I$60,'Step 2 - 2022 CCD Calculator'!$C$57,IF(AND(B230&gt;'Step 2 - 2022 CCD Calculator'!$I$60,B230&lt;='Step 2 - 2022 CCD Calculator'!$I$61),'Step 2 - 2022 CCD Calculator'!$C$58,IF(AND(B230&gt;'Step 2 - 2022 CCD Calculator'!$I$61,B230&lt;='Step 2 - 2022 CCD Calculator'!$I$63),ROUND('Step 2 - 2022 CCD Calculator'!$C$57+(B230-0)*'Step 2 - 2022 CCD Calculator'!$C$59,2),IF(B230&gt;'Step 2 - 2022 CCD Calculator'!$I$64,MIN(ROUND((B230-'Step 2 - 2022 CCD Calculator'!$I$65)*'Step 2 - 2022 CCD Calculator'!$C$61,2),'Step 2 - 2022 CCD Calculator'!$C$60),""))))</f>
        <v>2242.5</v>
      </c>
      <c r="D230" s="166">
        <f>IF(B230&lt;='Step 2 - 2022 CCD Calculator'!$I$60,'Step 2 - 2022 CCD Calculator'!$D$57,IF(AND(B230&gt;'Step 2 - 2022 CCD Calculator'!$I$60,B230&lt;='Step 2 - 2022 CCD Calculator'!$I$61),'Step 2 - 2022 CCD Calculator'!$D$58,IF(AND(B230&gt;'Step 2 - 2022 CCD Calculator'!$I$61,B230&lt;='Step 2 - 2022 CCD Calculator'!$I$63),ROUND('Step 2 - 2022 CCD Calculator'!$D$57+(B230-0)*'Step 2 - 2022 CCD Calculator'!$D$59,2),IF(B230&gt;'Step 2 - 2022 CCD Calculator'!$I$64,MIN(ROUND((B230-'Step 2 - 2022 CCD Calculator'!$I$65)*'Step 2 - 2022 CCD Calculator'!$D$61,2),'Step 2 - 2022 CCD Calculator'!$D$60),""))))</f>
        <v>1681.88</v>
      </c>
      <c r="E230" s="175"/>
      <c r="K230" s="133"/>
      <c r="L230" s="133"/>
    </row>
    <row r="231" spans="2:12">
      <c r="B231" s="157">
        <v>226</v>
      </c>
      <c r="C231" s="166">
        <f>IF(B231&lt;='Step 2 - 2022 CCD Calculator'!$I$60,'Step 2 - 2022 CCD Calculator'!$C$57,IF(AND(B231&gt;'Step 2 - 2022 CCD Calculator'!$I$60,B231&lt;='Step 2 - 2022 CCD Calculator'!$I$61),'Step 2 - 2022 CCD Calculator'!$C$58,IF(AND(B231&gt;'Step 2 - 2022 CCD Calculator'!$I$61,B231&lt;='Step 2 - 2022 CCD Calculator'!$I$63),ROUND('Step 2 - 2022 CCD Calculator'!$C$57+(B231-0)*'Step 2 - 2022 CCD Calculator'!$C$59,2),IF(B231&gt;'Step 2 - 2022 CCD Calculator'!$I$64,MIN(ROUND((B231-'Step 2 - 2022 CCD Calculator'!$I$65)*'Step 2 - 2022 CCD Calculator'!$C$61,2),'Step 2 - 2022 CCD Calculator'!$C$60),""))))</f>
        <v>2300</v>
      </c>
      <c r="D231" s="166">
        <f>IF(B231&lt;='Step 2 - 2022 CCD Calculator'!$I$60,'Step 2 - 2022 CCD Calculator'!$D$57,IF(AND(B231&gt;'Step 2 - 2022 CCD Calculator'!$I$60,B231&lt;='Step 2 - 2022 CCD Calculator'!$I$61),'Step 2 - 2022 CCD Calculator'!$D$58,IF(AND(B231&gt;'Step 2 - 2022 CCD Calculator'!$I$61,B231&lt;='Step 2 - 2022 CCD Calculator'!$I$63),ROUND('Step 2 - 2022 CCD Calculator'!$D$57+(B231-0)*'Step 2 - 2022 CCD Calculator'!$D$59,2),IF(B231&gt;'Step 2 - 2022 CCD Calculator'!$I$64,MIN(ROUND((B231-'Step 2 - 2022 CCD Calculator'!$I$65)*'Step 2 - 2022 CCD Calculator'!$D$61,2),'Step 2 - 2022 CCD Calculator'!$D$60),""))))</f>
        <v>1725</v>
      </c>
      <c r="E231" s="175"/>
      <c r="K231" s="133"/>
      <c r="L231" s="133"/>
    </row>
    <row r="232" spans="2:12">
      <c r="B232" s="157">
        <v>227</v>
      </c>
      <c r="C232" s="166">
        <f>IF(B232&lt;='Step 2 - 2022 CCD Calculator'!$I$60,'Step 2 - 2022 CCD Calculator'!$C$57,IF(AND(B232&gt;'Step 2 - 2022 CCD Calculator'!$I$60,B232&lt;='Step 2 - 2022 CCD Calculator'!$I$61),'Step 2 - 2022 CCD Calculator'!$C$58,IF(AND(B232&gt;'Step 2 - 2022 CCD Calculator'!$I$61,B232&lt;='Step 2 - 2022 CCD Calculator'!$I$63),ROUND('Step 2 - 2022 CCD Calculator'!$C$57+(B232-0)*'Step 2 - 2022 CCD Calculator'!$C$59,2),IF(B232&gt;'Step 2 - 2022 CCD Calculator'!$I$64,MIN(ROUND((B232-'Step 2 - 2022 CCD Calculator'!$I$65)*'Step 2 - 2022 CCD Calculator'!$C$61,2),'Step 2 - 2022 CCD Calculator'!$C$60),""))))</f>
        <v>2357.5</v>
      </c>
      <c r="D232" s="166">
        <f>IF(B232&lt;='Step 2 - 2022 CCD Calculator'!$I$60,'Step 2 - 2022 CCD Calculator'!$D$57,IF(AND(B232&gt;'Step 2 - 2022 CCD Calculator'!$I$60,B232&lt;='Step 2 - 2022 CCD Calculator'!$I$61),'Step 2 - 2022 CCD Calculator'!$D$58,IF(AND(B232&gt;'Step 2 - 2022 CCD Calculator'!$I$61,B232&lt;='Step 2 - 2022 CCD Calculator'!$I$63),ROUND('Step 2 - 2022 CCD Calculator'!$D$57+(B232-0)*'Step 2 - 2022 CCD Calculator'!$D$59,2),IF(B232&gt;'Step 2 - 2022 CCD Calculator'!$I$64,MIN(ROUND((B232-'Step 2 - 2022 CCD Calculator'!$I$65)*'Step 2 - 2022 CCD Calculator'!$D$61,2),'Step 2 - 2022 CCD Calculator'!$D$60),""))))</f>
        <v>1768.13</v>
      </c>
      <c r="E232" s="175"/>
      <c r="K232" s="133"/>
      <c r="L232" s="133"/>
    </row>
    <row r="233" spans="2:12">
      <c r="B233" s="157">
        <v>228</v>
      </c>
      <c r="C233" s="166">
        <f>IF(B233&lt;='Step 2 - 2022 CCD Calculator'!$I$60,'Step 2 - 2022 CCD Calculator'!$C$57,IF(AND(B233&gt;'Step 2 - 2022 CCD Calculator'!$I$60,B233&lt;='Step 2 - 2022 CCD Calculator'!$I$61),'Step 2 - 2022 CCD Calculator'!$C$58,IF(AND(B233&gt;'Step 2 - 2022 CCD Calculator'!$I$61,B233&lt;='Step 2 - 2022 CCD Calculator'!$I$63),ROUND('Step 2 - 2022 CCD Calculator'!$C$57+(B233-0)*'Step 2 - 2022 CCD Calculator'!$C$59,2),IF(B233&gt;'Step 2 - 2022 CCD Calculator'!$I$64,MIN(ROUND((B233-'Step 2 - 2022 CCD Calculator'!$I$65)*'Step 2 - 2022 CCD Calculator'!$C$61,2),'Step 2 - 2022 CCD Calculator'!$C$60),""))))</f>
        <v>2415</v>
      </c>
      <c r="D233" s="166">
        <f>IF(B233&lt;='Step 2 - 2022 CCD Calculator'!$I$60,'Step 2 - 2022 CCD Calculator'!$D$57,IF(AND(B233&gt;'Step 2 - 2022 CCD Calculator'!$I$60,B233&lt;='Step 2 - 2022 CCD Calculator'!$I$61),'Step 2 - 2022 CCD Calculator'!$D$58,IF(AND(B233&gt;'Step 2 - 2022 CCD Calculator'!$I$61,B233&lt;='Step 2 - 2022 CCD Calculator'!$I$63),ROUND('Step 2 - 2022 CCD Calculator'!$D$57+(B233-0)*'Step 2 - 2022 CCD Calculator'!$D$59,2),IF(B233&gt;'Step 2 - 2022 CCD Calculator'!$I$64,MIN(ROUND((B233-'Step 2 - 2022 CCD Calculator'!$I$65)*'Step 2 - 2022 CCD Calculator'!$D$61,2),'Step 2 - 2022 CCD Calculator'!$D$60),""))))</f>
        <v>1811.25</v>
      </c>
      <c r="E233" s="175"/>
      <c r="K233" s="133"/>
      <c r="L233" s="133"/>
    </row>
    <row r="234" spans="2:12">
      <c r="B234" s="157">
        <v>229</v>
      </c>
      <c r="C234" s="166">
        <f>IF(B234&lt;='Step 2 - 2022 CCD Calculator'!$I$60,'Step 2 - 2022 CCD Calculator'!$C$57,IF(AND(B234&gt;'Step 2 - 2022 CCD Calculator'!$I$60,B234&lt;='Step 2 - 2022 CCD Calculator'!$I$61),'Step 2 - 2022 CCD Calculator'!$C$58,IF(AND(B234&gt;'Step 2 - 2022 CCD Calculator'!$I$61,B234&lt;='Step 2 - 2022 CCD Calculator'!$I$63),ROUND('Step 2 - 2022 CCD Calculator'!$C$57+(B234-0)*'Step 2 - 2022 CCD Calculator'!$C$59,2),IF(B234&gt;'Step 2 - 2022 CCD Calculator'!$I$64,MIN(ROUND((B234-'Step 2 - 2022 CCD Calculator'!$I$65)*'Step 2 - 2022 CCD Calculator'!$C$61,2),'Step 2 - 2022 CCD Calculator'!$C$60),""))))</f>
        <v>2472.5</v>
      </c>
      <c r="D234" s="166">
        <f>IF(B234&lt;='Step 2 - 2022 CCD Calculator'!$I$60,'Step 2 - 2022 CCD Calculator'!$D$57,IF(AND(B234&gt;'Step 2 - 2022 CCD Calculator'!$I$60,B234&lt;='Step 2 - 2022 CCD Calculator'!$I$61),'Step 2 - 2022 CCD Calculator'!$D$58,IF(AND(B234&gt;'Step 2 - 2022 CCD Calculator'!$I$61,B234&lt;='Step 2 - 2022 CCD Calculator'!$I$63),ROUND('Step 2 - 2022 CCD Calculator'!$D$57+(B234-0)*'Step 2 - 2022 CCD Calculator'!$D$59,2),IF(B234&gt;'Step 2 - 2022 CCD Calculator'!$I$64,MIN(ROUND((B234-'Step 2 - 2022 CCD Calculator'!$I$65)*'Step 2 - 2022 CCD Calculator'!$D$61,2),'Step 2 - 2022 CCD Calculator'!$D$60),""))))</f>
        <v>1854.38</v>
      </c>
      <c r="E234" s="175"/>
      <c r="K234" s="133"/>
      <c r="L234" s="133"/>
    </row>
    <row r="235" spans="2:12">
      <c r="B235" s="157">
        <v>230</v>
      </c>
      <c r="C235" s="166">
        <f>IF(B235&lt;='Step 2 - 2022 CCD Calculator'!$I$60,'Step 2 - 2022 CCD Calculator'!$C$57,IF(AND(B235&gt;'Step 2 - 2022 CCD Calculator'!$I$60,B235&lt;='Step 2 - 2022 CCD Calculator'!$I$61),'Step 2 - 2022 CCD Calculator'!$C$58,IF(AND(B235&gt;'Step 2 - 2022 CCD Calculator'!$I$61,B235&lt;='Step 2 - 2022 CCD Calculator'!$I$63),ROUND('Step 2 - 2022 CCD Calculator'!$C$57+(B235-0)*'Step 2 - 2022 CCD Calculator'!$C$59,2),IF(B235&gt;'Step 2 - 2022 CCD Calculator'!$I$64,MIN(ROUND((B235-'Step 2 - 2022 CCD Calculator'!$I$65)*'Step 2 - 2022 CCD Calculator'!$C$61,2),'Step 2 - 2022 CCD Calculator'!$C$60),""))))</f>
        <v>2530</v>
      </c>
      <c r="D235" s="166">
        <f>IF(B235&lt;='Step 2 - 2022 CCD Calculator'!$I$60,'Step 2 - 2022 CCD Calculator'!$D$57,IF(AND(B235&gt;'Step 2 - 2022 CCD Calculator'!$I$60,B235&lt;='Step 2 - 2022 CCD Calculator'!$I$61),'Step 2 - 2022 CCD Calculator'!$D$58,IF(AND(B235&gt;'Step 2 - 2022 CCD Calculator'!$I$61,B235&lt;='Step 2 - 2022 CCD Calculator'!$I$63),ROUND('Step 2 - 2022 CCD Calculator'!$D$57+(B235-0)*'Step 2 - 2022 CCD Calculator'!$D$59,2),IF(B235&gt;'Step 2 - 2022 CCD Calculator'!$I$64,MIN(ROUND((B235-'Step 2 - 2022 CCD Calculator'!$I$65)*'Step 2 - 2022 CCD Calculator'!$D$61,2),'Step 2 - 2022 CCD Calculator'!$D$60),""))))</f>
        <v>1897.5</v>
      </c>
      <c r="E235" s="175">
        <v>9919</v>
      </c>
      <c r="K235" s="133"/>
      <c r="L235" s="133"/>
    </row>
    <row r="236" spans="2:12">
      <c r="B236" s="157">
        <v>231</v>
      </c>
      <c r="C236" s="166">
        <f>IF(B236&lt;='Step 2 - 2022 CCD Calculator'!$I$60,'Step 2 - 2022 CCD Calculator'!$C$57,IF(AND(B236&gt;'Step 2 - 2022 CCD Calculator'!$I$60,B236&lt;='Step 2 - 2022 CCD Calculator'!$I$61),'Step 2 - 2022 CCD Calculator'!$C$58,IF(AND(B236&gt;'Step 2 - 2022 CCD Calculator'!$I$61,B236&lt;='Step 2 - 2022 CCD Calculator'!$I$63),ROUND('Step 2 - 2022 CCD Calculator'!$C$57+(B236-0)*'Step 2 - 2022 CCD Calculator'!$C$59,2),IF(B236&gt;'Step 2 - 2022 CCD Calculator'!$I$64,MIN(ROUND((B236-'Step 2 - 2022 CCD Calculator'!$I$65)*'Step 2 - 2022 CCD Calculator'!$C$61,2),'Step 2 - 2022 CCD Calculator'!$C$60),""))))</f>
        <v>2587.5</v>
      </c>
      <c r="D236" s="166">
        <f>IF(B236&lt;='Step 2 - 2022 CCD Calculator'!$I$60,'Step 2 - 2022 CCD Calculator'!$D$57,IF(AND(B236&gt;'Step 2 - 2022 CCD Calculator'!$I$60,B236&lt;='Step 2 - 2022 CCD Calculator'!$I$61),'Step 2 - 2022 CCD Calculator'!$D$58,IF(AND(B236&gt;'Step 2 - 2022 CCD Calculator'!$I$61,B236&lt;='Step 2 - 2022 CCD Calculator'!$I$63),ROUND('Step 2 - 2022 CCD Calculator'!$D$57+(B236-0)*'Step 2 - 2022 CCD Calculator'!$D$59,2),IF(B236&gt;'Step 2 - 2022 CCD Calculator'!$I$64,MIN(ROUND((B236-'Step 2 - 2022 CCD Calculator'!$I$65)*'Step 2 - 2022 CCD Calculator'!$D$61,2),'Step 2 - 2022 CCD Calculator'!$D$60),""))))</f>
        <v>1940.63</v>
      </c>
      <c r="E236" s="175"/>
      <c r="K236" s="133"/>
      <c r="L236" s="133"/>
    </row>
    <row r="237" spans="2:12">
      <c r="B237" s="157">
        <v>232</v>
      </c>
      <c r="C237" s="166">
        <f>IF(B237&lt;='Step 2 - 2022 CCD Calculator'!$I$60,'Step 2 - 2022 CCD Calculator'!$C$57,IF(AND(B237&gt;'Step 2 - 2022 CCD Calculator'!$I$60,B237&lt;='Step 2 - 2022 CCD Calculator'!$I$61),'Step 2 - 2022 CCD Calculator'!$C$58,IF(AND(B237&gt;'Step 2 - 2022 CCD Calculator'!$I$61,B237&lt;='Step 2 - 2022 CCD Calculator'!$I$63),ROUND('Step 2 - 2022 CCD Calculator'!$C$57+(B237-0)*'Step 2 - 2022 CCD Calculator'!$C$59,2),IF(B237&gt;'Step 2 - 2022 CCD Calculator'!$I$64,MIN(ROUND((B237-'Step 2 - 2022 CCD Calculator'!$I$65)*'Step 2 - 2022 CCD Calculator'!$C$61,2),'Step 2 - 2022 CCD Calculator'!$C$60),""))))</f>
        <v>2645</v>
      </c>
      <c r="D237" s="166">
        <f>IF(B237&lt;='Step 2 - 2022 CCD Calculator'!$I$60,'Step 2 - 2022 CCD Calculator'!$D$57,IF(AND(B237&gt;'Step 2 - 2022 CCD Calculator'!$I$60,B237&lt;='Step 2 - 2022 CCD Calculator'!$I$61),'Step 2 - 2022 CCD Calculator'!$D$58,IF(AND(B237&gt;'Step 2 - 2022 CCD Calculator'!$I$61,B237&lt;='Step 2 - 2022 CCD Calculator'!$I$63),ROUND('Step 2 - 2022 CCD Calculator'!$D$57+(B237-0)*'Step 2 - 2022 CCD Calculator'!$D$59,2),IF(B237&gt;'Step 2 - 2022 CCD Calculator'!$I$64,MIN(ROUND((B237-'Step 2 - 2022 CCD Calculator'!$I$65)*'Step 2 - 2022 CCD Calculator'!$D$61,2),'Step 2 - 2022 CCD Calculator'!$D$60),""))))</f>
        <v>1983.75</v>
      </c>
      <c r="E237" s="175"/>
      <c r="K237" s="133"/>
      <c r="L237" s="133"/>
    </row>
    <row r="238" spans="2:12">
      <c r="B238" s="157">
        <v>233</v>
      </c>
      <c r="C238" s="166">
        <f>IF(B238&lt;='Step 2 - 2022 CCD Calculator'!$I$60,'Step 2 - 2022 CCD Calculator'!$C$57,IF(AND(B238&gt;'Step 2 - 2022 CCD Calculator'!$I$60,B238&lt;='Step 2 - 2022 CCD Calculator'!$I$61),'Step 2 - 2022 CCD Calculator'!$C$58,IF(AND(B238&gt;'Step 2 - 2022 CCD Calculator'!$I$61,B238&lt;='Step 2 - 2022 CCD Calculator'!$I$63),ROUND('Step 2 - 2022 CCD Calculator'!$C$57+(B238-0)*'Step 2 - 2022 CCD Calculator'!$C$59,2),IF(B238&gt;'Step 2 - 2022 CCD Calculator'!$I$64,MIN(ROUND((B238-'Step 2 - 2022 CCD Calculator'!$I$65)*'Step 2 - 2022 CCD Calculator'!$C$61,2),'Step 2 - 2022 CCD Calculator'!$C$60),""))))</f>
        <v>2702.5</v>
      </c>
      <c r="D238" s="166">
        <f>IF(B238&lt;='Step 2 - 2022 CCD Calculator'!$I$60,'Step 2 - 2022 CCD Calculator'!$D$57,IF(AND(B238&gt;'Step 2 - 2022 CCD Calculator'!$I$60,B238&lt;='Step 2 - 2022 CCD Calculator'!$I$61),'Step 2 - 2022 CCD Calculator'!$D$58,IF(AND(B238&gt;'Step 2 - 2022 CCD Calculator'!$I$61,B238&lt;='Step 2 - 2022 CCD Calculator'!$I$63),ROUND('Step 2 - 2022 CCD Calculator'!$D$57+(B238-0)*'Step 2 - 2022 CCD Calculator'!$D$59,2),IF(B238&gt;'Step 2 - 2022 CCD Calculator'!$I$64,MIN(ROUND((B238-'Step 2 - 2022 CCD Calculator'!$I$65)*'Step 2 - 2022 CCD Calculator'!$D$61,2),'Step 2 - 2022 CCD Calculator'!$D$60),""))))</f>
        <v>2026.88</v>
      </c>
      <c r="E238" s="175"/>
      <c r="K238" s="133"/>
      <c r="L238" s="133"/>
    </row>
    <row r="239" spans="2:12">
      <c r="B239" s="157">
        <v>234</v>
      </c>
      <c r="C239" s="166">
        <f>IF(B239&lt;='Step 2 - 2022 CCD Calculator'!$I$60,'Step 2 - 2022 CCD Calculator'!$C$57,IF(AND(B239&gt;'Step 2 - 2022 CCD Calculator'!$I$60,B239&lt;='Step 2 - 2022 CCD Calculator'!$I$61),'Step 2 - 2022 CCD Calculator'!$C$58,IF(AND(B239&gt;'Step 2 - 2022 CCD Calculator'!$I$61,B239&lt;='Step 2 - 2022 CCD Calculator'!$I$63),ROUND('Step 2 - 2022 CCD Calculator'!$C$57+(B239-0)*'Step 2 - 2022 CCD Calculator'!$C$59,2),IF(B239&gt;'Step 2 - 2022 CCD Calculator'!$I$64,MIN(ROUND((B239-'Step 2 - 2022 CCD Calculator'!$I$65)*'Step 2 - 2022 CCD Calculator'!$C$61,2),'Step 2 - 2022 CCD Calculator'!$C$60),""))))</f>
        <v>2760</v>
      </c>
      <c r="D239" s="166">
        <f>IF(B239&lt;='Step 2 - 2022 CCD Calculator'!$I$60,'Step 2 - 2022 CCD Calculator'!$D$57,IF(AND(B239&gt;'Step 2 - 2022 CCD Calculator'!$I$60,B239&lt;='Step 2 - 2022 CCD Calculator'!$I$61),'Step 2 - 2022 CCD Calculator'!$D$58,IF(AND(B239&gt;'Step 2 - 2022 CCD Calculator'!$I$61,B239&lt;='Step 2 - 2022 CCD Calculator'!$I$63),ROUND('Step 2 - 2022 CCD Calculator'!$D$57+(B239-0)*'Step 2 - 2022 CCD Calculator'!$D$59,2),IF(B239&gt;'Step 2 - 2022 CCD Calculator'!$I$64,MIN(ROUND((B239-'Step 2 - 2022 CCD Calculator'!$I$65)*'Step 2 - 2022 CCD Calculator'!$D$61,2),'Step 2 - 2022 CCD Calculator'!$D$60),""))))</f>
        <v>2070</v>
      </c>
      <c r="E239" s="175"/>
      <c r="K239" s="133"/>
      <c r="L239" s="133"/>
    </row>
    <row r="240" spans="2:12">
      <c r="B240" s="157">
        <v>235</v>
      </c>
      <c r="C240" s="166">
        <f>IF(B240&lt;='Step 2 - 2022 CCD Calculator'!$I$60,'Step 2 - 2022 CCD Calculator'!$C$57,IF(AND(B240&gt;'Step 2 - 2022 CCD Calculator'!$I$60,B240&lt;='Step 2 - 2022 CCD Calculator'!$I$61),'Step 2 - 2022 CCD Calculator'!$C$58,IF(AND(B240&gt;'Step 2 - 2022 CCD Calculator'!$I$61,B240&lt;='Step 2 - 2022 CCD Calculator'!$I$63),ROUND('Step 2 - 2022 CCD Calculator'!$C$57+(B240-0)*'Step 2 - 2022 CCD Calculator'!$C$59,2),IF(B240&gt;'Step 2 - 2022 CCD Calculator'!$I$64,MIN(ROUND((B240-'Step 2 - 2022 CCD Calculator'!$I$65)*'Step 2 - 2022 CCD Calculator'!$C$61,2),'Step 2 - 2022 CCD Calculator'!$C$60),""))))</f>
        <v>2817.5</v>
      </c>
      <c r="D240" s="166">
        <f>IF(B240&lt;='Step 2 - 2022 CCD Calculator'!$I$60,'Step 2 - 2022 CCD Calculator'!$D$57,IF(AND(B240&gt;'Step 2 - 2022 CCD Calculator'!$I$60,B240&lt;='Step 2 - 2022 CCD Calculator'!$I$61),'Step 2 - 2022 CCD Calculator'!$D$58,IF(AND(B240&gt;'Step 2 - 2022 CCD Calculator'!$I$61,B240&lt;='Step 2 - 2022 CCD Calculator'!$I$63),ROUND('Step 2 - 2022 CCD Calculator'!$D$57+(B240-0)*'Step 2 - 2022 CCD Calculator'!$D$59,2),IF(B240&gt;'Step 2 - 2022 CCD Calculator'!$I$64,MIN(ROUND((B240-'Step 2 - 2022 CCD Calculator'!$I$65)*'Step 2 - 2022 CCD Calculator'!$D$61,2),'Step 2 - 2022 CCD Calculator'!$D$60),""))))</f>
        <v>2113.13</v>
      </c>
      <c r="E240" s="175"/>
      <c r="K240" s="133"/>
      <c r="L240" s="133"/>
    </row>
    <row r="241" spans="2:12">
      <c r="B241" s="157">
        <v>236</v>
      </c>
      <c r="C241" s="166">
        <f>IF(B241&lt;='Step 2 - 2022 CCD Calculator'!$I$60,'Step 2 - 2022 CCD Calculator'!$C$57,IF(AND(B241&gt;'Step 2 - 2022 CCD Calculator'!$I$60,B241&lt;='Step 2 - 2022 CCD Calculator'!$I$61),'Step 2 - 2022 CCD Calculator'!$C$58,IF(AND(B241&gt;'Step 2 - 2022 CCD Calculator'!$I$61,B241&lt;='Step 2 - 2022 CCD Calculator'!$I$63),ROUND('Step 2 - 2022 CCD Calculator'!$C$57+(B241-0)*'Step 2 - 2022 CCD Calculator'!$C$59,2),IF(B241&gt;'Step 2 - 2022 CCD Calculator'!$I$64,MIN(ROUND((B241-'Step 2 - 2022 CCD Calculator'!$I$65)*'Step 2 - 2022 CCD Calculator'!$C$61,2),'Step 2 - 2022 CCD Calculator'!$C$60),""))))</f>
        <v>2875</v>
      </c>
      <c r="D241" s="166">
        <f>IF(B241&lt;='Step 2 - 2022 CCD Calculator'!$I$60,'Step 2 - 2022 CCD Calculator'!$D$57,IF(AND(B241&gt;'Step 2 - 2022 CCD Calculator'!$I$60,B241&lt;='Step 2 - 2022 CCD Calculator'!$I$61),'Step 2 - 2022 CCD Calculator'!$D$58,IF(AND(B241&gt;'Step 2 - 2022 CCD Calculator'!$I$61,B241&lt;='Step 2 - 2022 CCD Calculator'!$I$63),ROUND('Step 2 - 2022 CCD Calculator'!$D$57+(B241-0)*'Step 2 - 2022 CCD Calculator'!$D$59,2),IF(B241&gt;'Step 2 - 2022 CCD Calculator'!$I$64,MIN(ROUND((B241-'Step 2 - 2022 CCD Calculator'!$I$65)*'Step 2 - 2022 CCD Calculator'!$D$61,2),'Step 2 - 2022 CCD Calculator'!$D$60),""))))</f>
        <v>2156.25</v>
      </c>
      <c r="E241" s="175"/>
      <c r="K241" s="133"/>
      <c r="L241" s="133"/>
    </row>
    <row r="242" spans="2:12">
      <c r="B242" s="157">
        <v>237</v>
      </c>
      <c r="C242" s="166">
        <f>IF(B242&lt;='Step 2 - 2022 CCD Calculator'!$I$60,'Step 2 - 2022 CCD Calculator'!$C$57,IF(AND(B242&gt;'Step 2 - 2022 CCD Calculator'!$I$60,B242&lt;='Step 2 - 2022 CCD Calculator'!$I$61),'Step 2 - 2022 CCD Calculator'!$C$58,IF(AND(B242&gt;'Step 2 - 2022 CCD Calculator'!$I$61,B242&lt;='Step 2 - 2022 CCD Calculator'!$I$63),ROUND('Step 2 - 2022 CCD Calculator'!$C$57+(B242-0)*'Step 2 - 2022 CCD Calculator'!$C$59,2),IF(B242&gt;'Step 2 - 2022 CCD Calculator'!$I$64,MIN(ROUND((B242-'Step 2 - 2022 CCD Calculator'!$I$65)*'Step 2 - 2022 CCD Calculator'!$C$61,2),'Step 2 - 2022 CCD Calculator'!$C$60),""))))</f>
        <v>2932.5</v>
      </c>
      <c r="D242" s="166">
        <f>IF(B242&lt;='Step 2 - 2022 CCD Calculator'!$I$60,'Step 2 - 2022 CCD Calculator'!$D$57,IF(AND(B242&gt;'Step 2 - 2022 CCD Calculator'!$I$60,B242&lt;='Step 2 - 2022 CCD Calculator'!$I$61),'Step 2 - 2022 CCD Calculator'!$D$58,IF(AND(B242&gt;'Step 2 - 2022 CCD Calculator'!$I$61,B242&lt;='Step 2 - 2022 CCD Calculator'!$I$63),ROUND('Step 2 - 2022 CCD Calculator'!$D$57+(B242-0)*'Step 2 - 2022 CCD Calculator'!$D$59,2),IF(B242&gt;'Step 2 - 2022 CCD Calculator'!$I$64,MIN(ROUND((B242-'Step 2 - 2022 CCD Calculator'!$I$65)*'Step 2 - 2022 CCD Calculator'!$D$61,2),'Step 2 - 2022 CCD Calculator'!$D$60),""))))</f>
        <v>2199.38</v>
      </c>
      <c r="E242" s="175"/>
      <c r="K242" s="133"/>
      <c r="L242" s="133"/>
    </row>
    <row r="243" spans="2:12">
      <c r="B243" s="157">
        <v>238</v>
      </c>
      <c r="C243" s="166">
        <f>IF(B243&lt;='Step 2 - 2022 CCD Calculator'!$I$60,'Step 2 - 2022 CCD Calculator'!$C$57,IF(AND(B243&gt;'Step 2 - 2022 CCD Calculator'!$I$60,B243&lt;='Step 2 - 2022 CCD Calculator'!$I$61),'Step 2 - 2022 CCD Calculator'!$C$58,IF(AND(B243&gt;'Step 2 - 2022 CCD Calculator'!$I$61,B243&lt;='Step 2 - 2022 CCD Calculator'!$I$63),ROUND('Step 2 - 2022 CCD Calculator'!$C$57+(B243-0)*'Step 2 - 2022 CCD Calculator'!$C$59,2),IF(B243&gt;'Step 2 - 2022 CCD Calculator'!$I$64,MIN(ROUND((B243-'Step 2 - 2022 CCD Calculator'!$I$65)*'Step 2 - 2022 CCD Calculator'!$C$61,2),'Step 2 - 2022 CCD Calculator'!$C$60),""))))</f>
        <v>2990</v>
      </c>
      <c r="D243" s="166">
        <f>IF(B243&lt;='Step 2 - 2022 CCD Calculator'!$I$60,'Step 2 - 2022 CCD Calculator'!$D$57,IF(AND(B243&gt;'Step 2 - 2022 CCD Calculator'!$I$60,B243&lt;='Step 2 - 2022 CCD Calculator'!$I$61),'Step 2 - 2022 CCD Calculator'!$D$58,IF(AND(B243&gt;'Step 2 - 2022 CCD Calculator'!$I$61,B243&lt;='Step 2 - 2022 CCD Calculator'!$I$63),ROUND('Step 2 - 2022 CCD Calculator'!$D$57+(B243-0)*'Step 2 - 2022 CCD Calculator'!$D$59,2),IF(B243&gt;'Step 2 - 2022 CCD Calculator'!$I$64,MIN(ROUND((B243-'Step 2 - 2022 CCD Calculator'!$I$65)*'Step 2 - 2022 CCD Calculator'!$D$61,2),'Step 2 - 2022 CCD Calculator'!$D$60),""))))</f>
        <v>2242.5</v>
      </c>
      <c r="E243" s="175"/>
      <c r="K243" s="133"/>
      <c r="L243" s="133"/>
    </row>
    <row r="244" spans="2:12">
      <c r="B244" s="157">
        <v>239</v>
      </c>
      <c r="C244" s="166">
        <f>IF(B244&lt;='Step 2 - 2022 CCD Calculator'!$I$60,'Step 2 - 2022 CCD Calculator'!$C$57,IF(AND(B244&gt;'Step 2 - 2022 CCD Calculator'!$I$60,B244&lt;='Step 2 - 2022 CCD Calculator'!$I$61),'Step 2 - 2022 CCD Calculator'!$C$58,IF(AND(B244&gt;'Step 2 - 2022 CCD Calculator'!$I$61,B244&lt;='Step 2 - 2022 CCD Calculator'!$I$63),ROUND('Step 2 - 2022 CCD Calculator'!$C$57+(B244-0)*'Step 2 - 2022 CCD Calculator'!$C$59,2),IF(B244&gt;'Step 2 - 2022 CCD Calculator'!$I$64,MIN(ROUND((B244-'Step 2 - 2022 CCD Calculator'!$I$65)*'Step 2 - 2022 CCD Calculator'!$C$61,2),'Step 2 - 2022 CCD Calculator'!$C$60),""))))</f>
        <v>3047.5</v>
      </c>
      <c r="D244" s="166">
        <f>IF(B244&lt;='Step 2 - 2022 CCD Calculator'!$I$60,'Step 2 - 2022 CCD Calculator'!$D$57,IF(AND(B244&gt;'Step 2 - 2022 CCD Calculator'!$I$60,B244&lt;='Step 2 - 2022 CCD Calculator'!$I$61),'Step 2 - 2022 CCD Calculator'!$D$58,IF(AND(B244&gt;'Step 2 - 2022 CCD Calculator'!$I$61,B244&lt;='Step 2 - 2022 CCD Calculator'!$I$63),ROUND('Step 2 - 2022 CCD Calculator'!$D$57+(B244-0)*'Step 2 - 2022 CCD Calculator'!$D$59,2),IF(B244&gt;'Step 2 - 2022 CCD Calculator'!$I$64,MIN(ROUND((B244-'Step 2 - 2022 CCD Calculator'!$I$65)*'Step 2 - 2022 CCD Calculator'!$D$61,2),'Step 2 - 2022 CCD Calculator'!$D$60),""))))</f>
        <v>2285.63</v>
      </c>
      <c r="E244" s="175"/>
      <c r="K244" s="133"/>
      <c r="L244" s="133"/>
    </row>
    <row r="245" spans="2:12">
      <c r="B245" s="157">
        <v>240</v>
      </c>
      <c r="C245" s="166">
        <f>IF(B245&lt;='Step 2 - 2022 CCD Calculator'!$I$60,'Step 2 - 2022 CCD Calculator'!$C$57,IF(AND(B245&gt;'Step 2 - 2022 CCD Calculator'!$I$60,B245&lt;='Step 2 - 2022 CCD Calculator'!$I$61),'Step 2 - 2022 CCD Calculator'!$C$58,IF(AND(B245&gt;'Step 2 - 2022 CCD Calculator'!$I$61,B245&lt;='Step 2 - 2022 CCD Calculator'!$I$63),ROUND('Step 2 - 2022 CCD Calculator'!$C$57+(B245-0)*'Step 2 - 2022 CCD Calculator'!$C$59,2),IF(B245&gt;'Step 2 - 2022 CCD Calculator'!$I$64,MIN(ROUND((B245-'Step 2 - 2022 CCD Calculator'!$I$65)*'Step 2 - 2022 CCD Calculator'!$C$61,2),'Step 2 - 2022 CCD Calculator'!$C$60),""))))</f>
        <v>3105</v>
      </c>
      <c r="D245" s="166">
        <f>IF(B245&lt;='Step 2 - 2022 CCD Calculator'!$I$60,'Step 2 - 2022 CCD Calculator'!$D$57,IF(AND(B245&gt;'Step 2 - 2022 CCD Calculator'!$I$60,B245&lt;='Step 2 - 2022 CCD Calculator'!$I$61),'Step 2 - 2022 CCD Calculator'!$D$58,IF(AND(B245&gt;'Step 2 - 2022 CCD Calculator'!$I$61,B245&lt;='Step 2 - 2022 CCD Calculator'!$I$63),ROUND('Step 2 - 2022 CCD Calculator'!$D$57+(B245-0)*'Step 2 - 2022 CCD Calculator'!$D$59,2),IF(B245&gt;'Step 2 - 2022 CCD Calculator'!$I$64,MIN(ROUND((B245-'Step 2 - 2022 CCD Calculator'!$I$65)*'Step 2 - 2022 CCD Calculator'!$D$61,2),'Step 2 - 2022 CCD Calculator'!$D$60),""))))</f>
        <v>2328.75</v>
      </c>
      <c r="E245" s="175">
        <v>11388</v>
      </c>
      <c r="K245" s="133"/>
      <c r="L245" s="133"/>
    </row>
    <row r="246" spans="2:12">
      <c r="B246" s="157">
        <v>241</v>
      </c>
      <c r="C246" s="166">
        <f>IF(B246&lt;='Step 2 - 2022 CCD Calculator'!$I$60,'Step 2 - 2022 CCD Calculator'!$C$57,IF(AND(B246&gt;'Step 2 - 2022 CCD Calculator'!$I$60,B246&lt;='Step 2 - 2022 CCD Calculator'!$I$61),'Step 2 - 2022 CCD Calculator'!$C$58,IF(AND(B246&gt;'Step 2 - 2022 CCD Calculator'!$I$61,B246&lt;='Step 2 - 2022 CCD Calculator'!$I$63),ROUND('Step 2 - 2022 CCD Calculator'!$C$57+(B246-0)*'Step 2 - 2022 CCD Calculator'!$C$59,2),IF(B246&gt;'Step 2 - 2022 CCD Calculator'!$I$64,MIN(ROUND((B246-'Step 2 - 2022 CCD Calculator'!$I$65)*'Step 2 - 2022 CCD Calculator'!$C$61,2),'Step 2 - 2022 CCD Calculator'!$C$60),""))))</f>
        <v>3162.5</v>
      </c>
      <c r="D246" s="166">
        <f>IF(B246&lt;='Step 2 - 2022 CCD Calculator'!$I$60,'Step 2 - 2022 CCD Calculator'!$D$57,IF(AND(B246&gt;'Step 2 - 2022 CCD Calculator'!$I$60,B246&lt;='Step 2 - 2022 CCD Calculator'!$I$61),'Step 2 - 2022 CCD Calculator'!$D$58,IF(AND(B246&gt;'Step 2 - 2022 CCD Calculator'!$I$61,B246&lt;='Step 2 - 2022 CCD Calculator'!$I$63),ROUND('Step 2 - 2022 CCD Calculator'!$D$57+(B246-0)*'Step 2 - 2022 CCD Calculator'!$D$59,2),IF(B246&gt;'Step 2 - 2022 CCD Calculator'!$I$64,MIN(ROUND((B246-'Step 2 - 2022 CCD Calculator'!$I$65)*'Step 2 - 2022 CCD Calculator'!$D$61,2),'Step 2 - 2022 CCD Calculator'!$D$60),""))))</f>
        <v>2371.88</v>
      </c>
      <c r="E246" s="175"/>
      <c r="K246" s="133"/>
      <c r="L246" s="133"/>
    </row>
    <row r="247" spans="2:12">
      <c r="B247" s="157">
        <v>242</v>
      </c>
      <c r="C247" s="166">
        <f>IF(B247&lt;='Step 2 - 2022 CCD Calculator'!$I$60,'Step 2 - 2022 CCD Calculator'!$C$57,IF(AND(B247&gt;'Step 2 - 2022 CCD Calculator'!$I$60,B247&lt;='Step 2 - 2022 CCD Calculator'!$I$61),'Step 2 - 2022 CCD Calculator'!$C$58,IF(AND(B247&gt;'Step 2 - 2022 CCD Calculator'!$I$61,B247&lt;='Step 2 - 2022 CCD Calculator'!$I$63),ROUND('Step 2 - 2022 CCD Calculator'!$C$57+(B247-0)*'Step 2 - 2022 CCD Calculator'!$C$59,2),IF(B247&gt;'Step 2 - 2022 CCD Calculator'!$I$64,MIN(ROUND((B247-'Step 2 - 2022 CCD Calculator'!$I$65)*'Step 2 - 2022 CCD Calculator'!$C$61,2),'Step 2 - 2022 CCD Calculator'!$C$60),""))))</f>
        <v>3220</v>
      </c>
      <c r="D247" s="166">
        <f>IF(B247&lt;='Step 2 - 2022 CCD Calculator'!$I$60,'Step 2 - 2022 CCD Calculator'!$D$57,IF(AND(B247&gt;'Step 2 - 2022 CCD Calculator'!$I$60,B247&lt;='Step 2 - 2022 CCD Calculator'!$I$61),'Step 2 - 2022 CCD Calculator'!$D$58,IF(AND(B247&gt;'Step 2 - 2022 CCD Calculator'!$I$61,B247&lt;='Step 2 - 2022 CCD Calculator'!$I$63),ROUND('Step 2 - 2022 CCD Calculator'!$D$57+(B247-0)*'Step 2 - 2022 CCD Calculator'!$D$59,2),IF(B247&gt;'Step 2 - 2022 CCD Calculator'!$I$64,MIN(ROUND((B247-'Step 2 - 2022 CCD Calculator'!$I$65)*'Step 2 - 2022 CCD Calculator'!$D$61,2),'Step 2 - 2022 CCD Calculator'!$D$60),""))))</f>
        <v>2415</v>
      </c>
      <c r="E247" s="175"/>
      <c r="K247" s="133"/>
      <c r="L247" s="133"/>
    </row>
    <row r="248" spans="2:12">
      <c r="B248" s="157">
        <v>243</v>
      </c>
      <c r="C248" s="166">
        <f>IF(B248&lt;='Step 2 - 2022 CCD Calculator'!$I$60,'Step 2 - 2022 CCD Calculator'!$C$57,IF(AND(B248&gt;'Step 2 - 2022 CCD Calculator'!$I$60,B248&lt;='Step 2 - 2022 CCD Calculator'!$I$61),'Step 2 - 2022 CCD Calculator'!$C$58,IF(AND(B248&gt;'Step 2 - 2022 CCD Calculator'!$I$61,B248&lt;='Step 2 - 2022 CCD Calculator'!$I$63),ROUND('Step 2 - 2022 CCD Calculator'!$C$57+(B248-0)*'Step 2 - 2022 CCD Calculator'!$C$59,2),IF(B248&gt;'Step 2 - 2022 CCD Calculator'!$I$64,MIN(ROUND((B248-'Step 2 - 2022 CCD Calculator'!$I$65)*'Step 2 - 2022 CCD Calculator'!$C$61,2),'Step 2 - 2022 CCD Calculator'!$C$60),""))))</f>
        <v>3277.5</v>
      </c>
      <c r="D248" s="166">
        <f>IF(B248&lt;='Step 2 - 2022 CCD Calculator'!$I$60,'Step 2 - 2022 CCD Calculator'!$D$57,IF(AND(B248&gt;'Step 2 - 2022 CCD Calculator'!$I$60,B248&lt;='Step 2 - 2022 CCD Calculator'!$I$61),'Step 2 - 2022 CCD Calculator'!$D$58,IF(AND(B248&gt;'Step 2 - 2022 CCD Calculator'!$I$61,B248&lt;='Step 2 - 2022 CCD Calculator'!$I$63),ROUND('Step 2 - 2022 CCD Calculator'!$D$57+(B248-0)*'Step 2 - 2022 CCD Calculator'!$D$59,2),IF(B248&gt;'Step 2 - 2022 CCD Calculator'!$I$64,MIN(ROUND((B248-'Step 2 - 2022 CCD Calculator'!$I$65)*'Step 2 - 2022 CCD Calculator'!$D$61,2),'Step 2 - 2022 CCD Calculator'!$D$60),""))))</f>
        <v>2458.13</v>
      </c>
      <c r="E248" s="175"/>
      <c r="K248" s="133"/>
      <c r="L248" s="133"/>
    </row>
    <row r="249" spans="2:12">
      <c r="B249" s="157">
        <v>244</v>
      </c>
      <c r="C249" s="166">
        <f>IF(B249&lt;='Step 2 - 2022 CCD Calculator'!$I$60,'Step 2 - 2022 CCD Calculator'!$C$57,IF(AND(B249&gt;'Step 2 - 2022 CCD Calculator'!$I$60,B249&lt;='Step 2 - 2022 CCD Calculator'!$I$61),'Step 2 - 2022 CCD Calculator'!$C$58,IF(AND(B249&gt;'Step 2 - 2022 CCD Calculator'!$I$61,B249&lt;='Step 2 - 2022 CCD Calculator'!$I$63),ROUND('Step 2 - 2022 CCD Calculator'!$C$57+(B249-0)*'Step 2 - 2022 CCD Calculator'!$C$59,2),IF(B249&gt;'Step 2 - 2022 CCD Calculator'!$I$64,MIN(ROUND((B249-'Step 2 - 2022 CCD Calculator'!$I$65)*'Step 2 - 2022 CCD Calculator'!$C$61,2),'Step 2 - 2022 CCD Calculator'!$C$60),""))))</f>
        <v>3335</v>
      </c>
      <c r="D249" s="166">
        <f>IF(B249&lt;='Step 2 - 2022 CCD Calculator'!$I$60,'Step 2 - 2022 CCD Calculator'!$D$57,IF(AND(B249&gt;'Step 2 - 2022 CCD Calculator'!$I$60,B249&lt;='Step 2 - 2022 CCD Calculator'!$I$61),'Step 2 - 2022 CCD Calculator'!$D$58,IF(AND(B249&gt;'Step 2 - 2022 CCD Calculator'!$I$61,B249&lt;='Step 2 - 2022 CCD Calculator'!$I$63),ROUND('Step 2 - 2022 CCD Calculator'!$D$57+(B249-0)*'Step 2 - 2022 CCD Calculator'!$D$59,2),IF(B249&gt;'Step 2 - 2022 CCD Calculator'!$I$64,MIN(ROUND((B249-'Step 2 - 2022 CCD Calculator'!$I$65)*'Step 2 - 2022 CCD Calculator'!$D$61,2),'Step 2 - 2022 CCD Calculator'!$D$60),""))))</f>
        <v>2501.25</v>
      </c>
      <c r="E249" s="175"/>
      <c r="K249" s="133"/>
      <c r="L249" s="133"/>
    </row>
    <row r="250" spans="2:12">
      <c r="B250" s="157">
        <v>245</v>
      </c>
      <c r="C250" s="166">
        <f>IF(B250&lt;='Step 2 - 2022 CCD Calculator'!$I$60,'Step 2 - 2022 CCD Calculator'!$C$57,IF(AND(B250&gt;'Step 2 - 2022 CCD Calculator'!$I$60,B250&lt;='Step 2 - 2022 CCD Calculator'!$I$61),'Step 2 - 2022 CCD Calculator'!$C$58,IF(AND(B250&gt;'Step 2 - 2022 CCD Calculator'!$I$61,B250&lt;='Step 2 - 2022 CCD Calculator'!$I$63),ROUND('Step 2 - 2022 CCD Calculator'!$C$57+(B250-0)*'Step 2 - 2022 CCD Calculator'!$C$59,2),IF(B250&gt;'Step 2 - 2022 CCD Calculator'!$I$64,MIN(ROUND((B250-'Step 2 - 2022 CCD Calculator'!$I$65)*'Step 2 - 2022 CCD Calculator'!$C$61,2),'Step 2 - 2022 CCD Calculator'!$C$60),""))))</f>
        <v>3392.5</v>
      </c>
      <c r="D250" s="166">
        <f>IF(B250&lt;='Step 2 - 2022 CCD Calculator'!$I$60,'Step 2 - 2022 CCD Calculator'!$D$57,IF(AND(B250&gt;'Step 2 - 2022 CCD Calculator'!$I$60,B250&lt;='Step 2 - 2022 CCD Calculator'!$I$61),'Step 2 - 2022 CCD Calculator'!$D$58,IF(AND(B250&gt;'Step 2 - 2022 CCD Calculator'!$I$61,B250&lt;='Step 2 - 2022 CCD Calculator'!$I$63),ROUND('Step 2 - 2022 CCD Calculator'!$D$57+(B250-0)*'Step 2 - 2022 CCD Calculator'!$D$59,2),IF(B250&gt;'Step 2 - 2022 CCD Calculator'!$I$64,MIN(ROUND((B250-'Step 2 - 2022 CCD Calculator'!$I$65)*'Step 2 - 2022 CCD Calculator'!$D$61,2),'Step 2 - 2022 CCD Calculator'!$D$60),""))))</f>
        <v>2544.38</v>
      </c>
      <c r="E250" s="175"/>
      <c r="K250" s="133"/>
      <c r="L250" s="133"/>
    </row>
    <row r="251" spans="2:12">
      <c r="B251" s="157">
        <v>246</v>
      </c>
      <c r="C251" s="166">
        <f>IF(B251&lt;='Step 2 - 2022 CCD Calculator'!$I$60,'Step 2 - 2022 CCD Calculator'!$C$57,IF(AND(B251&gt;'Step 2 - 2022 CCD Calculator'!$I$60,B251&lt;='Step 2 - 2022 CCD Calculator'!$I$61),'Step 2 - 2022 CCD Calculator'!$C$58,IF(AND(B251&gt;'Step 2 - 2022 CCD Calculator'!$I$61,B251&lt;='Step 2 - 2022 CCD Calculator'!$I$63),ROUND('Step 2 - 2022 CCD Calculator'!$C$57+(B251-0)*'Step 2 - 2022 CCD Calculator'!$C$59,2),IF(B251&gt;'Step 2 - 2022 CCD Calculator'!$I$64,MIN(ROUND((B251-'Step 2 - 2022 CCD Calculator'!$I$65)*'Step 2 - 2022 CCD Calculator'!$C$61,2),'Step 2 - 2022 CCD Calculator'!$C$60),""))))</f>
        <v>3450</v>
      </c>
      <c r="D251" s="166">
        <f>IF(B251&lt;='Step 2 - 2022 CCD Calculator'!$I$60,'Step 2 - 2022 CCD Calculator'!$D$57,IF(AND(B251&gt;'Step 2 - 2022 CCD Calculator'!$I$60,B251&lt;='Step 2 - 2022 CCD Calculator'!$I$61),'Step 2 - 2022 CCD Calculator'!$D$58,IF(AND(B251&gt;'Step 2 - 2022 CCD Calculator'!$I$61,B251&lt;='Step 2 - 2022 CCD Calculator'!$I$63),ROUND('Step 2 - 2022 CCD Calculator'!$D$57+(B251-0)*'Step 2 - 2022 CCD Calculator'!$D$59,2),IF(B251&gt;'Step 2 - 2022 CCD Calculator'!$I$64,MIN(ROUND((B251-'Step 2 - 2022 CCD Calculator'!$I$65)*'Step 2 - 2022 CCD Calculator'!$D$61,2),'Step 2 - 2022 CCD Calculator'!$D$60),""))))</f>
        <v>2587.5</v>
      </c>
      <c r="E251" s="175"/>
      <c r="K251" s="133"/>
      <c r="L251" s="133"/>
    </row>
    <row r="252" spans="2:12">
      <c r="B252" s="157">
        <v>247</v>
      </c>
      <c r="C252" s="166">
        <f>IF(B252&lt;='Step 2 - 2022 CCD Calculator'!$I$60,'Step 2 - 2022 CCD Calculator'!$C$57,IF(AND(B252&gt;'Step 2 - 2022 CCD Calculator'!$I$60,B252&lt;='Step 2 - 2022 CCD Calculator'!$I$61),'Step 2 - 2022 CCD Calculator'!$C$58,IF(AND(B252&gt;'Step 2 - 2022 CCD Calculator'!$I$61,B252&lt;='Step 2 - 2022 CCD Calculator'!$I$63),ROUND('Step 2 - 2022 CCD Calculator'!$C$57+(B252-0)*'Step 2 - 2022 CCD Calculator'!$C$59,2),IF(B252&gt;'Step 2 - 2022 CCD Calculator'!$I$64,MIN(ROUND((B252-'Step 2 - 2022 CCD Calculator'!$I$65)*'Step 2 - 2022 CCD Calculator'!$C$61,2),'Step 2 - 2022 CCD Calculator'!$C$60),""))))</f>
        <v>3507.5</v>
      </c>
      <c r="D252" s="166">
        <f>IF(B252&lt;='Step 2 - 2022 CCD Calculator'!$I$60,'Step 2 - 2022 CCD Calculator'!$D$57,IF(AND(B252&gt;'Step 2 - 2022 CCD Calculator'!$I$60,B252&lt;='Step 2 - 2022 CCD Calculator'!$I$61),'Step 2 - 2022 CCD Calculator'!$D$58,IF(AND(B252&gt;'Step 2 - 2022 CCD Calculator'!$I$61,B252&lt;='Step 2 - 2022 CCD Calculator'!$I$63),ROUND('Step 2 - 2022 CCD Calculator'!$D$57+(B252-0)*'Step 2 - 2022 CCD Calculator'!$D$59,2),IF(B252&gt;'Step 2 - 2022 CCD Calculator'!$I$64,MIN(ROUND((B252-'Step 2 - 2022 CCD Calculator'!$I$65)*'Step 2 - 2022 CCD Calculator'!$D$61,2),'Step 2 - 2022 CCD Calculator'!$D$60),""))))</f>
        <v>2630.63</v>
      </c>
      <c r="E252" s="175"/>
      <c r="K252" s="133"/>
      <c r="L252" s="133"/>
    </row>
    <row r="253" spans="2:12">
      <c r="B253" s="157">
        <v>248</v>
      </c>
      <c r="C253" s="166">
        <f>IF(B253&lt;='Step 2 - 2022 CCD Calculator'!$I$60,'Step 2 - 2022 CCD Calculator'!$C$57,IF(AND(B253&gt;'Step 2 - 2022 CCD Calculator'!$I$60,B253&lt;='Step 2 - 2022 CCD Calculator'!$I$61),'Step 2 - 2022 CCD Calculator'!$C$58,IF(AND(B253&gt;'Step 2 - 2022 CCD Calculator'!$I$61,B253&lt;='Step 2 - 2022 CCD Calculator'!$I$63),ROUND('Step 2 - 2022 CCD Calculator'!$C$57+(B253-0)*'Step 2 - 2022 CCD Calculator'!$C$59,2),IF(B253&gt;'Step 2 - 2022 CCD Calculator'!$I$64,MIN(ROUND((B253-'Step 2 - 2022 CCD Calculator'!$I$65)*'Step 2 - 2022 CCD Calculator'!$C$61,2),'Step 2 - 2022 CCD Calculator'!$C$60),""))))</f>
        <v>3565</v>
      </c>
      <c r="D253" s="166">
        <f>IF(B253&lt;='Step 2 - 2022 CCD Calculator'!$I$60,'Step 2 - 2022 CCD Calculator'!$D$57,IF(AND(B253&gt;'Step 2 - 2022 CCD Calculator'!$I$60,B253&lt;='Step 2 - 2022 CCD Calculator'!$I$61),'Step 2 - 2022 CCD Calculator'!$D$58,IF(AND(B253&gt;'Step 2 - 2022 CCD Calculator'!$I$61,B253&lt;='Step 2 - 2022 CCD Calculator'!$I$63),ROUND('Step 2 - 2022 CCD Calculator'!$D$57+(B253-0)*'Step 2 - 2022 CCD Calculator'!$D$59,2),IF(B253&gt;'Step 2 - 2022 CCD Calculator'!$I$64,MIN(ROUND((B253-'Step 2 - 2022 CCD Calculator'!$I$65)*'Step 2 - 2022 CCD Calculator'!$D$61,2),'Step 2 - 2022 CCD Calculator'!$D$60),""))))</f>
        <v>2673.75</v>
      </c>
      <c r="E253" s="175"/>
      <c r="K253" s="133"/>
      <c r="L253" s="133"/>
    </row>
    <row r="254" spans="2:12">
      <c r="B254" s="157">
        <v>249</v>
      </c>
      <c r="C254" s="166">
        <f>IF(B254&lt;='Step 2 - 2022 CCD Calculator'!$I$60,'Step 2 - 2022 CCD Calculator'!$C$57,IF(AND(B254&gt;'Step 2 - 2022 CCD Calculator'!$I$60,B254&lt;='Step 2 - 2022 CCD Calculator'!$I$61),'Step 2 - 2022 CCD Calculator'!$C$58,IF(AND(B254&gt;'Step 2 - 2022 CCD Calculator'!$I$61,B254&lt;='Step 2 - 2022 CCD Calculator'!$I$63),ROUND('Step 2 - 2022 CCD Calculator'!$C$57+(B254-0)*'Step 2 - 2022 CCD Calculator'!$C$59,2),IF(B254&gt;'Step 2 - 2022 CCD Calculator'!$I$64,MIN(ROUND((B254-'Step 2 - 2022 CCD Calculator'!$I$65)*'Step 2 - 2022 CCD Calculator'!$C$61,2),'Step 2 - 2022 CCD Calculator'!$C$60),""))))</f>
        <v>3622.5</v>
      </c>
      <c r="D254" s="166">
        <f>IF(B254&lt;='Step 2 - 2022 CCD Calculator'!$I$60,'Step 2 - 2022 CCD Calculator'!$D$57,IF(AND(B254&gt;'Step 2 - 2022 CCD Calculator'!$I$60,B254&lt;='Step 2 - 2022 CCD Calculator'!$I$61),'Step 2 - 2022 CCD Calculator'!$D$58,IF(AND(B254&gt;'Step 2 - 2022 CCD Calculator'!$I$61,B254&lt;='Step 2 - 2022 CCD Calculator'!$I$63),ROUND('Step 2 - 2022 CCD Calculator'!$D$57+(B254-0)*'Step 2 - 2022 CCD Calculator'!$D$59,2),IF(B254&gt;'Step 2 - 2022 CCD Calculator'!$I$64,MIN(ROUND((B254-'Step 2 - 2022 CCD Calculator'!$I$65)*'Step 2 - 2022 CCD Calculator'!$D$61,2),'Step 2 - 2022 CCD Calculator'!$D$60),""))))</f>
        <v>2716.88</v>
      </c>
      <c r="E254" s="175"/>
      <c r="K254" s="133"/>
      <c r="L254" s="133"/>
    </row>
    <row r="255" spans="2:12">
      <c r="B255" s="157">
        <v>250</v>
      </c>
      <c r="C255" s="166">
        <f>IF(B255&lt;='Step 2 - 2022 CCD Calculator'!$I$60,'Step 2 - 2022 CCD Calculator'!$C$57,IF(AND(B255&gt;'Step 2 - 2022 CCD Calculator'!$I$60,B255&lt;='Step 2 - 2022 CCD Calculator'!$I$61),'Step 2 - 2022 CCD Calculator'!$C$58,IF(AND(B255&gt;'Step 2 - 2022 CCD Calculator'!$I$61,B255&lt;='Step 2 - 2022 CCD Calculator'!$I$63),ROUND('Step 2 - 2022 CCD Calculator'!$C$57+(B255-0)*'Step 2 - 2022 CCD Calculator'!$C$59,2),IF(B255&gt;'Step 2 - 2022 CCD Calculator'!$I$64,MIN(ROUND((B255-'Step 2 - 2022 CCD Calculator'!$I$65)*'Step 2 - 2022 CCD Calculator'!$C$61,2),'Step 2 - 2022 CCD Calculator'!$C$60),""))))</f>
        <v>3680</v>
      </c>
      <c r="D255" s="166">
        <f>IF(B255&lt;='Step 2 - 2022 CCD Calculator'!$I$60,'Step 2 - 2022 CCD Calculator'!$D$57,IF(AND(B255&gt;'Step 2 - 2022 CCD Calculator'!$I$60,B255&lt;='Step 2 - 2022 CCD Calculator'!$I$61),'Step 2 - 2022 CCD Calculator'!$D$58,IF(AND(B255&gt;'Step 2 - 2022 CCD Calculator'!$I$61,B255&lt;='Step 2 - 2022 CCD Calculator'!$I$63),ROUND('Step 2 - 2022 CCD Calculator'!$D$57+(B255-0)*'Step 2 - 2022 CCD Calculator'!$D$59,2),IF(B255&gt;'Step 2 - 2022 CCD Calculator'!$I$64,MIN(ROUND((B255-'Step 2 - 2022 CCD Calculator'!$I$65)*'Step 2 - 2022 CCD Calculator'!$D$61,2),'Step 2 - 2022 CCD Calculator'!$D$60),""))))</f>
        <v>2760</v>
      </c>
      <c r="E255" s="175">
        <v>9012</v>
      </c>
      <c r="K255" s="133"/>
      <c r="L255" s="133"/>
    </row>
    <row r="256" spans="2:12">
      <c r="B256" s="157">
        <v>251</v>
      </c>
      <c r="C256" s="166">
        <f>IF(B256&lt;='Step 2 - 2022 CCD Calculator'!$I$60,'Step 2 - 2022 CCD Calculator'!$C$57,IF(AND(B256&gt;'Step 2 - 2022 CCD Calculator'!$I$60,B256&lt;='Step 2 - 2022 CCD Calculator'!$I$61),'Step 2 - 2022 CCD Calculator'!$C$58,IF(AND(B256&gt;'Step 2 - 2022 CCD Calculator'!$I$61,B256&lt;='Step 2 - 2022 CCD Calculator'!$I$63),ROUND('Step 2 - 2022 CCD Calculator'!$C$57+(B256-0)*'Step 2 - 2022 CCD Calculator'!$C$59,2),IF(B256&gt;'Step 2 - 2022 CCD Calculator'!$I$64,MIN(ROUND((B256-'Step 2 - 2022 CCD Calculator'!$I$65)*'Step 2 - 2022 CCD Calculator'!$C$61,2),'Step 2 - 2022 CCD Calculator'!$C$60),""))))</f>
        <v>3737.5</v>
      </c>
      <c r="D256" s="166">
        <f>IF(B256&lt;='Step 2 - 2022 CCD Calculator'!$I$60,'Step 2 - 2022 CCD Calculator'!$D$57,IF(AND(B256&gt;'Step 2 - 2022 CCD Calculator'!$I$60,B256&lt;='Step 2 - 2022 CCD Calculator'!$I$61),'Step 2 - 2022 CCD Calculator'!$D$58,IF(AND(B256&gt;'Step 2 - 2022 CCD Calculator'!$I$61,B256&lt;='Step 2 - 2022 CCD Calculator'!$I$63),ROUND('Step 2 - 2022 CCD Calculator'!$D$57+(B256-0)*'Step 2 - 2022 CCD Calculator'!$D$59,2),IF(B256&gt;'Step 2 - 2022 CCD Calculator'!$I$64,MIN(ROUND((B256-'Step 2 - 2022 CCD Calculator'!$I$65)*'Step 2 - 2022 CCD Calculator'!$D$61,2),'Step 2 - 2022 CCD Calculator'!$D$60),""))))</f>
        <v>2803.13</v>
      </c>
      <c r="E256" s="175"/>
      <c r="K256" s="133"/>
      <c r="L256" s="133"/>
    </row>
    <row r="257" spans="2:12">
      <c r="B257" s="157">
        <v>252</v>
      </c>
      <c r="C257" s="166">
        <f>IF(B257&lt;='Step 2 - 2022 CCD Calculator'!$I$60,'Step 2 - 2022 CCD Calculator'!$C$57,IF(AND(B257&gt;'Step 2 - 2022 CCD Calculator'!$I$60,B257&lt;='Step 2 - 2022 CCD Calculator'!$I$61),'Step 2 - 2022 CCD Calculator'!$C$58,IF(AND(B257&gt;'Step 2 - 2022 CCD Calculator'!$I$61,B257&lt;='Step 2 - 2022 CCD Calculator'!$I$63),ROUND('Step 2 - 2022 CCD Calculator'!$C$57+(B257-0)*'Step 2 - 2022 CCD Calculator'!$C$59,2),IF(B257&gt;'Step 2 - 2022 CCD Calculator'!$I$64,MIN(ROUND((B257-'Step 2 - 2022 CCD Calculator'!$I$65)*'Step 2 - 2022 CCD Calculator'!$C$61,2),'Step 2 - 2022 CCD Calculator'!$C$60),""))))</f>
        <v>3795</v>
      </c>
      <c r="D257" s="166">
        <f>IF(B257&lt;='Step 2 - 2022 CCD Calculator'!$I$60,'Step 2 - 2022 CCD Calculator'!$D$57,IF(AND(B257&gt;'Step 2 - 2022 CCD Calculator'!$I$60,B257&lt;='Step 2 - 2022 CCD Calculator'!$I$61),'Step 2 - 2022 CCD Calculator'!$D$58,IF(AND(B257&gt;'Step 2 - 2022 CCD Calculator'!$I$61,B257&lt;='Step 2 - 2022 CCD Calculator'!$I$63),ROUND('Step 2 - 2022 CCD Calculator'!$D$57+(B257-0)*'Step 2 - 2022 CCD Calculator'!$D$59,2),IF(B257&gt;'Step 2 - 2022 CCD Calculator'!$I$64,MIN(ROUND((B257-'Step 2 - 2022 CCD Calculator'!$I$65)*'Step 2 - 2022 CCD Calculator'!$D$61,2),'Step 2 - 2022 CCD Calculator'!$D$60),""))))</f>
        <v>2846.25</v>
      </c>
      <c r="E257" s="175"/>
      <c r="G257" s="162" t="s">
        <v>215</v>
      </c>
      <c r="K257" s="133"/>
      <c r="L257" s="133"/>
    </row>
    <row r="258" spans="2:12">
      <c r="B258" s="157">
        <v>253</v>
      </c>
      <c r="C258" s="166">
        <f>IF(B258&lt;='Step 2 - 2022 CCD Calculator'!$I$60,'Step 2 - 2022 CCD Calculator'!$C$57,IF(AND(B258&gt;'Step 2 - 2022 CCD Calculator'!$I$60,B258&lt;='Step 2 - 2022 CCD Calculator'!$I$61),'Step 2 - 2022 CCD Calculator'!$C$58,IF(AND(B258&gt;'Step 2 - 2022 CCD Calculator'!$I$61,B258&lt;='Step 2 - 2022 CCD Calculator'!$I$63),ROUND('Step 2 - 2022 CCD Calculator'!$C$57+(B258-0)*'Step 2 - 2022 CCD Calculator'!$C$59,2),IF(B258&gt;'Step 2 - 2022 CCD Calculator'!$I$64,MIN(ROUND((B258-'Step 2 - 2022 CCD Calculator'!$I$65)*'Step 2 - 2022 CCD Calculator'!$C$61,2),'Step 2 - 2022 CCD Calculator'!$C$60),""))))</f>
        <v>3852.5</v>
      </c>
      <c r="D258" s="166">
        <f>IF(B258&lt;='Step 2 - 2022 CCD Calculator'!$I$60,'Step 2 - 2022 CCD Calculator'!$D$57,IF(AND(B258&gt;'Step 2 - 2022 CCD Calculator'!$I$60,B258&lt;='Step 2 - 2022 CCD Calculator'!$I$61),'Step 2 - 2022 CCD Calculator'!$D$58,IF(AND(B258&gt;'Step 2 - 2022 CCD Calculator'!$I$61,B258&lt;='Step 2 - 2022 CCD Calculator'!$I$63),ROUND('Step 2 - 2022 CCD Calculator'!$D$57+(B258-0)*'Step 2 - 2022 CCD Calculator'!$D$59,2),IF(B258&gt;'Step 2 - 2022 CCD Calculator'!$I$64,MIN(ROUND((B258-'Step 2 - 2022 CCD Calculator'!$I$65)*'Step 2 - 2022 CCD Calculator'!$D$61,2),'Step 2 - 2022 CCD Calculator'!$D$60),""))))</f>
        <v>2875</v>
      </c>
      <c r="E258" s="175"/>
      <c r="K258" s="133"/>
      <c r="L258" s="133"/>
    </row>
    <row r="259" spans="2:12">
      <c r="B259" s="157">
        <v>254</v>
      </c>
      <c r="C259" s="166">
        <f>IF(B259&lt;='Step 2 - 2022 CCD Calculator'!$I$60,'Step 2 - 2022 CCD Calculator'!$C$57,IF(AND(B259&gt;'Step 2 - 2022 CCD Calculator'!$I$60,B259&lt;='Step 2 - 2022 CCD Calculator'!$I$61),'Step 2 - 2022 CCD Calculator'!$C$58,IF(AND(B259&gt;'Step 2 - 2022 CCD Calculator'!$I$61,B259&lt;='Step 2 - 2022 CCD Calculator'!$I$63),ROUND('Step 2 - 2022 CCD Calculator'!$C$57+(B259-0)*'Step 2 - 2022 CCD Calculator'!$C$59,2),IF(B259&gt;'Step 2 - 2022 CCD Calculator'!$I$64,MIN(ROUND((B259-'Step 2 - 2022 CCD Calculator'!$I$65)*'Step 2 - 2022 CCD Calculator'!$C$61,2),'Step 2 - 2022 CCD Calculator'!$C$60),""))))</f>
        <v>3910</v>
      </c>
      <c r="D259" s="166">
        <f>IF(B259&lt;='Step 2 - 2022 CCD Calculator'!$I$60,'Step 2 - 2022 CCD Calculator'!$D$57,IF(AND(B259&gt;'Step 2 - 2022 CCD Calculator'!$I$60,B259&lt;='Step 2 - 2022 CCD Calculator'!$I$61),'Step 2 - 2022 CCD Calculator'!$D$58,IF(AND(B259&gt;'Step 2 - 2022 CCD Calculator'!$I$61,B259&lt;='Step 2 - 2022 CCD Calculator'!$I$63),ROUND('Step 2 - 2022 CCD Calculator'!$D$57+(B259-0)*'Step 2 - 2022 CCD Calculator'!$D$59,2),IF(B259&gt;'Step 2 - 2022 CCD Calculator'!$I$64,MIN(ROUND((B259-'Step 2 - 2022 CCD Calculator'!$I$65)*'Step 2 - 2022 CCD Calculator'!$D$61,2),'Step 2 - 2022 CCD Calculator'!$D$60),""))))</f>
        <v>2875</v>
      </c>
      <c r="E259" s="175"/>
      <c r="K259" s="133"/>
      <c r="L259" s="133"/>
    </row>
    <row r="260" spans="2:12">
      <c r="B260" s="157">
        <v>255</v>
      </c>
      <c r="C260" s="166">
        <f>IF(B260&lt;='Step 2 - 2022 CCD Calculator'!$I$60,'Step 2 - 2022 CCD Calculator'!$C$57,IF(AND(B260&gt;'Step 2 - 2022 CCD Calculator'!$I$60,B260&lt;='Step 2 - 2022 CCD Calculator'!$I$61),'Step 2 - 2022 CCD Calculator'!$C$58,IF(AND(B260&gt;'Step 2 - 2022 CCD Calculator'!$I$61,B260&lt;='Step 2 - 2022 CCD Calculator'!$I$63),ROUND('Step 2 - 2022 CCD Calculator'!$C$57+(B260-0)*'Step 2 - 2022 CCD Calculator'!$C$59,2),IF(B260&gt;'Step 2 - 2022 CCD Calculator'!$I$64,MIN(ROUND((B260-'Step 2 - 2022 CCD Calculator'!$I$65)*'Step 2 - 2022 CCD Calculator'!$C$61,2),'Step 2 - 2022 CCD Calculator'!$C$60),""))))</f>
        <v>3967.5</v>
      </c>
      <c r="D260" s="166">
        <f>IF(B260&lt;='Step 2 - 2022 CCD Calculator'!$I$60,'Step 2 - 2022 CCD Calculator'!$D$57,IF(AND(B260&gt;'Step 2 - 2022 CCD Calculator'!$I$60,B260&lt;='Step 2 - 2022 CCD Calculator'!$I$61),'Step 2 - 2022 CCD Calculator'!$D$58,IF(AND(B260&gt;'Step 2 - 2022 CCD Calculator'!$I$61,B260&lt;='Step 2 - 2022 CCD Calculator'!$I$63),ROUND('Step 2 - 2022 CCD Calculator'!$D$57+(B260-0)*'Step 2 - 2022 CCD Calculator'!$D$59,2),IF(B260&gt;'Step 2 - 2022 CCD Calculator'!$I$64,MIN(ROUND((B260-'Step 2 - 2022 CCD Calculator'!$I$65)*'Step 2 - 2022 CCD Calculator'!$D$61,2),'Step 2 - 2022 CCD Calculator'!$D$60),""))))</f>
        <v>2875</v>
      </c>
      <c r="E260" s="175"/>
      <c r="K260" s="133"/>
      <c r="L260" s="133"/>
    </row>
    <row r="261" spans="2:12">
      <c r="B261" s="157">
        <v>256</v>
      </c>
      <c r="C261" s="166">
        <f>IF(B261&lt;='Step 2 - 2022 CCD Calculator'!$I$60,'Step 2 - 2022 CCD Calculator'!$C$57,IF(AND(B261&gt;'Step 2 - 2022 CCD Calculator'!$I$60,B261&lt;='Step 2 - 2022 CCD Calculator'!$I$61),'Step 2 - 2022 CCD Calculator'!$C$58,IF(AND(B261&gt;'Step 2 - 2022 CCD Calculator'!$I$61,B261&lt;='Step 2 - 2022 CCD Calculator'!$I$63),ROUND('Step 2 - 2022 CCD Calculator'!$C$57+(B261-0)*'Step 2 - 2022 CCD Calculator'!$C$59,2),IF(B261&gt;'Step 2 - 2022 CCD Calculator'!$I$64,MIN(ROUND((B261-'Step 2 - 2022 CCD Calculator'!$I$65)*'Step 2 - 2022 CCD Calculator'!$C$61,2),'Step 2 - 2022 CCD Calculator'!$C$60),""))))</f>
        <v>4025</v>
      </c>
      <c r="D261" s="166">
        <f>IF(B261&lt;='Step 2 - 2022 CCD Calculator'!$I$60,'Step 2 - 2022 CCD Calculator'!$D$57,IF(AND(B261&gt;'Step 2 - 2022 CCD Calculator'!$I$60,B261&lt;='Step 2 - 2022 CCD Calculator'!$I$61),'Step 2 - 2022 CCD Calculator'!$D$58,IF(AND(B261&gt;'Step 2 - 2022 CCD Calculator'!$I$61,B261&lt;='Step 2 - 2022 CCD Calculator'!$I$63),ROUND('Step 2 - 2022 CCD Calculator'!$D$57+(B261-0)*'Step 2 - 2022 CCD Calculator'!$D$59,2),IF(B261&gt;'Step 2 - 2022 CCD Calculator'!$I$64,MIN(ROUND((B261-'Step 2 - 2022 CCD Calculator'!$I$65)*'Step 2 - 2022 CCD Calculator'!$D$61,2),'Step 2 - 2022 CCD Calculator'!$D$60),""))))</f>
        <v>2875</v>
      </c>
      <c r="E261" s="175"/>
      <c r="K261" s="133"/>
      <c r="L261" s="133"/>
    </row>
    <row r="262" spans="2:12">
      <c r="B262" s="157">
        <v>257</v>
      </c>
      <c r="C262" s="166">
        <f>IF(B262&lt;='Step 2 - 2022 CCD Calculator'!$I$60,'Step 2 - 2022 CCD Calculator'!$C$57,IF(AND(B262&gt;'Step 2 - 2022 CCD Calculator'!$I$60,B262&lt;='Step 2 - 2022 CCD Calculator'!$I$61),'Step 2 - 2022 CCD Calculator'!$C$58,IF(AND(B262&gt;'Step 2 - 2022 CCD Calculator'!$I$61,B262&lt;='Step 2 - 2022 CCD Calculator'!$I$63),ROUND('Step 2 - 2022 CCD Calculator'!$C$57+(B262-0)*'Step 2 - 2022 CCD Calculator'!$C$59,2),IF(B262&gt;'Step 2 - 2022 CCD Calculator'!$I$64,MIN(ROUND((B262-'Step 2 - 2022 CCD Calculator'!$I$65)*'Step 2 - 2022 CCD Calculator'!$C$61,2),'Step 2 - 2022 CCD Calculator'!$C$60),""))))</f>
        <v>4082.5</v>
      </c>
      <c r="D262" s="166">
        <f>IF(B262&lt;='Step 2 - 2022 CCD Calculator'!$I$60,'Step 2 - 2022 CCD Calculator'!$D$57,IF(AND(B262&gt;'Step 2 - 2022 CCD Calculator'!$I$60,B262&lt;='Step 2 - 2022 CCD Calculator'!$I$61),'Step 2 - 2022 CCD Calculator'!$D$58,IF(AND(B262&gt;'Step 2 - 2022 CCD Calculator'!$I$61,B262&lt;='Step 2 - 2022 CCD Calculator'!$I$63),ROUND('Step 2 - 2022 CCD Calculator'!$D$57+(B262-0)*'Step 2 - 2022 CCD Calculator'!$D$59,2),IF(B262&gt;'Step 2 - 2022 CCD Calculator'!$I$64,MIN(ROUND((B262-'Step 2 - 2022 CCD Calculator'!$I$65)*'Step 2 - 2022 CCD Calculator'!$D$61,2),'Step 2 - 2022 CCD Calculator'!$D$60),""))))</f>
        <v>2875</v>
      </c>
      <c r="E262" s="175"/>
      <c r="K262" s="133"/>
      <c r="L262" s="133"/>
    </row>
    <row r="263" spans="2:12">
      <c r="B263" s="157">
        <v>258</v>
      </c>
      <c r="C263" s="166">
        <f>IF(B263&lt;='Step 2 - 2022 CCD Calculator'!$I$60,'Step 2 - 2022 CCD Calculator'!$C$57,IF(AND(B263&gt;'Step 2 - 2022 CCD Calculator'!$I$60,B263&lt;='Step 2 - 2022 CCD Calculator'!$I$61),'Step 2 - 2022 CCD Calculator'!$C$58,IF(AND(B263&gt;'Step 2 - 2022 CCD Calculator'!$I$61,B263&lt;='Step 2 - 2022 CCD Calculator'!$I$63),ROUND('Step 2 - 2022 CCD Calculator'!$C$57+(B263-0)*'Step 2 - 2022 CCD Calculator'!$C$59,2),IF(B263&gt;'Step 2 - 2022 CCD Calculator'!$I$64,MIN(ROUND((B263-'Step 2 - 2022 CCD Calculator'!$I$65)*'Step 2 - 2022 CCD Calculator'!$C$61,2),'Step 2 - 2022 CCD Calculator'!$C$60),""))))</f>
        <v>4140</v>
      </c>
      <c r="D263" s="166">
        <f>IF(B263&lt;='Step 2 - 2022 CCD Calculator'!$I$60,'Step 2 - 2022 CCD Calculator'!$D$57,IF(AND(B263&gt;'Step 2 - 2022 CCD Calculator'!$I$60,B263&lt;='Step 2 - 2022 CCD Calculator'!$I$61),'Step 2 - 2022 CCD Calculator'!$D$58,IF(AND(B263&gt;'Step 2 - 2022 CCD Calculator'!$I$61,B263&lt;='Step 2 - 2022 CCD Calculator'!$I$63),ROUND('Step 2 - 2022 CCD Calculator'!$D$57+(B263-0)*'Step 2 - 2022 CCD Calculator'!$D$59,2),IF(B263&gt;'Step 2 - 2022 CCD Calculator'!$I$64,MIN(ROUND((B263-'Step 2 - 2022 CCD Calculator'!$I$65)*'Step 2 - 2022 CCD Calculator'!$D$61,2),'Step 2 - 2022 CCD Calculator'!$D$60),""))))</f>
        <v>2875</v>
      </c>
      <c r="E263" s="175"/>
      <c r="K263" s="133"/>
      <c r="L263" s="133"/>
    </row>
    <row r="264" spans="2:12">
      <c r="B264" s="157">
        <v>259</v>
      </c>
      <c r="C264" s="166">
        <f>IF(B264&lt;='Step 2 - 2022 CCD Calculator'!$I$60,'Step 2 - 2022 CCD Calculator'!$C$57,IF(AND(B264&gt;'Step 2 - 2022 CCD Calculator'!$I$60,B264&lt;='Step 2 - 2022 CCD Calculator'!$I$61),'Step 2 - 2022 CCD Calculator'!$C$58,IF(AND(B264&gt;'Step 2 - 2022 CCD Calculator'!$I$61,B264&lt;='Step 2 - 2022 CCD Calculator'!$I$63),ROUND('Step 2 - 2022 CCD Calculator'!$C$57+(B264-0)*'Step 2 - 2022 CCD Calculator'!$C$59,2),IF(B264&gt;'Step 2 - 2022 CCD Calculator'!$I$64,MIN(ROUND((B264-'Step 2 - 2022 CCD Calculator'!$I$65)*'Step 2 - 2022 CCD Calculator'!$C$61,2),'Step 2 - 2022 CCD Calculator'!$C$60),""))))</f>
        <v>4197.5</v>
      </c>
      <c r="D264" s="166">
        <f>IF(B264&lt;='Step 2 - 2022 CCD Calculator'!$I$60,'Step 2 - 2022 CCD Calculator'!$D$57,IF(AND(B264&gt;'Step 2 - 2022 CCD Calculator'!$I$60,B264&lt;='Step 2 - 2022 CCD Calculator'!$I$61),'Step 2 - 2022 CCD Calculator'!$D$58,IF(AND(B264&gt;'Step 2 - 2022 CCD Calculator'!$I$61,B264&lt;='Step 2 - 2022 CCD Calculator'!$I$63),ROUND('Step 2 - 2022 CCD Calculator'!$D$57+(B264-0)*'Step 2 - 2022 CCD Calculator'!$D$59,2),IF(B264&gt;'Step 2 - 2022 CCD Calculator'!$I$64,MIN(ROUND((B264-'Step 2 - 2022 CCD Calculator'!$I$65)*'Step 2 - 2022 CCD Calculator'!$D$61,2),'Step 2 - 2022 CCD Calculator'!$D$60),""))))</f>
        <v>2875</v>
      </c>
      <c r="E264" s="175"/>
      <c r="K264" s="133"/>
      <c r="L264" s="133"/>
    </row>
    <row r="265" spans="2:12">
      <c r="B265" s="157">
        <v>260</v>
      </c>
      <c r="C265" s="166">
        <f>IF(B265&lt;='Step 2 - 2022 CCD Calculator'!$I$60,'Step 2 - 2022 CCD Calculator'!$C$57,IF(AND(B265&gt;'Step 2 - 2022 CCD Calculator'!$I$60,B265&lt;='Step 2 - 2022 CCD Calculator'!$I$61),'Step 2 - 2022 CCD Calculator'!$C$58,IF(AND(B265&gt;'Step 2 - 2022 CCD Calculator'!$I$61,B265&lt;='Step 2 - 2022 CCD Calculator'!$I$63),ROUND('Step 2 - 2022 CCD Calculator'!$C$57+(B265-0)*'Step 2 - 2022 CCD Calculator'!$C$59,2),IF(B265&gt;'Step 2 - 2022 CCD Calculator'!$I$64,MIN(ROUND((B265-'Step 2 - 2022 CCD Calculator'!$I$65)*'Step 2 - 2022 CCD Calculator'!$C$61,2),'Step 2 - 2022 CCD Calculator'!$C$60),""))))</f>
        <v>4255</v>
      </c>
      <c r="D265" s="166">
        <f>IF(B265&lt;='Step 2 - 2022 CCD Calculator'!$I$60,'Step 2 - 2022 CCD Calculator'!$D$57,IF(AND(B265&gt;'Step 2 - 2022 CCD Calculator'!$I$60,B265&lt;='Step 2 - 2022 CCD Calculator'!$I$61),'Step 2 - 2022 CCD Calculator'!$D$58,IF(AND(B265&gt;'Step 2 - 2022 CCD Calculator'!$I$61,B265&lt;='Step 2 - 2022 CCD Calculator'!$I$63),ROUND('Step 2 - 2022 CCD Calculator'!$D$57+(B265-0)*'Step 2 - 2022 CCD Calculator'!$D$59,2),IF(B265&gt;'Step 2 - 2022 CCD Calculator'!$I$64,MIN(ROUND((B265-'Step 2 - 2022 CCD Calculator'!$I$65)*'Step 2 - 2022 CCD Calculator'!$D$61,2),'Step 2 - 2022 CCD Calculator'!$D$60),""))))</f>
        <v>2875</v>
      </c>
      <c r="E265" s="175">
        <v>11375</v>
      </c>
      <c r="K265" s="133"/>
      <c r="L265" s="133"/>
    </row>
    <row r="266" spans="2:12">
      <c r="B266" s="157">
        <v>261</v>
      </c>
      <c r="C266" s="166">
        <f>IF(B266&lt;='Step 2 - 2022 CCD Calculator'!$I$60,'Step 2 - 2022 CCD Calculator'!$C$57,IF(AND(B266&gt;'Step 2 - 2022 CCD Calculator'!$I$60,B266&lt;='Step 2 - 2022 CCD Calculator'!$I$61),'Step 2 - 2022 CCD Calculator'!$C$58,IF(AND(B266&gt;'Step 2 - 2022 CCD Calculator'!$I$61,B266&lt;='Step 2 - 2022 CCD Calculator'!$I$63),ROUND('Step 2 - 2022 CCD Calculator'!$C$57+(B266-0)*'Step 2 - 2022 CCD Calculator'!$C$59,2),IF(B266&gt;'Step 2 - 2022 CCD Calculator'!$I$64,MIN(ROUND((B266-'Step 2 - 2022 CCD Calculator'!$I$65)*'Step 2 - 2022 CCD Calculator'!$C$61,2),'Step 2 - 2022 CCD Calculator'!$C$60),""))))</f>
        <v>4312.5</v>
      </c>
      <c r="D266" s="166">
        <f>IF(B266&lt;='Step 2 - 2022 CCD Calculator'!$I$60,'Step 2 - 2022 CCD Calculator'!$D$57,IF(AND(B266&gt;'Step 2 - 2022 CCD Calculator'!$I$60,B266&lt;='Step 2 - 2022 CCD Calculator'!$I$61),'Step 2 - 2022 CCD Calculator'!$D$58,IF(AND(B266&gt;'Step 2 - 2022 CCD Calculator'!$I$61,B266&lt;='Step 2 - 2022 CCD Calculator'!$I$63),ROUND('Step 2 - 2022 CCD Calculator'!$D$57+(B266-0)*'Step 2 - 2022 CCD Calculator'!$D$59,2),IF(B266&gt;'Step 2 - 2022 CCD Calculator'!$I$64,MIN(ROUND((B266-'Step 2 - 2022 CCD Calculator'!$I$65)*'Step 2 - 2022 CCD Calculator'!$D$61,2),'Step 2 - 2022 CCD Calculator'!$D$60),""))))</f>
        <v>2875</v>
      </c>
      <c r="E266" s="175"/>
      <c r="K266" s="133"/>
      <c r="L266" s="133"/>
    </row>
    <row r="267" spans="2:12">
      <c r="B267" s="157">
        <v>262</v>
      </c>
      <c r="C267" s="166">
        <f>IF(B267&lt;='Step 2 - 2022 CCD Calculator'!$I$60,'Step 2 - 2022 CCD Calculator'!$C$57,IF(AND(B267&gt;'Step 2 - 2022 CCD Calculator'!$I$60,B267&lt;='Step 2 - 2022 CCD Calculator'!$I$61),'Step 2 - 2022 CCD Calculator'!$C$58,IF(AND(B267&gt;'Step 2 - 2022 CCD Calculator'!$I$61,B267&lt;='Step 2 - 2022 CCD Calculator'!$I$63),ROUND('Step 2 - 2022 CCD Calculator'!$C$57+(B267-0)*'Step 2 - 2022 CCD Calculator'!$C$59,2),IF(B267&gt;'Step 2 - 2022 CCD Calculator'!$I$64,MIN(ROUND((B267-'Step 2 - 2022 CCD Calculator'!$I$65)*'Step 2 - 2022 CCD Calculator'!$C$61,2),'Step 2 - 2022 CCD Calculator'!$C$60),""))))</f>
        <v>4370</v>
      </c>
      <c r="D267" s="166">
        <f>IF(B267&lt;='Step 2 - 2022 CCD Calculator'!$I$60,'Step 2 - 2022 CCD Calculator'!$D$57,IF(AND(B267&gt;'Step 2 - 2022 CCD Calculator'!$I$60,B267&lt;='Step 2 - 2022 CCD Calculator'!$I$61),'Step 2 - 2022 CCD Calculator'!$D$58,IF(AND(B267&gt;'Step 2 - 2022 CCD Calculator'!$I$61,B267&lt;='Step 2 - 2022 CCD Calculator'!$I$63),ROUND('Step 2 - 2022 CCD Calculator'!$D$57+(B267-0)*'Step 2 - 2022 CCD Calculator'!$D$59,2),IF(B267&gt;'Step 2 - 2022 CCD Calculator'!$I$64,MIN(ROUND((B267-'Step 2 - 2022 CCD Calculator'!$I$65)*'Step 2 - 2022 CCD Calculator'!$D$61,2),'Step 2 - 2022 CCD Calculator'!$D$60),""))))</f>
        <v>2875</v>
      </c>
      <c r="E267" s="175"/>
      <c r="K267" s="133"/>
      <c r="L267" s="133"/>
    </row>
    <row r="268" spans="2:12">
      <c r="B268" s="157">
        <v>263</v>
      </c>
      <c r="C268" s="166">
        <f>IF(B268&lt;='Step 2 - 2022 CCD Calculator'!$I$60,'Step 2 - 2022 CCD Calculator'!$C$57,IF(AND(B268&gt;'Step 2 - 2022 CCD Calculator'!$I$60,B268&lt;='Step 2 - 2022 CCD Calculator'!$I$61),'Step 2 - 2022 CCD Calculator'!$C$58,IF(AND(B268&gt;'Step 2 - 2022 CCD Calculator'!$I$61,B268&lt;='Step 2 - 2022 CCD Calculator'!$I$63),ROUND('Step 2 - 2022 CCD Calculator'!$C$57+(B268-0)*'Step 2 - 2022 CCD Calculator'!$C$59,2),IF(B268&gt;'Step 2 - 2022 CCD Calculator'!$I$64,MIN(ROUND((B268-'Step 2 - 2022 CCD Calculator'!$I$65)*'Step 2 - 2022 CCD Calculator'!$C$61,2),'Step 2 - 2022 CCD Calculator'!$C$60),""))))</f>
        <v>4427.5</v>
      </c>
      <c r="D268" s="166">
        <f>IF(B268&lt;='Step 2 - 2022 CCD Calculator'!$I$60,'Step 2 - 2022 CCD Calculator'!$D$57,IF(AND(B268&gt;'Step 2 - 2022 CCD Calculator'!$I$60,B268&lt;='Step 2 - 2022 CCD Calculator'!$I$61),'Step 2 - 2022 CCD Calculator'!$D$58,IF(AND(B268&gt;'Step 2 - 2022 CCD Calculator'!$I$61,B268&lt;='Step 2 - 2022 CCD Calculator'!$I$63),ROUND('Step 2 - 2022 CCD Calculator'!$D$57+(B268-0)*'Step 2 - 2022 CCD Calculator'!$D$59,2),IF(B268&gt;'Step 2 - 2022 CCD Calculator'!$I$64,MIN(ROUND((B268-'Step 2 - 2022 CCD Calculator'!$I$65)*'Step 2 - 2022 CCD Calculator'!$D$61,2),'Step 2 - 2022 CCD Calculator'!$D$60),""))))</f>
        <v>2875</v>
      </c>
      <c r="E268" s="175"/>
      <c r="K268" s="133"/>
      <c r="L268" s="133"/>
    </row>
    <row r="269" spans="2:12">
      <c r="B269" s="157">
        <v>264</v>
      </c>
      <c r="C269" s="166">
        <f>IF(B269&lt;='Step 2 - 2022 CCD Calculator'!$I$60,'Step 2 - 2022 CCD Calculator'!$C$57,IF(AND(B269&gt;'Step 2 - 2022 CCD Calculator'!$I$60,B269&lt;='Step 2 - 2022 CCD Calculator'!$I$61),'Step 2 - 2022 CCD Calculator'!$C$58,IF(AND(B269&gt;'Step 2 - 2022 CCD Calculator'!$I$61,B269&lt;='Step 2 - 2022 CCD Calculator'!$I$63),ROUND('Step 2 - 2022 CCD Calculator'!$C$57+(B269-0)*'Step 2 - 2022 CCD Calculator'!$C$59,2),IF(B269&gt;'Step 2 - 2022 CCD Calculator'!$I$64,MIN(ROUND((B269-'Step 2 - 2022 CCD Calculator'!$I$65)*'Step 2 - 2022 CCD Calculator'!$C$61,2),'Step 2 - 2022 CCD Calculator'!$C$60),""))))</f>
        <v>4485</v>
      </c>
      <c r="D269" s="166">
        <f>IF(B269&lt;='Step 2 - 2022 CCD Calculator'!$I$60,'Step 2 - 2022 CCD Calculator'!$D$57,IF(AND(B269&gt;'Step 2 - 2022 CCD Calculator'!$I$60,B269&lt;='Step 2 - 2022 CCD Calculator'!$I$61),'Step 2 - 2022 CCD Calculator'!$D$58,IF(AND(B269&gt;'Step 2 - 2022 CCD Calculator'!$I$61,B269&lt;='Step 2 - 2022 CCD Calculator'!$I$63),ROUND('Step 2 - 2022 CCD Calculator'!$D$57+(B269-0)*'Step 2 - 2022 CCD Calculator'!$D$59,2),IF(B269&gt;'Step 2 - 2022 CCD Calculator'!$I$64,MIN(ROUND((B269-'Step 2 - 2022 CCD Calculator'!$I$65)*'Step 2 - 2022 CCD Calculator'!$D$61,2),'Step 2 - 2022 CCD Calculator'!$D$60),""))))</f>
        <v>2875</v>
      </c>
      <c r="E269" s="175"/>
      <c r="K269" s="133"/>
      <c r="L269" s="133"/>
    </row>
    <row r="270" spans="2:12">
      <c r="B270" s="157">
        <v>265</v>
      </c>
      <c r="C270" s="166">
        <f>IF(B270&lt;='Step 2 - 2022 CCD Calculator'!$I$60,'Step 2 - 2022 CCD Calculator'!$C$57,IF(AND(B270&gt;'Step 2 - 2022 CCD Calculator'!$I$60,B270&lt;='Step 2 - 2022 CCD Calculator'!$I$61),'Step 2 - 2022 CCD Calculator'!$C$58,IF(AND(B270&gt;'Step 2 - 2022 CCD Calculator'!$I$61,B270&lt;='Step 2 - 2022 CCD Calculator'!$I$63),ROUND('Step 2 - 2022 CCD Calculator'!$C$57+(B270-0)*'Step 2 - 2022 CCD Calculator'!$C$59,2),IF(B270&gt;'Step 2 - 2022 CCD Calculator'!$I$64,MIN(ROUND((B270-'Step 2 - 2022 CCD Calculator'!$I$65)*'Step 2 - 2022 CCD Calculator'!$C$61,2),'Step 2 - 2022 CCD Calculator'!$C$60),""))))</f>
        <v>4542.5</v>
      </c>
      <c r="D270" s="166">
        <f>IF(B270&lt;='Step 2 - 2022 CCD Calculator'!$I$60,'Step 2 - 2022 CCD Calculator'!$D$57,IF(AND(B270&gt;'Step 2 - 2022 CCD Calculator'!$I$60,B270&lt;='Step 2 - 2022 CCD Calculator'!$I$61),'Step 2 - 2022 CCD Calculator'!$D$58,IF(AND(B270&gt;'Step 2 - 2022 CCD Calculator'!$I$61,B270&lt;='Step 2 - 2022 CCD Calculator'!$I$63),ROUND('Step 2 - 2022 CCD Calculator'!$D$57+(B270-0)*'Step 2 - 2022 CCD Calculator'!$D$59,2),IF(B270&gt;'Step 2 - 2022 CCD Calculator'!$I$64,MIN(ROUND((B270-'Step 2 - 2022 CCD Calculator'!$I$65)*'Step 2 - 2022 CCD Calculator'!$D$61,2),'Step 2 - 2022 CCD Calculator'!$D$60),""))))</f>
        <v>2875</v>
      </c>
      <c r="E270" s="175"/>
      <c r="K270" s="133"/>
      <c r="L270" s="133"/>
    </row>
    <row r="271" spans="2:12">
      <c r="B271" s="157">
        <v>266</v>
      </c>
      <c r="C271" s="166">
        <f>IF(B271&lt;='Step 2 - 2022 CCD Calculator'!$I$60,'Step 2 - 2022 CCD Calculator'!$C$57,IF(AND(B271&gt;'Step 2 - 2022 CCD Calculator'!$I$60,B271&lt;='Step 2 - 2022 CCD Calculator'!$I$61),'Step 2 - 2022 CCD Calculator'!$C$58,IF(AND(B271&gt;'Step 2 - 2022 CCD Calculator'!$I$61,B271&lt;='Step 2 - 2022 CCD Calculator'!$I$63),ROUND('Step 2 - 2022 CCD Calculator'!$C$57+(B271-0)*'Step 2 - 2022 CCD Calculator'!$C$59,2),IF(B271&gt;'Step 2 - 2022 CCD Calculator'!$I$64,MIN(ROUND((B271-'Step 2 - 2022 CCD Calculator'!$I$65)*'Step 2 - 2022 CCD Calculator'!$C$61,2),'Step 2 - 2022 CCD Calculator'!$C$60),""))))</f>
        <v>4600</v>
      </c>
      <c r="D271" s="166">
        <f>IF(B271&lt;='Step 2 - 2022 CCD Calculator'!$I$60,'Step 2 - 2022 CCD Calculator'!$D$57,IF(AND(B271&gt;'Step 2 - 2022 CCD Calculator'!$I$60,B271&lt;='Step 2 - 2022 CCD Calculator'!$I$61),'Step 2 - 2022 CCD Calculator'!$D$58,IF(AND(B271&gt;'Step 2 - 2022 CCD Calculator'!$I$61,B271&lt;='Step 2 - 2022 CCD Calculator'!$I$63),ROUND('Step 2 - 2022 CCD Calculator'!$D$57+(B271-0)*'Step 2 - 2022 CCD Calculator'!$D$59,2),IF(B271&gt;'Step 2 - 2022 CCD Calculator'!$I$64,MIN(ROUND((B271-'Step 2 - 2022 CCD Calculator'!$I$65)*'Step 2 - 2022 CCD Calculator'!$D$61,2),'Step 2 - 2022 CCD Calculator'!$D$60),""))))</f>
        <v>2875</v>
      </c>
      <c r="E271" s="175"/>
      <c r="K271" s="133"/>
      <c r="L271" s="133"/>
    </row>
    <row r="272" spans="2:12">
      <c r="B272" s="157">
        <v>267</v>
      </c>
      <c r="C272" s="166">
        <f>IF(B272&lt;='Step 2 - 2022 CCD Calculator'!$I$60,'Step 2 - 2022 CCD Calculator'!$C$57,IF(AND(B272&gt;'Step 2 - 2022 CCD Calculator'!$I$60,B272&lt;='Step 2 - 2022 CCD Calculator'!$I$61),'Step 2 - 2022 CCD Calculator'!$C$58,IF(AND(B272&gt;'Step 2 - 2022 CCD Calculator'!$I$61,B272&lt;='Step 2 - 2022 CCD Calculator'!$I$63),ROUND('Step 2 - 2022 CCD Calculator'!$C$57+(B272-0)*'Step 2 - 2022 CCD Calculator'!$C$59,2),IF(B272&gt;'Step 2 - 2022 CCD Calculator'!$I$64,MIN(ROUND((B272-'Step 2 - 2022 CCD Calculator'!$I$65)*'Step 2 - 2022 CCD Calculator'!$C$61,2),'Step 2 - 2022 CCD Calculator'!$C$60),""))))</f>
        <v>4657.5</v>
      </c>
      <c r="D272" s="166">
        <f>IF(B272&lt;='Step 2 - 2022 CCD Calculator'!$I$60,'Step 2 - 2022 CCD Calculator'!$D$57,IF(AND(B272&gt;'Step 2 - 2022 CCD Calculator'!$I$60,B272&lt;='Step 2 - 2022 CCD Calculator'!$I$61),'Step 2 - 2022 CCD Calculator'!$D$58,IF(AND(B272&gt;'Step 2 - 2022 CCD Calculator'!$I$61,B272&lt;='Step 2 - 2022 CCD Calculator'!$I$63),ROUND('Step 2 - 2022 CCD Calculator'!$D$57+(B272-0)*'Step 2 - 2022 CCD Calculator'!$D$59,2),IF(B272&gt;'Step 2 - 2022 CCD Calculator'!$I$64,MIN(ROUND((B272-'Step 2 - 2022 CCD Calculator'!$I$65)*'Step 2 - 2022 CCD Calculator'!$D$61,2),'Step 2 - 2022 CCD Calculator'!$D$60),""))))</f>
        <v>2875</v>
      </c>
      <c r="E272" s="175"/>
      <c r="K272" s="133"/>
      <c r="L272" s="133"/>
    </row>
    <row r="273" spans="2:12">
      <c r="B273" s="157">
        <v>268</v>
      </c>
      <c r="C273" s="166">
        <f>IF(B273&lt;='Step 2 - 2022 CCD Calculator'!$I$60,'Step 2 - 2022 CCD Calculator'!$C$57,IF(AND(B273&gt;'Step 2 - 2022 CCD Calculator'!$I$60,B273&lt;='Step 2 - 2022 CCD Calculator'!$I$61),'Step 2 - 2022 CCD Calculator'!$C$58,IF(AND(B273&gt;'Step 2 - 2022 CCD Calculator'!$I$61,B273&lt;='Step 2 - 2022 CCD Calculator'!$I$63),ROUND('Step 2 - 2022 CCD Calculator'!$C$57+(B273-0)*'Step 2 - 2022 CCD Calculator'!$C$59,2),IF(B273&gt;'Step 2 - 2022 CCD Calculator'!$I$64,MIN(ROUND((B273-'Step 2 - 2022 CCD Calculator'!$I$65)*'Step 2 - 2022 CCD Calculator'!$C$61,2),'Step 2 - 2022 CCD Calculator'!$C$60),""))))</f>
        <v>4715</v>
      </c>
      <c r="D273" s="166">
        <f>IF(B273&lt;='Step 2 - 2022 CCD Calculator'!$I$60,'Step 2 - 2022 CCD Calculator'!$D$57,IF(AND(B273&gt;'Step 2 - 2022 CCD Calculator'!$I$60,B273&lt;='Step 2 - 2022 CCD Calculator'!$I$61),'Step 2 - 2022 CCD Calculator'!$D$58,IF(AND(B273&gt;'Step 2 - 2022 CCD Calculator'!$I$61,B273&lt;='Step 2 - 2022 CCD Calculator'!$I$63),ROUND('Step 2 - 2022 CCD Calculator'!$D$57+(B273-0)*'Step 2 - 2022 CCD Calculator'!$D$59,2),IF(B273&gt;'Step 2 - 2022 CCD Calculator'!$I$64,MIN(ROUND((B273-'Step 2 - 2022 CCD Calculator'!$I$65)*'Step 2 - 2022 CCD Calculator'!$D$61,2),'Step 2 - 2022 CCD Calculator'!$D$60),""))))</f>
        <v>2875</v>
      </c>
      <c r="E273" s="175"/>
      <c r="K273" s="133"/>
      <c r="L273" s="133"/>
    </row>
    <row r="274" spans="2:12">
      <c r="B274" s="157">
        <v>269</v>
      </c>
      <c r="C274" s="166">
        <f>IF(B274&lt;='Step 2 - 2022 CCD Calculator'!$I$60,'Step 2 - 2022 CCD Calculator'!$C$57,IF(AND(B274&gt;'Step 2 - 2022 CCD Calculator'!$I$60,B274&lt;='Step 2 - 2022 CCD Calculator'!$I$61),'Step 2 - 2022 CCD Calculator'!$C$58,IF(AND(B274&gt;'Step 2 - 2022 CCD Calculator'!$I$61,B274&lt;='Step 2 - 2022 CCD Calculator'!$I$63),ROUND('Step 2 - 2022 CCD Calculator'!$C$57+(B274-0)*'Step 2 - 2022 CCD Calculator'!$C$59,2),IF(B274&gt;'Step 2 - 2022 CCD Calculator'!$I$64,MIN(ROUND((B274-'Step 2 - 2022 CCD Calculator'!$I$65)*'Step 2 - 2022 CCD Calculator'!$C$61,2),'Step 2 - 2022 CCD Calculator'!$C$60),""))))</f>
        <v>4772.5</v>
      </c>
      <c r="D274" s="166">
        <f>IF(B274&lt;='Step 2 - 2022 CCD Calculator'!$I$60,'Step 2 - 2022 CCD Calculator'!$D$57,IF(AND(B274&gt;'Step 2 - 2022 CCD Calculator'!$I$60,B274&lt;='Step 2 - 2022 CCD Calculator'!$I$61),'Step 2 - 2022 CCD Calculator'!$D$58,IF(AND(B274&gt;'Step 2 - 2022 CCD Calculator'!$I$61,B274&lt;='Step 2 - 2022 CCD Calculator'!$I$63),ROUND('Step 2 - 2022 CCD Calculator'!$D$57+(B274-0)*'Step 2 - 2022 CCD Calculator'!$D$59,2),IF(B274&gt;'Step 2 - 2022 CCD Calculator'!$I$64,MIN(ROUND((B274-'Step 2 - 2022 CCD Calculator'!$I$65)*'Step 2 - 2022 CCD Calculator'!$D$61,2),'Step 2 - 2022 CCD Calculator'!$D$60),""))))</f>
        <v>2875</v>
      </c>
      <c r="E274" s="175"/>
      <c r="K274" s="133"/>
      <c r="L274" s="133"/>
    </row>
    <row r="275" spans="2:12">
      <c r="B275" s="157">
        <v>270</v>
      </c>
      <c r="C275" s="166">
        <f>IF(B275&lt;='Step 2 - 2022 CCD Calculator'!$I$60,'Step 2 - 2022 CCD Calculator'!$C$57,IF(AND(B275&gt;'Step 2 - 2022 CCD Calculator'!$I$60,B275&lt;='Step 2 - 2022 CCD Calculator'!$I$61),'Step 2 - 2022 CCD Calculator'!$C$58,IF(AND(B275&gt;'Step 2 - 2022 CCD Calculator'!$I$61,B275&lt;='Step 2 - 2022 CCD Calculator'!$I$63),ROUND('Step 2 - 2022 CCD Calculator'!$C$57+(B275-0)*'Step 2 - 2022 CCD Calculator'!$C$59,2),IF(B275&gt;'Step 2 - 2022 CCD Calculator'!$I$64,MIN(ROUND((B275-'Step 2 - 2022 CCD Calculator'!$I$65)*'Step 2 - 2022 CCD Calculator'!$C$61,2),'Step 2 - 2022 CCD Calculator'!$C$60),""))))</f>
        <v>4830</v>
      </c>
      <c r="D275" s="166">
        <f>IF(B275&lt;='Step 2 - 2022 CCD Calculator'!$I$60,'Step 2 - 2022 CCD Calculator'!$D$57,IF(AND(B275&gt;'Step 2 - 2022 CCD Calculator'!$I$60,B275&lt;='Step 2 - 2022 CCD Calculator'!$I$61),'Step 2 - 2022 CCD Calculator'!$D$58,IF(AND(B275&gt;'Step 2 - 2022 CCD Calculator'!$I$61,B275&lt;='Step 2 - 2022 CCD Calculator'!$I$63),ROUND('Step 2 - 2022 CCD Calculator'!$D$57+(B275-0)*'Step 2 - 2022 CCD Calculator'!$D$59,2),IF(B275&gt;'Step 2 - 2022 CCD Calculator'!$I$64,MIN(ROUND((B275-'Step 2 - 2022 CCD Calculator'!$I$65)*'Step 2 - 2022 CCD Calculator'!$D$61,2),'Step 2 - 2022 CCD Calculator'!$D$60),""))))</f>
        <v>2875</v>
      </c>
      <c r="E275" s="175">
        <v>11131</v>
      </c>
      <c r="K275" s="133"/>
      <c r="L275" s="133"/>
    </row>
    <row r="276" spans="2:12">
      <c r="B276" s="157">
        <v>271</v>
      </c>
      <c r="C276" s="166">
        <f>IF(B276&lt;='Step 2 - 2022 CCD Calculator'!$I$60,'Step 2 - 2022 CCD Calculator'!$C$57,IF(AND(B276&gt;'Step 2 - 2022 CCD Calculator'!$I$60,B276&lt;='Step 2 - 2022 CCD Calculator'!$I$61),'Step 2 - 2022 CCD Calculator'!$C$58,IF(AND(B276&gt;'Step 2 - 2022 CCD Calculator'!$I$61,B276&lt;='Step 2 - 2022 CCD Calculator'!$I$63),ROUND('Step 2 - 2022 CCD Calculator'!$C$57+(B276-0)*'Step 2 - 2022 CCD Calculator'!$C$59,2),IF(B276&gt;'Step 2 - 2022 CCD Calculator'!$I$64,MIN(ROUND((B276-'Step 2 - 2022 CCD Calculator'!$I$65)*'Step 2 - 2022 CCD Calculator'!$C$61,2),'Step 2 - 2022 CCD Calculator'!$C$60),""))))</f>
        <v>4887.5</v>
      </c>
      <c r="D276" s="166">
        <f>IF(B276&lt;='Step 2 - 2022 CCD Calculator'!$I$60,'Step 2 - 2022 CCD Calculator'!$D$57,IF(AND(B276&gt;'Step 2 - 2022 CCD Calculator'!$I$60,B276&lt;='Step 2 - 2022 CCD Calculator'!$I$61),'Step 2 - 2022 CCD Calculator'!$D$58,IF(AND(B276&gt;'Step 2 - 2022 CCD Calculator'!$I$61,B276&lt;='Step 2 - 2022 CCD Calculator'!$I$63),ROUND('Step 2 - 2022 CCD Calculator'!$D$57+(B276-0)*'Step 2 - 2022 CCD Calculator'!$D$59,2),IF(B276&gt;'Step 2 - 2022 CCD Calculator'!$I$64,MIN(ROUND((B276-'Step 2 - 2022 CCD Calculator'!$I$65)*'Step 2 - 2022 CCD Calculator'!$D$61,2),'Step 2 - 2022 CCD Calculator'!$D$60),""))))</f>
        <v>2875</v>
      </c>
      <c r="E276" s="175"/>
      <c r="K276" s="133"/>
      <c r="L276" s="133"/>
    </row>
    <row r="277" spans="2:12">
      <c r="B277" s="157">
        <v>272</v>
      </c>
      <c r="C277" s="166">
        <f>IF(B277&lt;='Step 2 - 2022 CCD Calculator'!$I$60,'Step 2 - 2022 CCD Calculator'!$C$57,IF(AND(B277&gt;'Step 2 - 2022 CCD Calculator'!$I$60,B277&lt;='Step 2 - 2022 CCD Calculator'!$I$61),'Step 2 - 2022 CCD Calculator'!$C$58,IF(AND(B277&gt;'Step 2 - 2022 CCD Calculator'!$I$61,B277&lt;='Step 2 - 2022 CCD Calculator'!$I$63),ROUND('Step 2 - 2022 CCD Calculator'!$C$57+(B277-0)*'Step 2 - 2022 CCD Calculator'!$C$59,2),IF(B277&gt;'Step 2 - 2022 CCD Calculator'!$I$64,MIN(ROUND((B277-'Step 2 - 2022 CCD Calculator'!$I$65)*'Step 2 - 2022 CCD Calculator'!$C$61,2),'Step 2 - 2022 CCD Calculator'!$C$60),""))))</f>
        <v>4945</v>
      </c>
      <c r="D277" s="166">
        <f>IF(B277&lt;='Step 2 - 2022 CCD Calculator'!$I$60,'Step 2 - 2022 CCD Calculator'!$D$57,IF(AND(B277&gt;'Step 2 - 2022 CCD Calculator'!$I$60,B277&lt;='Step 2 - 2022 CCD Calculator'!$I$61),'Step 2 - 2022 CCD Calculator'!$D$58,IF(AND(B277&gt;'Step 2 - 2022 CCD Calculator'!$I$61,B277&lt;='Step 2 - 2022 CCD Calculator'!$I$63),ROUND('Step 2 - 2022 CCD Calculator'!$D$57+(B277-0)*'Step 2 - 2022 CCD Calculator'!$D$59,2),IF(B277&gt;'Step 2 - 2022 CCD Calculator'!$I$64,MIN(ROUND((B277-'Step 2 - 2022 CCD Calculator'!$I$65)*'Step 2 - 2022 CCD Calculator'!$D$61,2),'Step 2 - 2022 CCD Calculator'!$D$60),""))))</f>
        <v>2875</v>
      </c>
      <c r="E277" s="175"/>
      <c r="K277" s="133"/>
      <c r="L277" s="133"/>
    </row>
    <row r="278" spans="2:12">
      <c r="B278" s="157">
        <v>273</v>
      </c>
      <c r="C278" s="166">
        <f>IF(B278&lt;='Step 2 - 2022 CCD Calculator'!$I$60,'Step 2 - 2022 CCD Calculator'!$C$57,IF(AND(B278&gt;'Step 2 - 2022 CCD Calculator'!$I$60,B278&lt;='Step 2 - 2022 CCD Calculator'!$I$61),'Step 2 - 2022 CCD Calculator'!$C$58,IF(AND(B278&gt;'Step 2 - 2022 CCD Calculator'!$I$61,B278&lt;='Step 2 - 2022 CCD Calculator'!$I$63),ROUND('Step 2 - 2022 CCD Calculator'!$C$57+(B278-0)*'Step 2 - 2022 CCD Calculator'!$C$59,2),IF(B278&gt;'Step 2 - 2022 CCD Calculator'!$I$64,MIN(ROUND((B278-'Step 2 - 2022 CCD Calculator'!$I$65)*'Step 2 - 2022 CCD Calculator'!$C$61,2),'Step 2 - 2022 CCD Calculator'!$C$60),""))))</f>
        <v>5002.5</v>
      </c>
      <c r="D278" s="166">
        <f>IF(B278&lt;='Step 2 - 2022 CCD Calculator'!$I$60,'Step 2 - 2022 CCD Calculator'!$D$57,IF(AND(B278&gt;'Step 2 - 2022 CCD Calculator'!$I$60,B278&lt;='Step 2 - 2022 CCD Calculator'!$I$61),'Step 2 - 2022 CCD Calculator'!$D$58,IF(AND(B278&gt;'Step 2 - 2022 CCD Calculator'!$I$61,B278&lt;='Step 2 - 2022 CCD Calculator'!$I$63),ROUND('Step 2 - 2022 CCD Calculator'!$D$57+(B278-0)*'Step 2 - 2022 CCD Calculator'!$D$59,2),IF(B278&gt;'Step 2 - 2022 CCD Calculator'!$I$64,MIN(ROUND((B278-'Step 2 - 2022 CCD Calculator'!$I$65)*'Step 2 - 2022 CCD Calculator'!$D$61,2),'Step 2 - 2022 CCD Calculator'!$D$60),""))))</f>
        <v>2875</v>
      </c>
      <c r="E278" s="175"/>
      <c r="K278" s="133"/>
      <c r="L278" s="133"/>
    </row>
    <row r="279" spans="2:12">
      <c r="B279" s="157">
        <v>274</v>
      </c>
      <c r="C279" s="166">
        <f>IF(B279&lt;='Step 2 - 2022 CCD Calculator'!$I$60,'Step 2 - 2022 CCD Calculator'!$C$57,IF(AND(B279&gt;'Step 2 - 2022 CCD Calculator'!$I$60,B279&lt;='Step 2 - 2022 CCD Calculator'!$I$61),'Step 2 - 2022 CCD Calculator'!$C$58,IF(AND(B279&gt;'Step 2 - 2022 CCD Calculator'!$I$61,B279&lt;='Step 2 - 2022 CCD Calculator'!$I$63),ROUND('Step 2 - 2022 CCD Calculator'!$C$57+(B279-0)*'Step 2 - 2022 CCD Calculator'!$C$59,2),IF(B279&gt;'Step 2 - 2022 CCD Calculator'!$I$64,MIN(ROUND((B279-'Step 2 - 2022 CCD Calculator'!$I$65)*'Step 2 - 2022 CCD Calculator'!$C$61,2),'Step 2 - 2022 CCD Calculator'!$C$60),""))))</f>
        <v>5060</v>
      </c>
      <c r="D279" s="166">
        <f>IF(B279&lt;='Step 2 - 2022 CCD Calculator'!$I$60,'Step 2 - 2022 CCD Calculator'!$D$57,IF(AND(B279&gt;'Step 2 - 2022 CCD Calculator'!$I$60,B279&lt;='Step 2 - 2022 CCD Calculator'!$I$61),'Step 2 - 2022 CCD Calculator'!$D$58,IF(AND(B279&gt;'Step 2 - 2022 CCD Calculator'!$I$61,B279&lt;='Step 2 - 2022 CCD Calculator'!$I$63),ROUND('Step 2 - 2022 CCD Calculator'!$D$57+(B279-0)*'Step 2 - 2022 CCD Calculator'!$D$59,2),IF(B279&gt;'Step 2 - 2022 CCD Calculator'!$I$64,MIN(ROUND((B279-'Step 2 - 2022 CCD Calculator'!$I$65)*'Step 2 - 2022 CCD Calculator'!$D$61,2),'Step 2 - 2022 CCD Calculator'!$D$60),""))))</f>
        <v>2875</v>
      </c>
      <c r="E279" s="175"/>
      <c r="K279" s="133"/>
      <c r="L279" s="133"/>
    </row>
    <row r="280" spans="2:12">
      <c r="B280" s="157">
        <v>275</v>
      </c>
      <c r="C280" s="166">
        <f>IF(B280&lt;='Step 2 - 2022 CCD Calculator'!$I$60,'Step 2 - 2022 CCD Calculator'!$C$57,IF(AND(B280&gt;'Step 2 - 2022 CCD Calculator'!$I$60,B280&lt;='Step 2 - 2022 CCD Calculator'!$I$61),'Step 2 - 2022 CCD Calculator'!$C$58,IF(AND(B280&gt;'Step 2 - 2022 CCD Calculator'!$I$61,B280&lt;='Step 2 - 2022 CCD Calculator'!$I$63),ROUND('Step 2 - 2022 CCD Calculator'!$C$57+(B280-0)*'Step 2 - 2022 CCD Calculator'!$C$59,2),IF(B280&gt;'Step 2 - 2022 CCD Calculator'!$I$64,MIN(ROUND((B280-'Step 2 - 2022 CCD Calculator'!$I$65)*'Step 2 - 2022 CCD Calculator'!$C$61,2),'Step 2 - 2022 CCD Calculator'!$C$60),""))))</f>
        <v>5117.5</v>
      </c>
      <c r="D280" s="166">
        <f>IF(B280&lt;='Step 2 - 2022 CCD Calculator'!$I$60,'Step 2 - 2022 CCD Calculator'!$D$57,IF(AND(B280&gt;'Step 2 - 2022 CCD Calculator'!$I$60,B280&lt;='Step 2 - 2022 CCD Calculator'!$I$61),'Step 2 - 2022 CCD Calculator'!$D$58,IF(AND(B280&gt;'Step 2 - 2022 CCD Calculator'!$I$61,B280&lt;='Step 2 - 2022 CCD Calculator'!$I$63),ROUND('Step 2 - 2022 CCD Calculator'!$D$57+(B280-0)*'Step 2 - 2022 CCD Calculator'!$D$59,2),IF(B280&gt;'Step 2 - 2022 CCD Calculator'!$I$64,MIN(ROUND((B280-'Step 2 - 2022 CCD Calculator'!$I$65)*'Step 2 - 2022 CCD Calculator'!$D$61,2),'Step 2 - 2022 CCD Calculator'!$D$60),""))))</f>
        <v>2875</v>
      </c>
      <c r="E280" s="175"/>
      <c r="K280" s="133"/>
      <c r="L280" s="133"/>
    </row>
    <row r="281" spans="2:12">
      <c r="B281" s="157">
        <v>276</v>
      </c>
      <c r="C281" s="166">
        <f>IF(B281&lt;='Step 2 - 2022 CCD Calculator'!$I$60,'Step 2 - 2022 CCD Calculator'!$C$57,IF(AND(B281&gt;'Step 2 - 2022 CCD Calculator'!$I$60,B281&lt;='Step 2 - 2022 CCD Calculator'!$I$61),'Step 2 - 2022 CCD Calculator'!$C$58,IF(AND(B281&gt;'Step 2 - 2022 CCD Calculator'!$I$61,B281&lt;='Step 2 - 2022 CCD Calculator'!$I$63),ROUND('Step 2 - 2022 CCD Calculator'!$C$57+(B281-0)*'Step 2 - 2022 CCD Calculator'!$C$59,2),IF(B281&gt;'Step 2 - 2022 CCD Calculator'!$I$64,MIN(ROUND((B281-'Step 2 - 2022 CCD Calculator'!$I$65)*'Step 2 - 2022 CCD Calculator'!$C$61,2),'Step 2 - 2022 CCD Calculator'!$C$60),""))))</f>
        <v>5175</v>
      </c>
      <c r="D281" s="166">
        <f>IF(B281&lt;='Step 2 - 2022 CCD Calculator'!$I$60,'Step 2 - 2022 CCD Calculator'!$D$57,IF(AND(B281&gt;'Step 2 - 2022 CCD Calculator'!$I$60,B281&lt;='Step 2 - 2022 CCD Calculator'!$I$61),'Step 2 - 2022 CCD Calculator'!$D$58,IF(AND(B281&gt;'Step 2 - 2022 CCD Calculator'!$I$61,B281&lt;='Step 2 - 2022 CCD Calculator'!$I$63),ROUND('Step 2 - 2022 CCD Calculator'!$D$57+(B281-0)*'Step 2 - 2022 CCD Calculator'!$D$59,2),IF(B281&gt;'Step 2 - 2022 CCD Calculator'!$I$64,MIN(ROUND((B281-'Step 2 - 2022 CCD Calculator'!$I$65)*'Step 2 - 2022 CCD Calculator'!$D$61,2),'Step 2 - 2022 CCD Calculator'!$D$60),""))))</f>
        <v>2875</v>
      </c>
      <c r="E281" s="175"/>
      <c r="G281" s="162" t="s">
        <v>216</v>
      </c>
      <c r="K281" s="133"/>
      <c r="L281" s="133"/>
    </row>
    <row r="282" spans="2:12">
      <c r="B282" s="157">
        <v>277</v>
      </c>
      <c r="C282" s="166">
        <f>IF(B282&lt;='Step 2 - 2022 CCD Calculator'!$I$60,'Step 2 - 2022 CCD Calculator'!$C$57,IF(AND(B282&gt;'Step 2 - 2022 CCD Calculator'!$I$60,B282&lt;='Step 2 - 2022 CCD Calculator'!$I$61),'Step 2 - 2022 CCD Calculator'!$C$58,IF(AND(B282&gt;'Step 2 - 2022 CCD Calculator'!$I$61,B282&lt;='Step 2 - 2022 CCD Calculator'!$I$63),ROUND('Step 2 - 2022 CCD Calculator'!$C$57+(B282-0)*'Step 2 - 2022 CCD Calculator'!$C$59,2),IF(B282&gt;'Step 2 - 2022 CCD Calculator'!$I$64,MIN(ROUND((B282-'Step 2 - 2022 CCD Calculator'!$I$65)*'Step 2 - 2022 CCD Calculator'!$C$61,2),'Step 2 - 2022 CCD Calculator'!$C$60),""))))</f>
        <v>5175</v>
      </c>
      <c r="D282" s="166">
        <f>IF(B282&lt;='Step 2 - 2022 CCD Calculator'!$I$60,'Step 2 - 2022 CCD Calculator'!$D$57,IF(AND(B282&gt;'Step 2 - 2022 CCD Calculator'!$I$60,B282&lt;='Step 2 - 2022 CCD Calculator'!$I$61),'Step 2 - 2022 CCD Calculator'!$D$58,IF(AND(B282&gt;'Step 2 - 2022 CCD Calculator'!$I$61,B282&lt;='Step 2 - 2022 CCD Calculator'!$I$63),ROUND('Step 2 - 2022 CCD Calculator'!$D$57+(B282-0)*'Step 2 - 2022 CCD Calculator'!$D$59,2),IF(B282&gt;'Step 2 - 2022 CCD Calculator'!$I$64,MIN(ROUND((B282-'Step 2 - 2022 CCD Calculator'!$I$65)*'Step 2 - 2022 CCD Calculator'!$D$61,2),'Step 2 - 2022 CCD Calculator'!$D$60),""))))</f>
        <v>2875</v>
      </c>
      <c r="E282" s="175"/>
      <c r="K282" s="133"/>
      <c r="L282" s="133"/>
    </row>
    <row r="283" spans="2:12">
      <c r="B283" s="157">
        <v>278</v>
      </c>
      <c r="C283" s="166">
        <f>IF(B283&lt;='Step 2 - 2022 CCD Calculator'!$I$60,'Step 2 - 2022 CCD Calculator'!$C$57,IF(AND(B283&gt;'Step 2 - 2022 CCD Calculator'!$I$60,B283&lt;='Step 2 - 2022 CCD Calculator'!$I$61),'Step 2 - 2022 CCD Calculator'!$C$58,IF(AND(B283&gt;'Step 2 - 2022 CCD Calculator'!$I$61,B283&lt;='Step 2 - 2022 CCD Calculator'!$I$63),ROUND('Step 2 - 2022 CCD Calculator'!$C$57+(B283-0)*'Step 2 - 2022 CCD Calculator'!$C$59,2),IF(B283&gt;'Step 2 - 2022 CCD Calculator'!$I$64,MIN(ROUND((B283-'Step 2 - 2022 CCD Calculator'!$I$65)*'Step 2 - 2022 CCD Calculator'!$C$61,2),'Step 2 - 2022 CCD Calculator'!$C$60),""))))</f>
        <v>5175</v>
      </c>
      <c r="D283" s="166">
        <f>IF(B283&lt;='Step 2 - 2022 CCD Calculator'!$I$60,'Step 2 - 2022 CCD Calculator'!$D$57,IF(AND(B283&gt;'Step 2 - 2022 CCD Calculator'!$I$60,B283&lt;='Step 2 - 2022 CCD Calculator'!$I$61),'Step 2 - 2022 CCD Calculator'!$D$58,IF(AND(B283&gt;'Step 2 - 2022 CCD Calculator'!$I$61,B283&lt;='Step 2 - 2022 CCD Calculator'!$I$63),ROUND('Step 2 - 2022 CCD Calculator'!$D$57+(B283-0)*'Step 2 - 2022 CCD Calculator'!$D$59,2),IF(B283&gt;'Step 2 - 2022 CCD Calculator'!$I$64,MIN(ROUND((B283-'Step 2 - 2022 CCD Calculator'!$I$65)*'Step 2 - 2022 CCD Calculator'!$D$61,2),'Step 2 - 2022 CCD Calculator'!$D$60),""))))</f>
        <v>2875</v>
      </c>
      <c r="E283" s="175"/>
      <c r="K283" s="133"/>
      <c r="L283" s="133"/>
    </row>
    <row r="284" spans="2:12">
      <c r="B284" s="157">
        <v>279</v>
      </c>
      <c r="C284" s="166">
        <f>IF(B284&lt;='Step 2 - 2022 CCD Calculator'!$I$60,'Step 2 - 2022 CCD Calculator'!$C$57,IF(AND(B284&gt;'Step 2 - 2022 CCD Calculator'!$I$60,B284&lt;='Step 2 - 2022 CCD Calculator'!$I$61),'Step 2 - 2022 CCD Calculator'!$C$58,IF(AND(B284&gt;'Step 2 - 2022 CCD Calculator'!$I$61,B284&lt;='Step 2 - 2022 CCD Calculator'!$I$63),ROUND('Step 2 - 2022 CCD Calculator'!$C$57+(B284-0)*'Step 2 - 2022 CCD Calculator'!$C$59,2),IF(B284&gt;'Step 2 - 2022 CCD Calculator'!$I$64,MIN(ROUND((B284-'Step 2 - 2022 CCD Calculator'!$I$65)*'Step 2 - 2022 CCD Calculator'!$C$61,2),'Step 2 - 2022 CCD Calculator'!$C$60),""))))</f>
        <v>5175</v>
      </c>
      <c r="D284" s="166">
        <f>IF(B284&lt;='Step 2 - 2022 CCD Calculator'!$I$60,'Step 2 - 2022 CCD Calculator'!$D$57,IF(AND(B284&gt;'Step 2 - 2022 CCD Calculator'!$I$60,B284&lt;='Step 2 - 2022 CCD Calculator'!$I$61),'Step 2 - 2022 CCD Calculator'!$D$58,IF(AND(B284&gt;'Step 2 - 2022 CCD Calculator'!$I$61,B284&lt;='Step 2 - 2022 CCD Calculator'!$I$63),ROUND('Step 2 - 2022 CCD Calculator'!$D$57+(B284-0)*'Step 2 - 2022 CCD Calculator'!$D$59,2),IF(B284&gt;'Step 2 - 2022 CCD Calculator'!$I$64,MIN(ROUND((B284-'Step 2 - 2022 CCD Calculator'!$I$65)*'Step 2 - 2022 CCD Calculator'!$D$61,2),'Step 2 - 2022 CCD Calculator'!$D$60),""))))</f>
        <v>2875</v>
      </c>
      <c r="E284" s="175"/>
      <c r="K284" s="133"/>
      <c r="L284" s="133"/>
    </row>
    <row r="285" spans="2:12">
      <c r="B285" s="157">
        <v>280</v>
      </c>
      <c r="C285" s="166">
        <f>IF(B285&lt;='Step 2 - 2022 CCD Calculator'!$I$60,'Step 2 - 2022 CCD Calculator'!$C$57,IF(AND(B285&gt;'Step 2 - 2022 CCD Calculator'!$I$60,B285&lt;='Step 2 - 2022 CCD Calculator'!$I$61),'Step 2 - 2022 CCD Calculator'!$C$58,IF(AND(B285&gt;'Step 2 - 2022 CCD Calculator'!$I$61,B285&lt;='Step 2 - 2022 CCD Calculator'!$I$63),ROUND('Step 2 - 2022 CCD Calculator'!$C$57+(B285-0)*'Step 2 - 2022 CCD Calculator'!$C$59,2),IF(B285&gt;'Step 2 - 2022 CCD Calculator'!$I$64,MIN(ROUND((B285-'Step 2 - 2022 CCD Calculator'!$I$65)*'Step 2 - 2022 CCD Calculator'!$C$61,2),'Step 2 - 2022 CCD Calculator'!$C$60),""))))</f>
        <v>5175</v>
      </c>
      <c r="D285" s="166">
        <f>IF(B285&lt;='Step 2 - 2022 CCD Calculator'!$I$60,'Step 2 - 2022 CCD Calculator'!$D$57,IF(AND(B285&gt;'Step 2 - 2022 CCD Calculator'!$I$60,B285&lt;='Step 2 - 2022 CCD Calculator'!$I$61),'Step 2 - 2022 CCD Calculator'!$D$58,IF(AND(B285&gt;'Step 2 - 2022 CCD Calculator'!$I$61,B285&lt;='Step 2 - 2022 CCD Calculator'!$I$63),ROUND('Step 2 - 2022 CCD Calculator'!$D$57+(B285-0)*'Step 2 - 2022 CCD Calculator'!$D$59,2),IF(B285&gt;'Step 2 - 2022 CCD Calculator'!$I$64,MIN(ROUND((B285-'Step 2 - 2022 CCD Calculator'!$I$65)*'Step 2 - 2022 CCD Calculator'!$D$61,2),'Step 2 - 2022 CCD Calculator'!$D$60),""))))</f>
        <v>2875</v>
      </c>
      <c r="E285" s="175">
        <v>5254</v>
      </c>
      <c r="K285" s="133"/>
      <c r="L285" s="133"/>
    </row>
    <row r="286" spans="2:12">
      <c r="B286" s="157">
        <v>281</v>
      </c>
      <c r="C286" s="166">
        <f>IF(B286&lt;='Step 2 - 2022 CCD Calculator'!$I$60,'Step 2 - 2022 CCD Calculator'!$C$57,IF(AND(B286&gt;'Step 2 - 2022 CCD Calculator'!$I$60,B286&lt;='Step 2 - 2022 CCD Calculator'!$I$61),'Step 2 - 2022 CCD Calculator'!$C$58,IF(AND(B286&gt;'Step 2 - 2022 CCD Calculator'!$I$61,B286&lt;='Step 2 - 2022 CCD Calculator'!$I$63),ROUND('Step 2 - 2022 CCD Calculator'!$C$57+(B286-0)*'Step 2 - 2022 CCD Calculator'!$C$59,2),IF(B286&gt;'Step 2 - 2022 CCD Calculator'!$I$64,MIN(ROUND((B286-'Step 2 - 2022 CCD Calculator'!$I$65)*'Step 2 - 2022 CCD Calculator'!$C$61,2),'Step 2 - 2022 CCD Calculator'!$C$60),""))))</f>
        <v>5175</v>
      </c>
      <c r="D286" s="166">
        <f>IF(B286&lt;='Step 2 - 2022 CCD Calculator'!$I$60,'Step 2 - 2022 CCD Calculator'!$D$57,IF(AND(B286&gt;'Step 2 - 2022 CCD Calculator'!$I$60,B286&lt;='Step 2 - 2022 CCD Calculator'!$I$61),'Step 2 - 2022 CCD Calculator'!$D$58,IF(AND(B286&gt;'Step 2 - 2022 CCD Calculator'!$I$61,B286&lt;='Step 2 - 2022 CCD Calculator'!$I$63),ROUND('Step 2 - 2022 CCD Calculator'!$D$57+(B286-0)*'Step 2 - 2022 CCD Calculator'!$D$59,2),IF(B286&gt;'Step 2 - 2022 CCD Calculator'!$I$64,MIN(ROUND((B286-'Step 2 - 2022 CCD Calculator'!$I$65)*'Step 2 - 2022 CCD Calculator'!$D$61,2),'Step 2 - 2022 CCD Calculator'!$D$60),""))))</f>
        <v>2875</v>
      </c>
      <c r="E286" s="175"/>
      <c r="K286" s="133"/>
      <c r="L286" s="133"/>
    </row>
    <row r="287" spans="2:12">
      <c r="B287" s="157">
        <v>282</v>
      </c>
      <c r="C287" s="166">
        <f>IF(B287&lt;='Step 2 - 2022 CCD Calculator'!$I$60,'Step 2 - 2022 CCD Calculator'!$C$57,IF(AND(B287&gt;'Step 2 - 2022 CCD Calculator'!$I$60,B287&lt;='Step 2 - 2022 CCD Calculator'!$I$61),'Step 2 - 2022 CCD Calculator'!$C$58,IF(AND(B287&gt;'Step 2 - 2022 CCD Calculator'!$I$61,B287&lt;='Step 2 - 2022 CCD Calculator'!$I$63),ROUND('Step 2 - 2022 CCD Calculator'!$C$57+(B287-0)*'Step 2 - 2022 CCD Calculator'!$C$59,2),IF(B287&gt;'Step 2 - 2022 CCD Calculator'!$I$64,MIN(ROUND((B287-'Step 2 - 2022 CCD Calculator'!$I$65)*'Step 2 - 2022 CCD Calculator'!$C$61,2),'Step 2 - 2022 CCD Calculator'!$C$60),""))))</f>
        <v>5175</v>
      </c>
      <c r="D287" s="166">
        <f>IF(B287&lt;='Step 2 - 2022 CCD Calculator'!$I$60,'Step 2 - 2022 CCD Calculator'!$D$57,IF(AND(B287&gt;'Step 2 - 2022 CCD Calculator'!$I$60,B287&lt;='Step 2 - 2022 CCD Calculator'!$I$61),'Step 2 - 2022 CCD Calculator'!$D$58,IF(AND(B287&gt;'Step 2 - 2022 CCD Calculator'!$I$61,B287&lt;='Step 2 - 2022 CCD Calculator'!$I$63),ROUND('Step 2 - 2022 CCD Calculator'!$D$57+(B287-0)*'Step 2 - 2022 CCD Calculator'!$D$59,2),IF(B287&gt;'Step 2 - 2022 CCD Calculator'!$I$64,MIN(ROUND((B287-'Step 2 - 2022 CCD Calculator'!$I$65)*'Step 2 - 2022 CCD Calculator'!$D$61,2),'Step 2 - 2022 CCD Calculator'!$D$60),""))))</f>
        <v>2875</v>
      </c>
      <c r="E287" s="175"/>
      <c r="K287" s="133"/>
      <c r="L287" s="133"/>
    </row>
    <row r="288" spans="2:12">
      <c r="B288" s="157">
        <v>283</v>
      </c>
      <c r="C288" s="166">
        <f>IF(B288&lt;='Step 2 - 2022 CCD Calculator'!$I$60,'Step 2 - 2022 CCD Calculator'!$C$57,IF(AND(B288&gt;'Step 2 - 2022 CCD Calculator'!$I$60,B288&lt;='Step 2 - 2022 CCD Calculator'!$I$61),'Step 2 - 2022 CCD Calculator'!$C$58,IF(AND(B288&gt;'Step 2 - 2022 CCD Calculator'!$I$61,B288&lt;='Step 2 - 2022 CCD Calculator'!$I$63),ROUND('Step 2 - 2022 CCD Calculator'!$C$57+(B288-0)*'Step 2 - 2022 CCD Calculator'!$C$59,2),IF(B288&gt;'Step 2 - 2022 CCD Calculator'!$I$64,MIN(ROUND((B288-'Step 2 - 2022 CCD Calculator'!$I$65)*'Step 2 - 2022 CCD Calculator'!$C$61,2),'Step 2 - 2022 CCD Calculator'!$C$60),""))))</f>
        <v>5175</v>
      </c>
      <c r="D288" s="166">
        <f>IF(B288&lt;='Step 2 - 2022 CCD Calculator'!$I$60,'Step 2 - 2022 CCD Calculator'!$D$57,IF(AND(B288&gt;'Step 2 - 2022 CCD Calculator'!$I$60,B288&lt;='Step 2 - 2022 CCD Calculator'!$I$61),'Step 2 - 2022 CCD Calculator'!$D$58,IF(AND(B288&gt;'Step 2 - 2022 CCD Calculator'!$I$61,B288&lt;='Step 2 - 2022 CCD Calculator'!$I$63),ROUND('Step 2 - 2022 CCD Calculator'!$D$57+(B288-0)*'Step 2 - 2022 CCD Calculator'!$D$59,2),IF(B288&gt;'Step 2 - 2022 CCD Calculator'!$I$64,MIN(ROUND((B288-'Step 2 - 2022 CCD Calculator'!$I$65)*'Step 2 - 2022 CCD Calculator'!$D$61,2),'Step 2 - 2022 CCD Calculator'!$D$60),""))))</f>
        <v>2875</v>
      </c>
      <c r="E288" s="175"/>
      <c r="K288" s="133"/>
      <c r="L288" s="133"/>
    </row>
    <row r="289" spans="2:12">
      <c r="B289" s="157">
        <v>284</v>
      </c>
      <c r="C289" s="166">
        <f>IF(B289&lt;='Step 2 - 2022 CCD Calculator'!$I$60,'Step 2 - 2022 CCD Calculator'!$C$57,IF(AND(B289&gt;'Step 2 - 2022 CCD Calculator'!$I$60,B289&lt;='Step 2 - 2022 CCD Calculator'!$I$61),'Step 2 - 2022 CCD Calculator'!$C$58,IF(AND(B289&gt;'Step 2 - 2022 CCD Calculator'!$I$61,B289&lt;='Step 2 - 2022 CCD Calculator'!$I$63),ROUND('Step 2 - 2022 CCD Calculator'!$C$57+(B289-0)*'Step 2 - 2022 CCD Calculator'!$C$59,2),IF(B289&gt;'Step 2 - 2022 CCD Calculator'!$I$64,MIN(ROUND((B289-'Step 2 - 2022 CCD Calculator'!$I$65)*'Step 2 - 2022 CCD Calculator'!$C$61,2),'Step 2 - 2022 CCD Calculator'!$C$60),""))))</f>
        <v>5175</v>
      </c>
      <c r="D289" s="166">
        <f>IF(B289&lt;='Step 2 - 2022 CCD Calculator'!$I$60,'Step 2 - 2022 CCD Calculator'!$D$57,IF(AND(B289&gt;'Step 2 - 2022 CCD Calculator'!$I$60,B289&lt;='Step 2 - 2022 CCD Calculator'!$I$61),'Step 2 - 2022 CCD Calculator'!$D$58,IF(AND(B289&gt;'Step 2 - 2022 CCD Calculator'!$I$61,B289&lt;='Step 2 - 2022 CCD Calculator'!$I$63),ROUND('Step 2 - 2022 CCD Calculator'!$D$57+(B289-0)*'Step 2 - 2022 CCD Calculator'!$D$59,2),IF(B289&gt;'Step 2 - 2022 CCD Calculator'!$I$64,MIN(ROUND((B289-'Step 2 - 2022 CCD Calculator'!$I$65)*'Step 2 - 2022 CCD Calculator'!$D$61,2),'Step 2 - 2022 CCD Calculator'!$D$60),""))))</f>
        <v>2875</v>
      </c>
      <c r="E289" s="175"/>
      <c r="K289" s="133"/>
      <c r="L289" s="133"/>
    </row>
    <row r="290" spans="2:12">
      <c r="B290" s="157">
        <v>285</v>
      </c>
      <c r="C290" s="166">
        <f>IF(B290&lt;='Step 2 - 2022 CCD Calculator'!$I$60,'Step 2 - 2022 CCD Calculator'!$C$57,IF(AND(B290&gt;'Step 2 - 2022 CCD Calculator'!$I$60,B290&lt;='Step 2 - 2022 CCD Calculator'!$I$61),'Step 2 - 2022 CCD Calculator'!$C$58,IF(AND(B290&gt;'Step 2 - 2022 CCD Calculator'!$I$61,B290&lt;='Step 2 - 2022 CCD Calculator'!$I$63),ROUND('Step 2 - 2022 CCD Calculator'!$C$57+(B290-0)*'Step 2 - 2022 CCD Calculator'!$C$59,2),IF(B290&gt;'Step 2 - 2022 CCD Calculator'!$I$64,MIN(ROUND((B290-'Step 2 - 2022 CCD Calculator'!$I$65)*'Step 2 - 2022 CCD Calculator'!$C$61,2),'Step 2 - 2022 CCD Calculator'!$C$60),""))))</f>
        <v>5175</v>
      </c>
      <c r="D290" s="166">
        <f>IF(B290&lt;='Step 2 - 2022 CCD Calculator'!$I$60,'Step 2 - 2022 CCD Calculator'!$D$57,IF(AND(B290&gt;'Step 2 - 2022 CCD Calculator'!$I$60,B290&lt;='Step 2 - 2022 CCD Calculator'!$I$61),'Step 2 - 2022 CCD Calculator'!$D$58,IF(AND(B290&gt;'Step 2 - 2022 CCD Calculator'!$I$61,B290&lt;='Step 2 - 2022 CCD Calculator'!$I$63),ROUND('Step 2 - 2022 CCD Calculator'!$D$57+(B290-0)*'Step 2 - 2022 CCD Calculator'!$D$59,2),IF(B290&gt;'Step 2 - 2022 CCD Calculator'!$I$64,MIN(ROUND((B290-'Step 2 - 2022 CCD Calculator'!$I$65)*'Step 2 - 2022 CCD Calculator'!$D$61,2),'Step 2 - 2022 CCD Calculator'!$D$60),""))))</f>
        <v>2875</v>
      </c>
      <c r="E290" s="175"/>
      <c r="K290" s="133"/>
      <c r="L290" s="133"/>
    </row>
    <row r="291" spans="2:12">
      <c r="B291" s="157">
        <v>286</v>
      </c>
      <c r="C291" s="166">
        <f>IF(B291&lt;='Step 2 - 2022 CCD Calculator'!$I$60,'Step 2 - 2022 CCD Calculator'!$C$57,IF(AND(B291&gt;'Step 2 - 2022 CCD Calculator'!$I$60,B291&lt;='Step 2 - 2022 CCD Calculator'!$I$61),'Step 2 - 2022 CCD Calculator'!$C$58,IF(AND(B291&gt;'Step 2 - 2022 CCD Calculator'!$I$61,B291&lt;='Step 2 - 2022 CCD Calculator'!$I$63),ROUND('Step 2 - 2022 CCD Calculator'!$C$57+(B291-0)*'Step 2 - 2022 CCD Calculator'!$C$59,2),IF(B291&gt;'Step 2 - 2022 CCD Calculator'!$I$64,MIN(ROUND((B291-'Step 2 - 2022 CCD Calculator'!$I$65)*'Step 2 - 2022 CCD Calculator'!$C$61,2),'Step 2 - 2022 CCD Calculator'!$C$60),""))))</f>
        <v>5175</v>
      </c>
      <c r="D291" s="166">
        <f>IF(B291&lt;='Step 2 - 2022 CCD Calculator'!$I$60,'Step 2 - 2022 CCD Calculator'!$D$57,IF(AND(B291&gt;'Step 2 - 2022 CCD Calculator'!$I$60,B291&lt;='Step 2 - 2022 CCD Calculator'!$I$61),'Step 2 - 2022 CCD Calculator'!$D$58,IF(AND(B291&gt;'Step 2 - 2022 CCD Calculator'!$I$61,B291&lt;='Step 2 - 2022 CCD Calculator'!$I$63),ROUND('Step 2 - 2022 CCD Calculator'!$D$57+(B291-0)*'Step 2 - 2022 CCD Calculator'!$D$59,2),IF(B291&gt;'Step 2 - 2022 CCD Calculator'!$I$64,MIN(ROUND((B291-'Step 2 - 2022 CCD Calculator'!$I$65)*'Step 2 - 2022 CCD Calculator'!$D$61,2),'Step 2 - 2022 CCD Calculator'!$D$60),""))))</f>
        <v>2875</v>
      </c>
      <c r="E291" s="175"/>
      <c r="K291" s="133"/>
      <c r="L291" s="133"/>
    </row>
    <row r="292" spans="2:12">
      <c r="B292" s="157">
        <v>287</v>
      </c>
      <c r="C292" s="166">
        <f>IF(B292&lt;='Step 2 - 2022 CCD Calculator'!$I$60,'Step 2 - 2022 CCD Calculator'!$C$57,IF(AND(B292&gt;'Step 2 - 2022 CCD Calculator'!$I$60,B292&lt;='Step 2 - 2022 CCD Calculator'!$I$61),'Step 2 - 2022 CCD Calculator'!$C$58,IF(AND(B292&gt;'Step 2 - 2022 CCD Calculator'!$I$61,B292&lt;='Step 2 - 2022 CCD Calculator'!$I$63),ROUND('Step 2 - 2022 CCD Calculator'!$C$57+(B292-0)*'Step 2 - 2022 CCD Calculator'!$C$59,2),IF(B292&gt;'Step 2 - 2022 CCD Calculator'!$I$64,MIN(ROUND((B292-'Step 2 - 2022 CCD Calculator'!$I$65)*'Step 2 - 2022 CCD Calculator'!$C$61,2),'Step 2 - 2022 CCD Calculator'!$C$60),""))))</f>
        <v>5175</v>
      </c>
      <c r="D292" s="166">
        <f>IF(B292&lt;='Step 2 - 2022 CCD Calculator'!$I$60,'Step 2 - 2022 CCD Calculator'!$D$57,IF(AND(B292&gt;'Step 2 - 2022 CCD Calculator'!$I$60,B292&lt;='Step 2 - 2022 CCD Calculator'!$I$61),'Step 2 - 2022 CCD Calculator'!$D$58,IF(AND(B292&gt;'Step 2 - 2022 CCD Calculator'!$I$61,B292&lt;='Step 2 - 2022 CCD Calculator'!$I$63),ROUND('Step 2 - 2022 CCD Calculator'!$D$57+(B292-0)*'Step 2 - 2022 CCD Calculator'!$D$59,2),IF(B292&gt;'Step 2 - 2022 CCD Calculator'!$I$64,MIN(ROUND((B292-'Step 2 - 2022 CCD Calculator'!$I$65)*'Step 2 - 2022 CCD Calculator'!$D$61,2),'Step 2 - 2022 CCD Calculator'!$D$60),""))))</f>
        <v>2875</v>
      </c>
      <c r="E292" s="175"/>
      <c r="K292" s="133"/>
      <c r="L292" s="133"/>
    </row>
    <row r="293" spans="2:12">
      <c r="B293" s="157">
        <v>288</v>
      </c>
      <c r="C293" s="166">
        <f>IF(B293&lt;='Step 2 - 2022 CCD Calculator'!$I$60,'Step 2 - 2022 CCD Calculator'!$C$57,IF(AND(B293&gt;'Step 2 - 2022 CCD Calculator'!$I$60,B293&lt;='Step 2 - 2022 CCD Calculator'!$I$61),'Step 2 - 2022 CCD Calculator'!$C$58,IF(AND(B293&gt;'Step 2 - 2022 CCD Calculator'!$I$61,B293&lt;='Step 2 - 2022 CCD Calculator'!$I$63),ROUND('Step 2 - 2022 CCD Calculator'!$C$57+(B293-0)*'Step 2 - 2022 CCD Calculator'!$C$59,2),IF(B293&gt;'Step 2 - 2022 CCD Calculator'!$I$64,MIN(ROUND((B293-'Step 2 - 2022 CCD Calculator'!$I$65)*'Step 2 - 2022 CCD Calculator'!$C$61,2),'Step 2 - 2022 CCD Calculator'!$C$60),""))))</f>
        <v>5175</v>
      </c>
      <c r="D293" s="166">
        <f>IF(B293&lt;='Step 2 - 2022 CCD Calculator'!$I$60,'Step 2 - 2022 CCD Calculator'!$D$57,IF(AND(B293&gt;'Step 2 - 2022 CCD Calculator'!$I$60,B293&lt;='Step 2 - 2022 CCD Calculator'!$I$61),'Step 2 - 2022 CCD Calculator'!$D$58,IF(AND(B293&gt;'Step 2 - 2022 CCD Calculator'!$I$61,B293&lt;='Step 2 - 2022 CCD Calculator'!$I$63),ROUND('Step 2 - 2022 CCD Calculator'!$D$57+(B293-0)*'Step 2 - 2022 CCD Calculator'!$D$59,2),IF(B293&gt;'Step 2 - 2022 CCD Calculator'!$I$64,MIN(ROUND((B293-'Step 2 - 2022 CCD Calculator'!$I$65)*'Step 2 - 2022 CCD Calculator'!$D$61,2),'Step 2 - 2022 CCD Calculator'!$D$60),""))))</f>
        <v>2875</v>
      </c>
      <c r="E293" s="175"/>
      <c r="K293" s="133"/>
      <c r="L293" s="133"/>
    </row>
    <row r="294" spans="2:12">
      <c r="B294" s="157">
        <v>289</v>
      </c>
      <c r="C294" s="166">
        <f>IF(B294&lt;='Step 2 - 2022 CCD Calculator'!$I$60,'Step 2 - 2022 CCD Calculator'!$C$57,IF(AND(B294&gt;'Step 2 - 2022 CCD Calculator'!$I$60,B294&lt;='Step 2 - 2022 CCD Calculator'!$I$61),'Step 2 - 2022 CCD Calculator'!$C$58,IF(AND(B294&gt;'Step 2 - 2022 CCD Calculator'!$I$61,B294&lt;='Step 2 - 2022 CCD Calculator'!$I$63),ROUND('Step 2 - 2022 CCD Calculator'!$C$57+(B294-0)*'Step 2 - 2022 CCD Calculator'!$C$59,2),IF(B294&gt;'Step 2 - 2022 CCD Calculator'!$I$64,MIN(ROUND((B294-'Step 2 - 2022 CCD Calculator'!$I$65)*'Step 2 - 2022 CCD Calculator'!$C$61,2),'Step 2 - 2022 CCD Calculator'!$C$60),""))))</f>
        <v>5175</v>
      </c>
      <c r="D294" s="166">
        <f>IF(B294&lt;='Step 2 - 2022 CCD Calculator'!$I$60,'Step 2 - 2022 CCD Calculator'!$D$57,IF(AND(B294&gt;'Step 2 - 2022 CCD Calculator'!$I$60,B294&lt;='Step 2 - 2022 CCD Calculator'!$I$61),'Step 2 - 2022 CCD Calculator'!$D$58,IF(AND(B294&gt;'Step 2 - 2022 CCD Calculator'!$I$61,B294&lt;='Step 2 - 2022 CCD Calculator'!$I$63),ROUND('Step 2 - 2022 CCD Calculator'!$D$57+(B294-0)*'Step 2 - 2022 CCD Calculator'!$D$59,2),IF(B294&gt;'Step 2 - 2022 CCD Calculator'!$I$64,MIN(ROUND((B294-'Step 2 - 2022 CCD Calculator'!$I$65)*'Step 2 - 2022 CCD Calculator'!$D$61,2),'Step 2 - 2022 CCD Calculator'!$D$60),""))))</f>
        <v>2875</v>
      </c>
      <c r="E294" s="175"/>
      <c r="K294" s="133"/>
      <c r="L294" s="133"/>
    </row>
    <row r="295" spans="2:12">
      <c r="B295" s="157">
        <v>290</v>
      </c>
      <c r="C295" s="166">
        <f>IF(B295&lt;='Step 2 - 2022 CCD Calculator'!$I$60,'Step 2 - 2022 CCD Calculator'!$C$57,IF(AND(B295&gt;'Step 2 - 2022 CCD Calculator'!$I$60,B295&lt;='Step 2 - 2022 CCD Calculator'!$I$61),'Step 2 - 2022 CCD Calculator'!$C$58,IF(AND(B295&gt;'Step 2 - 2022 CCD Calculator'!$I$61,B295&lt;='Step 2 - 2022 CCD Calculator'!$I$63),ROUND('Step 2 - 2022 CCD Calculator'!$C$57+(B295-0)*'Step 2 - 2022 CCD Calculator'!$C$59,2),IF(B295&gt;'Step 2 - 2022 CCD Calculator'!$I$64,MIN(ROUND((B295-'Step 2 - 2022 CCD Calculator'!$I$65)*'Step 2 - 2022 CCD Calculator'!$C$61,2),'Step 2 - 2022 CCD Calculator'!$C$60),""))))</f>
        <v>5175</v>
      </c>
      <c r="D295" s="166">
        <f>IF(B295&lt;='Step 2 - 2022 CCD Calculator'!$I$60,'Step 2 - 2022 CCD Calculator'!$D$57,IF(AND(B295&gt;'Step 2 - 2022 CCD Calculator'!$I$60,B295&lt;='Step 2 - 2022 CCD Calculator'!$I$61),'Step 2 - 2022 CCD Calculator'!$D$58,IF(AND(B295&gt;'Step 2 - 2022 CCD Calculator'!$I$61,B295&lt;='Step 2 - 2022 CCD Calculator'!$I$63),ROUND('Step 2 - 2022 CCD Calculator'!$D$57+(B295-0)*'Step 2 - 2022 CCD Calculator'!$D$59,2),IF(B295&gt;'Step 2 - 2022 CCD Calculator'!$I$64,MIN(ROUND((B295-'Step 2 - 2022 CCD Calculator'!$I$65)*'Step 2 - 2022 CCD Calculator'!$D$61,2),'Step 2 - 2022 CCD Calculator'!$D$60),""))))</f>
        <v>2875</v>
      </c>
      <c r="E295" s="175">
        <v>4005</v>
      </c>
      <c r="K295" s="133"/>
      <c r="L295" s="133"/>
    </row>
    <row r="296" spans="2:12">
      <c r="B296" s="157">
        <v>291</v>
      </c>
      <c r="C296" s="166">
        <f>IF(B296&lt;='Step 2 - 2022 CCD Calculator'!$I$60,'Step 2 - 2022 CCD Calculator'!$C$57,IF(AND(B296&gt;'Step 2 - 2022 CCD Calculator'!$I$60,B296&lt;='Step 2 - 2022 CCD Calculator'!$I$61),'Step 2 - 2022 CCD Calculator'!$C$58,IF(AND(B296&gt;'Step 2 - 2022 CCD Calculator'!$I$61,B296&lt;='Step 2 - 2022 CCD Calculator'!$I$63),ROUND('Step 2 - 2022 CCD Calculator'!$C$57+(B296-0)*'Step 2 - 2022 CCD Calculator'!$C$59,2),IF(B296&gt;'Step 2 - 2022 CCD Calculator'!$I$64,MIN(ROUND((B296-'Step 2 - 2022 CCD Calculator'!$I$65)*'Step 2 - 2022 CCD Calculator'!$C$61,2),'Step 2 - 2022 CCD Calculator'!$C$60),""))))</f>
        <v>5175</v>
      </c>
      <c r="D296" s="166">
        <f>IF(B296&lt;='Step 2 - 2022 CCD Calculator'!$I$60,'Step 2 - 2022 CCD Calculator'!$D$57,IF(AND(B296&gt;'Step 2 - 2022 CCD Calculator'!$I$60,B296&lt;='Step 2 - 2022 CCD Calculator'!$I$61),'Step 2 - 2022 CCD Calculator'!$D$58,IF(AND(B296&gt;'Step 2 - 2022 CCD Calculator'!$I$61,B296&lt;='Step 2 - 2022 CCD Calculator'!$I$63),ROUND('Step 2 - 2022 CCD Calculator'!$D$57+(B296-0)*'Step 2 - 2022 CCD Calculator'!$D$59,2),IF(B296&gt;'Step 2 - 2022 CCD Calculator'!$I$64,MIN(ROUND((B296-'Step 2 - 2022 CCD Calculator'!$I$65)*'Step 2 - 2022 CCD Calculator'!$D$61,2),'Step 2 - 2022 CCD Calculator'!$D$60),""))))</f>
        <v>2875</v>
      </c>
      <c r="E296" s="175"/>
      <c r="K296" s="133"/>
      <c r="L296" s="133"/>
    </row>
    <row r="297" spans="2:12">
      <c r="B297" s="157">
        <v>292</v>
      </c>
      <c r="C297" s="166">
        <f>IF(B297&lt;='Step 2 - 2022 CCD Calculator'!$I$60,'Step 2 - 2022 CCD Calculator'!$C$57,IF(AND(B297&gt;'Step 2 - 2022 CCD Calculator'!$I$60,B297&lt;='Step 2 - 2022 CCD Calculator'!$I$61),'Step 2 - 2022 CCD Calculator'!$C$58,IF(AND(B297&gt;'Step 2 - 2022 CCD Calculator'!$I$61,B297&lt;='Step 2 - 2022 CCD Calculator'!$I$63),ROUND('Step 2 - 2022 CCD Calculator'!$C$57+(B297-0)*'Step 2 - 2022 CCD Calculator'!$C$59,2),IF(B297&gt;'Step 2 - 2022 CCD Calculator'!$I$64,MIN(ROUND((B297-'Step 2 - 2022 CCD Calculator'!$I$65)*'Step 2 - 2022 CCD Calculator'!$C$61,2),'Step 2 - 2022 CCD Calculator'!$C$60),""))))</f>
        <v>5175</v>
      </c>
      <c r="D297" s="166">
        <f>IF(B297&lt;='Step 2 - 2022 CCD Calculator'!$I$60,'Step 2 - 2022 CCD Calculator'!$D$57,IF(AND(B297&gt;'Step 2 - 2022 CCD Calculator'!$I$60,B297&lt;='Step 2 - 2022 CCD Calculator'!$I$61),'Step 2 - 2022 CCD Calculator'!$D$58,IF(AND(B297&gt;'Step 2 - 2022 CCD Calculator'!$I$61,B297&lt;='Step 2 - 2022 CCD Calculator'!$I$63),ROUND('Step 2 - 2022 CCD Calculator'!$D$57+(B297-0)*'Step 2 - 2022 CCD Calculator'!$D$59,2),IF(B297&gt;'Step 2 - 2022 CCD Calculator'!$I$64,MIN(ROUND((B297-'Step 2 - 2022 CCD Calculator'!$I$65)*'Step 2 - 2022 CCD Calculator'!$D$61,2),'Step 2 - 2022 CCD Calculator'!$D$60),""))))</f>
        <v>2875</v>
      </c>
      <c r="E297" s="175"/>
      <c r="K297" s="133"/>
      <c r="L297" s="133"/>
    </row>
    <row r="298" spans="2:12">
      <c r="B298" s="157">
        <v>293</v>
      </c>
      <c r="C298" s="166">
        <f>IF(B298&lt;='Step 2 - 2022 CCD Calculator'!$I$60,'Step 2 - 2022 CCD Calculator'!$C$57,IF(AND(B298&gt;'Step 2 - 2022 CCD Calculator'!$I$60,B298&lt;='Step 2 - 2022 CCD Calculator'!$I$61),'Step 2 - 2022 CCD Calculator'!$C$58,IF(AND(B298&gt;'Step 2 - 2022 CCD Calculator'!$I$61,B298&lt;='Step 2 - 2022 CCD Calculator'!$I$63),ROUND('Step 2 - 2022 CCD Calculator'!$C$57+(B298-0)*'Step 2 - 2022 CCD Calculator'!$C$59,2),IF(B298&gt;'Step 2 - 2022 CCD Calculator'!$I$64,MIN(ROUND((B298-'Step 2 - 2022 CCD Calculator'!$I$65)*'Step 2 - 2022 CCD Calculator'!$C$61,2),'Step 2 - 2022 CCD Calculator'!$C$60),""))))</f>
        <v>5175</v>
      </c>
      <c r="D298" s="166">
        <f>IF(B298&lt;='Step 2 - 2022 CCD Calculator'!$I$60,'Step 2 - 2022 CCD Calculator'!$D$57,IF(AND(B298&gt;'Step 2 - 2022 CCD Calculator'!$I$60,B298&lt;='Step 2 - 2022 CCD Calculator'!$I$61),'Step 2 - 2022 CCD Calculator'!$D$58,IF(AND(B298&gt;'Step 2 - 2022 CCD Calculator'!$I$61,B298&lt;='Step 2 - 2022 CCD Calculator'!$I$63),ROUND('Step 2 - 2022 CCD Calculator'!$D$57+(B298-0)*'Step 2 - 2022 CCD Calculator'!$D$59,2),IF(B298&gt;'Step 2 - 2022 CCD Calculator'!$I$64,MIN(ROUND((B298-'Step 2 - 2022 CCD Calculator'!$I$65)*'Step 2 - 2022 CCD Calculator'!$D$61,2),'Step 2 - 2022 CCD Calculator'!$D$60),""))))</f>
        <v>2875</v>
      </c>
      <c r="E298" s="175"/>
      <c r="K298" s="133"/>
      <c r="L298" s="133"/>
    </row>
    <row r="299" spans="2:12">
      <c r="B299" s="157">
        <v>294</v>
      </c>
      <c r="C299" s="166">
        <f>IF(B299&lt;='Step 2 - 2022 CCD Calculator'!$I$60,'Step 2 - 2022 CCD Calculator'!$C$57,IF(AND(B299&gt;'Step 2 - 2022 CCD Calculator'!$I$60,B299&lt;='Step 2 - 2022 CCD Calculator'!$I$61),'Step 2 - 2022 CCD Calculator'!$C$58,IF(AND(B299&gt;'Step 2 - 2022 CCD Calculator'!$I$61,B299&lt;='Step 2 - 2022 CCD Calculator'!$I$63),ROUND('Step 2 - 2022 CCD Calculator'!$C$57+(B299-0)*'Step 2 - 2022 CCD Calculator'!$C$59,2),IF(B299&gt;'Step 2 - 2022 CCD Calculator'!$I$64,MIN(ROUND((B299-'Step 2 - 2022 CCD Calculator'!$I$65)*'Step 2 - 2022 CCD Calculator'!$C$61,2),'Step 2 - 2022 CCD Calculator'!$C$60),""))))</f>
        <v>5175</v>
      </c>
      <c r="D299" s="166">
        <f>IF(B299&lt;='Step 2 - 2022 CCD Calculator'!$I$60,'Step 2 - 2022 CCD Calculator'!$D$57,IF(AND(B299&gt;'Step 2 - 2022 CCD Calculator'!$I$60,B299&lt;='Step 2 - 2022 CCD Calculator'!$I$61),'Step 2 - 2022 CCD Calculator'!$D$58,IF(AND(B299&gt;'Step 2 - 2022 CCD Calculator'!$I$61,B299&lt;='Step 2 - 2022 CCD Calculator'!$I$63),ROUND('Step 2 - 2022 CCD Calculator'!$D$57+(B299-0)*'Step 2 - 2022 CCD Calculator'!$D$59,2),IF(B299&gt;'Step 2 - 2022 CCD Calculator'!$I$64,MIN(ROUND((B299-'Step 2 - 2022 CCD Calculator'!$I$65)*'Step 2 - 2022 CCD Calculator'!$D$61,2),'Step 2 - 2022 CCD Calculator'!$D$60),""))))</f>
        <v>2875</v>
      </c>
      <c r="E299" s="175"/>
      <c r="K299" s="133"/>
      <c r="L299" s="133"/>
    </row>
    <row r="300" spans="2:12">
      <c r="B300" s="157">
        <v>295</v>
      </c>
      <c r="C300" s="166">
        <f>IF(B300&lt;='Step 2 - 2022 CCD Calculator'!$I$60,'Step 2 - 2022 CCD Calculator'!$C$57,IF(AND(B300&gt;'Step 2 - 2022 CCD Calculator'!$I$60,B300&lt;='Step 2 - 2022 CCD Calculator'!$I$61),'Step 2 - 2022 CCD Calculator'!$C$58,IF(AND(B300&gt;'Step 2 - 2022 CCD Calculator'!$I$61,B300&lt;='Step 2 - 2022 CCD Calculator'!$I$63),ROUND('Step 2 - 2022 CCD Calculator'!$C$57+(B300-0)*'Step 2 - 2022 CCD Calculator'!$C$59,2),IF(B300&gt;'Step 2 - 2022 CCD Calculator'!$I$64,MIN(ROUND((B300-'Step 2 - 2022 CCD Calculator'!$I$65)*'Step 2 - 2022 CCD Calculator'!$C$61,2),'Step 2 - 2022 CCD Calculator'!$C$60),""))))</f>
        <v>5175</v>
      </c>
      <c r="D300" s="166">
        <f>IF(B300&lt;='Step 2 - 2022 CCD Calculator'!$I$60,'Step 2 - 2022 CCD Calculator'!$D$57,IF(AND(B300&gt;'Step 2 - 2022 CCD Calculator'!$I$60,B300&lt;='Step 2 - 2022 CCD Calculator'!$I$61),'Step 2 - 2022 CCD Calculator'!$D$58,IF(AND(B300&gt;'Step 2 - 2022 CCD Calculator'!$I$61,B300&lt;='Step 2 - 2022 CCD Calculator'!$I$63),ROUND('Step 2 - 2022 CCD Calculator'!$D$57+(B300-0)*'Step 2 - 2022 CCD Calculator'!$D$59,2),IF(B300&gt;'Step 2 - 2022 CCD Calculator'!$I$64,MIN(ROUND((B300-'Step 2 - 2022 CCD Calculator'!$I$65)*'Step 2 - 2022 CCD Calculator'!$D$61,2),'Step 2 - 2022 CCD Calculator'!$D$60),""))))</f>
        <v>2875</v>
      </c>
      <c r="E300" s="175"/>
      <c r="K300" s="133"/>
      <c r="L300" s="133"/>
    </row>
    <row r="301" spans="2:12">
      <c r="B301" s="157">
        <v>296</v>
      </c>
      <c r="C301" s="166">
        <f>IF(B301&lt;='Step 2 - 2022 CCD Calculator'!$I$60,'Step 2 - 2022 CCD Calculator'!$C$57,IF(AND(B301&gt;'Step 2 - 2022 CCD Calculator'!$I$60,B301&lt;='Step 2 - 2022 CCD Calculator'!$I$61),'Step 2 - 2022 CCD Calculator'!$C$58,IF(AND(B301&gt;'Step 2 - 2022 CCD Calculator'!$I$61,B301&lt;='Step 2 - 2022 CCD Calculator'!$I$63),ROUND('Step 2 - 2022 CCD Calculator'!$C$57+(B301-0)*'Step 2 - 2022 CCD Calculator'!$C$59,2),IF(B301&gt;'Step 2 - 2022 CCD Calculator'!$I$64,MIN(ROUND((B301-'Step 2 - 2022 CCD Calculator'!$I$65)*'Step 2 - 2022 CCD Calculator'!$C$61,2),'Step 2 - 2022 CCD Calculator'!$C$60),""))))</f>
        <v>5175</v>
      </c>
      <c r="D301" s="166">
        <f>IF(B301&lt;='Step 2 - 2022 CCD Calculator'!$I$60,'Step 2 - 2022 CCD Calculator'!$D$57,IF(AND(B301&gt;'Step 2 - 2022 CCD Calculator'!$I$60,B301&lt;='Step 2 - 2022 CCD Calculator'!$I$61),'Step 2 - 2022 CCD Calculator'!$D$58,IF(AND(B301&gt;'Step 2 - 2022 CCD Calculator'!$I$61,B301&lt;='Step 2 - 2022 CCD Calculator'!$I$63),ROUND('Step 2 - 2022 CCD Calculator'!$D$57+(B301-0)*'Step 2 - 2022 CCD Calculator'!$D$59,2),IF(B301&gt;'Step 2 - 2022 CCD Calculator'!$I$64,MIN(ROUND((B301-'Step 2 - 2022 CCD Calculator'!$I$65)*'Step 2 - 2022 CCD Calculator'!$D$61,2),'Step 2 - 2022 CCD Calculator'!$D$60),""))))</f>
        <v>2875</v>
      </c>
      <c r="E301" s="175"/>
      <c r="K301" s="133"/>
      <c r="L301" s="133"/>
    </row>
    <row r="302" spans="2:12">
      <c r="B302" s="157">
        <v>297</v>
      </c>
      <c r="C302" s="166">
        <f>IF(B302&lt;='Step 2 - 2022 CCD Calculator'!$I$60,'Step 2 - 2022 CCD Calculator'!$C$57,IF(AND(B302&gt;'Step 2 - 2022 CCD Calculator'!$I$60,B302&lt;='Step 2 - 2022 CCD Calculator'!$I$61),'Step 2 - 2022 CCD Calculator'!$C$58,IF(AND(B302&gt;'Step 2 - 2022 CCD Calculator'!$I$61,B302&lt;='Step 2 - 2022 CCD Calculator'!$I$63),ROUND('Step 2 - 2022 CCD Calculator'!$C$57+(B302-0)*'Step 2 - 2022 CCD Calculator'!$C$59,2),IF(B302&gt;'Step 2 - 2022 CCD Calculator'!$I$64,MIN(ROUND((B302-'Step 2 - 2022 CCD Calculator'!$I$65)*'Step 2 - 2022 CCD Calculator'!$C$61,2),'Step 2 - 2022 CCD Calculator'!$C$60),""))))</f>
        <v>5175</v>
      </c>
      <c r="D302" s="166">
        <f>IF(B302&lt;='Step 2 - 2022 CCD Calculator'!$I$60,'Step 2 - 2022 CCD Calculator'!$D$57,IF(AND(B302&gt;'Step 2 - 2022 CCD Calculator'!$I$60,B302&lt;='Step 2 - 2022 CCD Calculator'!$I$61),'Step 2 - 2022 CCD Calculator'!$D$58,IF(AND(B302&gt;'Step 2 - 2022 CCD Calculator'!$I$61,B302&lt;='Step 2 - 2022 CCD Calculator'!$I$63),ROUND('Step 2 - 2022 CCD Calculator'!$D$57+(B302-0)*'Step 2 - 2022 CCD Calculator'!$D$59,2),IF(B302&gt;'Step 2 - 2022 CCD Calculator'!$I$64,MIN(ROUND((B302-'Step 2 - 2022 CCD Calculator'!$I$65)*'Step 2 - 2022 CCD Calculator'!$D$61,2),'Step 2 - 2022 CCD Calculator'!$D$60),""))))</f>
        <v>2875</v>
      </c>
      <c r="E302" s="175"/>
      <c r="K302" s="133"/>
      <c r="L302" s="133"/>
    </row>
    <row r="303" spans="2:12">
      <c r="B303" s="157">
        <v>298</v>
      </c>
      <c r="C303" s="166">
        <f>IF(B303&lt;='Step 2 - 2022 CCD Calculator'!$I$60,'Step 2 - 2022 CCD Calculator'!$C$57,IF(AND(B303&gt;'Step 2 - 2022 CCD Calculator'!$I$60,B303&lt;='Step 2 - 2022 CCD Calculator'!$I$61),'Step 2 - 2022 CCD Calculator'!$C$58,IF(AND(B303&gt;'Step 2 - 2022 CCD Calculator'!$I$61,B303&lt;='Step 2 - 2022 CCD Calculator'!$I$63),ROUND('Step 2 - 2022 CCD Calculator'!$C$57+(B303-0)*'Step 2 - 2022 CCD Calculator'!$C$59,2),IF(B303&gt;'Step 2 - 2022 CCD Calculator'!$I$64,MIN(ROUND((B303-'Step 2 - 2022 CCD Calculator'!$I$65)*'Step 2 - 2022 CCD Calculator'!$C$61,2),'Step 2 - 2022 CCD Calculator'!$C$60),""))))</f>
        <v>5175</v>
      </c>
      <c r="D303" s="166">
        <f>IF(B303&lt;='Step 2 - 2022 CCD Calculator'!$I$60,'Step 2 - 2022 CCD Calculator'!$D$57,IF(AND(B303&gt;'Step 2 - 2022 CCD Calculator'!$I$60,B303&lt;='Step 2 - 2022 CCD Calculator'!$I$61),'Step 2 - 2022 CCD Calculator'!$D$58,IF(AND(B303&gt;'Step 2 - 2022 CCD Calculator'!$I$61,B303&lt;='Step 2 - 2022 CCD Calculator'!$I$63),ROUND('Step 2 - 2022 CCD Calculator'!$D$57+(B303-0)*'Step 2 - 2022 CCD Calculator'!$D$59,2),IF(B303&gt;'Step 2 - 2022 CCD Calculator'!$I$64,MIN(ROUND((B303-'Step 2 - 2022 CCD Calculator'!$I$65)*'Step 2 - 2022 CCD Calculator'!$D$61,2),'Step 2 - 2022 CCD Calculator'!$D$60),""))))</f>
        <v>2875</v>
      </c>
      <c r="E303" s="175"/>
      <c r="K303" s="133"/>
      <c r="L303" s="133"/>
    </row>
    <row r="304" spans="2:12">
      <c r="B304" s="157">
        <v>299</v>
      </c>
      <c r="C304" s="166">
        <f>IF(B304&lt;='Step 2 - 2022 CCD Calculator'!$I$60,'Step 2 - 2022 CCD Calculator'!$C$57,IF(AND(B304&gt;'Step 2 - 2022 CCD Calculator'!$I$60,B304&lt;='Step 2 - 2022 CCD Calculator'!$I$61),'Step 2 - 2022 CCD Calculator'!$C$58,IF(AND(B304&gt;'Step 2 - 2022 CCD Calculator'!$I$61,B304&lt;='Step 2 - 2022 CCD Calculator'!$I$63),ROUND('Step 2 - 2022 CCD Calculator'!$C$57+(B304-0)*'Step 2 - 2022 CCD Calculator'!$C$59,2),IF(B304&gt;'Step 2 - 2022 CCD Calculator'!$I$64,MIN(ROUND((B304-'Step 2 - 2022 CCD Calculator'!$I$65)*'Step 2 - 2022 CCD Calculator'!$C$61,2),'Step 2 - 2022 CCD Calculator'!$C$60),""))))</f>
        <v>5175</v>
      </c>
      <c r="D304" s="166">
        <f>IF(B304&lt;='Step 2 - 2022 CCD Calculator'!$I$60,'Step 2 - 2022 CCD Calculator'!$D$57,IF(AND(B304&gt;'Step 2 - 2022 CCD Calculator'!$I$60,B304&lt;='Step 2 - 2022 CCD Calculator'!$I$61),'Step 2 - 2022 CCD Calculator'!$D$58,IF(AND(B304&gt;'Step 2 - 2022 CCD Calculator'!$I$61,B304&lt;='Step 2 - 2022 CCD Calculator'!$I$63),ROUND('Step 2 - 2022 CCD Calculator'!$D$57+(B304-0)*'Step 2 - 2022 CCD Calculator'!$D$59,2),IF(B304&gt;'Step 2 - 2022 CCD Calculator'!$I$64,MIN(ROUND((B304-'Step 2 - 2022 CCD Calculator'!$I$65)*'Step 2 - 2022 CCD Calculator'!$D$61,2),'Step 2 - 2022 CCD Calculator'!$D$60),""))))</f>
        <v>2875</v>
      </c>
      <c r="E304" s="175"/>
    </row>
    <row r="305" spans="2:6">
      <c r="B305" s="157">
        <v>300</v>
      </c>
      <c r="C305" s="166">
        <f>IF(B305&lt;='Step 2 - 2022 CCD Calculator'!$I$60,'Step 2 - 2022 CCD Calculator'!$C$57,IF(AND(B305&gt;'Step 2 - 2022 CCD Calculator'!$I$60,B305&lt;='Step 2 - 2022 CCD Calculator'!$I$61),'Step 2 - 2022 CCD Calculator'!$C$58,IF(AND(B305&gt;'Step 2 - 2022 CCD Calculator'!$I$61,B305&lt;='Step 2 - 2022 CCD Calculator'!$I$63),ROUND('Step 2 - 2022 CCD Calculator'!$C$57+(B305-0)*'Step 2 - 2022 CCD Calculator'!$C$59,2),IF(B305&gt;'Step 2 - 2022 CCD Calculator'!$I$64,MIN(ROUND((B305-'Step 2 - 2022 CCD Calculator'!$I$65)*'Step 2 - 2022 CCD Calculator'!$C$61,2),'Step 2 - 2022 CCD Calculator'!$C$60),""))))</f>
        <v>5175</v>
      </c>
      <c r="D305" s="166">
        <f>IF(B305&lt;='Step 2 - 2022 CCD Calculator'!$I$60,'Step 2 - 2022 CCD Calculator'!$D$57,IF(AND(B305&gt;'Step 2 - 2022 CCD Calculator'!$I$60,B305&lt;='Step 2 - 2022 CCD Calculator'!$I$61),'Step 2 - 2022 CCD Calculator'!$D$58,IF(AND(B305&gt;'Step 2 - 2022 CCD Calculator'!$I$61,B305&lt;='Step 2 - 2022 CCD Calculator'!$I$63),ROUND('Step 2 - 2022 CCD Calculator'!$D$57+(B305-0)*'Step 2 - 2022 CCD Calculator'!$D$59,2),IF(B305&gt;'Step 2 - 2022 CCD Calculator'!$I$64,MIN(ROUND((B305-'Step 2 - 2022 CCD Calculator'!$I$65)*'Step 2 - 2022 CCD Calculator'!$D$61,2),'Step 2 - 2022 CCD Calculator'!$D$60),""))))</f>
        <v>2875</v>
      </c>
      <c r="E305" s="175">
        <v>1895</v>
      </c>
      <c r="F305" s="55"/>
    </row>
    <row r="306" spans="2:6">
      <c r="B306" s="157">
        <v>301</v>
      </c>
      <c r="C306" s="166">
        <f>IF(B306&lt;='Step 2 - 2022 CCD Calculator'!$I$60,'Step 2 - 2022 CCD Calculator'!$C$57,IF(AND(B306&gt;'Step 2 - 2022 CCD Calculator'!$I$60,B306&lt;='Step 2 - 2022 CCD Calculator'!$I$61),'Step 2 - 2022 CCD Calculator'!$C$58,IF(AND(B306&gt;'Step 2 - 2022 CCD Calculator'!$I$61,B306&lt;='Step 2 - 2022 CCD Calculator'!$I$63),ROUND('Step 2 - 2022 CCD Calculator'!$C$57+(B306-0)*'Step 2 - 2022 CCD Calculator'!$C$59,2),IF(B306&gt;'Step 2 - 2022 CCD Calculator'!$I$64,MIN(ROUND((B306-'Step 2 - 2022 CCD Calculator'!$I$65)*'Step 2 - 2022 CCD Calculator'!$C$61,2),'Step 2 - 2022 CCD Calculator'!$C$60),""))))</f>
        <v>5175</v>
      </c>
      <c r="D306" s="166">
        <f>IF(B306&lt;='Step 2 - 2022 CCD Calculator'!$I$60,'Step 2 - 2022 CCD Calculator'!$D$57,IF(AND(B306&gt;'Step 2 - 2022 CCD Calculator'!$I$60,B306&lt;='Step 2 - 2022 CCD Calculator'!$I$61),'Step 2 - 2022 CCD Calculator'!$D$58,IF(AND(B306&gt;'Step 2 - 2022 CCD Calculator'!$I$61,B306&lt;='Step 2 - 2022 CCD Calculator'!$I$63),ROUND('Step 2 - 2022 CCD Calculator'!$D$57+(B306-0)*'Step 2 - 2022 CCD Calculator'!$D$59,2),IF(B306&gt;'Step 2 - 2022 CCD Calculator'!$I$64,MIN(ROUND((B306-'Step 2 - 2022 CCD Calculator'!$I$65)*'Step 2 - 2022 CCD Calculator'!$D$61,2),'Step 2 - 2022 CCD Calculator'!$D$60),""))))</f>
        <v>2875</v>
      </c>
      <c r="E306" s="175"/>
    </row>
    <row r="307" spans="2:6">
      <c r="B307" s="157">
        <v>302</v>
      </c>
      <c r="C307" s="166">
        <f>IF(B307&lt;='Step 2 - 2022 CCD Calculator'!$I$60,'Step 2 - 2022 CCD Calculator'!$C$57,IF(AND(B307&gt;'Step 2 - 2022 CCD Calculator'!$I$60,B307&lt;='Step 2 - 2022 CCD Calculator'!$I$61),'Step 2 - 2022 CCD Calculator'!$C$58,IF(AND(B307&gt;'Step 2 - 2022 CCD Calculator'!$I$61,B307&lt;='Step 2 - 2022 CCD Calculator'!$I$63),ROUND('Step 2 - 2022 CCD Calculator'!$C$57+(B307-0)*'Step 2 - 2022 CCD Calculator'!$C$59,2),IF(B307&gt;'Step 2 - 2022 CCD Calculator'!$I$64,MIN(ROUND((B307-'Step 2 - 2022 CCD Calculator'!$I$65)*'Step 2 - 2022 CCD Calculator'!$C$61,2),'Step 2 - 2022 CCD Calculator'!$C$60),""))))</f>
        <v>5175</v>
      </c>
      <c r="D307" s="166">
        <f>IF(B307&lt;='Step 2 - 2022 CCD Calculator'!$I$60,'Step 2 - 2022 CCD Calculator'!$D$57,IF(AND(B307&gt;'Step 2 - 2022 CCD Calculator'!$I$60,B307&lt;='Step 2 - 2022 CCD Calculator'!$I$61),'Step 2 - 2022 CCD Calculator'!$D$58,IF(AND(B307&gt;'Step 2 - 2022 CCD Calculator'!$I$61,B307&lt;='Step 2 - 2022 CCD Calculator'!$I$63),ROUND('Step 2 - 2022 CCD Calculator'!$D$57+(B307-0)*'Step 2 - 2022 CCD Calculator'!$D$59,2),IF(B307&gt;'Step 2 - 2022 CCD Calculator'!$I$64,MIN(ROUND((B307-'Step 2 - 2022 CCD Calculator'!$I$65)*'Step 2 - 2022 CCD Calculator'!$D$61,2),'Step 2 - 2022 CCD Calculator'!$D$60),""))))</f>
        <v>2875</v>
      </c>
      <c r="E307" s="175"/>
    </row>
    <row r="308" spans="2:6">
      <c r="B308" s="157">
        <v>303</v>
      </c>
      <c r="C308" s="166">
        <f>IF(B308&lt;='Step 2 - 2022 CCD Calculator'!$I$60,'Step 2 - 2022 CCD Calculator'!$C$57,IF(AND(B308&gt;'Step 2 - 2022 CCD Calculator'!$I$60,B308&lt;='Step 2 - 2022 CCD Calculator'!$I$61),'Step 2 - 2022 CCD Calculator'!$C$58,IF(AND(B308&gt;'Step 2 - 2022 CCD Calculator'!$I$61,B308&lt;='Step 2 - 2022 CCD Calculator'!$I$63),ROUND('Step 2 - 2022 CCD Calculator'!$C$57+(B308-0)*'Step 2 - 2022 CCD Calculator'!$C$59,2),IF(B308&gt;'Step 2 - 2022 CCD Calculator'!$I$64,MIN(ROUND((B308-'Step 2 - 2022 CCD Calculator'!$I$65)*'Step 2 - 2022 CCD Calculator'!$C$61,2),'Step 2 - 2022 CCD Calculator'!$C$60),""))))</f>
        <v>5175</v>
      </c>
      <c r="D308" s="166">
        <f>IF(B308&lt;='Step 2 - 2022 CCD Calculator'!$I$60,'Step 2 - 2022 CCD Calculator'!$D$57,IF(AND(B308&gt;'Step 2 - 2022 CCD Calculator'!$I$60,B308&lt;='Step 2 - 2022 CCD Calculator'!$I$61),'Step 2 - 2022 CCD Calculator'!$D$58,IF(AND(B308&gt;'Step 2 - 2022 CCD Calculator'!$I$61,B308&lt;='Step 2 - 2022 CCD Calculator'!$I$63),ROUND('Step 2 - 2022 CCD Calculator'!$D$57+(B308-0)*'Step 2 - 2022 CCD Calculator'!$D$59,2),IF(B308&gt;'Step 2 - 2022 CCD Calculator'!$I$64,MIN(ROUND((B308-'Step 2 - 2022 CCD Calculator'!$I$65)*'Step 2 - 2022 CCD Calculator'!$D$61,2),'Step 2 - 2022 CCD Calculator'!$D$60),""))))</f>
        <v>2875</v>
      </c>
      <c r="E308" s="175"/>
    </row>
    <row r="309" spans="2:6">
      <c r="B309" s="157">
        <v>304</v>
      </c>
      <c r="C309" s="166">
        <f>IF(B309&lt;='Step 2 - 2022 CCD Calculator'!$I$60,'Step 2 - 2022 CCD Calculator'!$C$57,IF(AND(B309&gt;'Step 2 - 2022 CCD Calculator'!$I$60,B309&lt;='Step 2 - 2022 CCD Calculator'!$I$61),'Step 2 - 2022 CCD Calculator'!$C$58,IF(AND(B309&gt;'Step 2 - 2022 CCD Calculator'!$I$61,B309&lt;='Step 2 - 2022 CCD Calculator'!$I$63),ROUND('Step 2 - 2022 CCD Calculator'!$C$57+(B309-0)*'Step 2 - 2022 CCD Calculator'!$C$59,2),IF(B309&gt;'Step 2 - 2022 CCD Calculator'!$I$64,MIN(ROUND((B309-'Step 2 - 2022 CCD Calculator'!$I$65)*'Step 2 - 2022 CCD Calculator'!$C$61,2),'Step 2 - 2022 CCD Calculator'!$C$60),""))))</f>
        <v>5175</v>
      </c>
      <c r="D309" s="166">
        <f>IF(B309&lt;='Step 2 - 2022 CCD Calculator'!$I$60,'Step 2 - 2022 CCD Calculator'!$D$57,IF(AND(B309&gt;'Step 2 - 2022 CCD Calculator'!$I$60,B309&lt;='Step 2 - 2022 CCD Calculator'!$I$61),'Step 2 - 2022 CCD Calculator'!$D$58,IF(AND(B309&gt;'Step 2 - 2022 CCD Calculator'!$I$61,B309&lt;='Step 2 - 2022 CCD Calculator'!$I$63),ROUND('Step 2 - 2022 CCD Calculator'!$D$57+(B309-0)*'Step 2 - 2022 CCD Calculator'!$D$59,2),IF(B309&gt;'Step 2 - 2022 CCD Calculator'!$I$64,MIN(ROUND((B309-'Step 2 - 2022 CCD Calculator'!$I$65)*'Step 2 - 2022 CCD Calculator'!$D$61,2),'Step 2 - 2022 CCD Calculator'!$D$60),""))))</f>
        <v>2875</v>
      </c>
      <c r="E309" s="175"/>
    </row>
    <row r="310" spans="2:6">
      <c r="B310" s="157">
        <v>305</v>
      </c>
      <c r="C310" s="166">
        <f>IF(B310&lt;='Step 2 - 2022 CCD Calculator'!$I$60,'Step 2 - 2022 CCD Calculator'!$C$57,IF(AND(B310&gt;'Step 2 - 2022 CCD Calculator'!$I$60,B310&lt;='Step 2 - 2022 CCD Calculator'!$I$61),'Step 2 - 2022 CCD Calculator'!$C$58,IF(AND(B310&gt;'Step 2 - 2022 CCD Calculator'!$I$61,B310&lt;='Step 2 - 2022 CCD Calculator'!$I$63),ROUND('Step 2 - 2022 CCD Calculator'!$C$57+(B310-0)*'Step 2 - 2022 CCD Calculator'!$C$59,2),IF(B310&gt;'Step 2 - 2022 CCD Calculator'!$I$64,MIN(ROUND((B310-'Step 2 - 2022 CCD Calculator'!$I$65)*'Step 2 - 2022 CCD Calculator'!$C$61,2),'Step 2 - 2022 CCD Calculator'!$C$60),""))))</f>
        <v>5175</v>
      </c>
      <c r="D310" s="166">
        <f>IF(B310&lt;='Step 2 - 2022 CCD Calculator'!$I$60,'Step 2 - 2022 CCD Calculator'!$D$57,IF(AND(B310&gt;'Step 2 - 2022 CCD Calculator'!$I$60,B310&lt;='Step 2 - 2022 CCD Calculator'!$I$61),'Step 2 - 2022 CCD Calculator'!$D$58,IF(AND(B310&gt;'Step 2 - 2022 CCD Calculator'!$I$61,B310&lt;='Step 2 - 2022 CCD Calculator'!$I$63),ROUND('Step 2 - 2022 CCD Calculator'!$D$57+(B310-0)*'Step 2 - 2022 CCD Calculator'!$D$59,2),IF(B310&gt;'Step 2 - 2022 CCD Calculator'!$I$64,MIN(ROUND((B310-'Step 2 - 2022 CCD Calculator'!$I$65)*'Step 2 - 2022 CCD Calculator'!$D$61,2),'Step 2 - 2022 CCD Calculator'!$D$60),""))))</f>
        <v>2875</v>
      </c>
      <c r="E310" s="175"/>
    </row>
    <row r="311" spans="2:6">
      <c r="B311" s="157">
        <v>306</v>
      </c>
      <c r="C311" s="166">
        <f>IF(B311&lt;='Step 2 - 2022 CCD Calculator'!$I$60,'Step 2 - 2022 CCD Calculator'!$C$57,IF(AND(B311&gt;'Step 2 - 2022 CCD Calculator'!$I$60,B311&lt;='Step 2 - 2022 CCD Calculator'!$I$61),'Step 2 - 2022 CCD Calculator'!$C$58,IF(AND(B311&gt;'Step 2 - 2022 CCD Calculator'!$I$61,B311&lt;='Step 2 - 2022 CCD Calculator'!$I$63),ROUND('Step 2 - 2022 CCD Calculator'!$C$57+(B311-0)*'Step 2 - 2022 CCD Calculator'!$C$59,2),IF(B311&gt;'Step 2 - 2022 CCD Calculator'!$I$64,MIN(ROUND((B311-'Step 2 - 2022 CCD Calculator'!$I$65)*'Step 2 - 2022 CCD Calculator'!$C$61,2),'Step 2 - 2022 CCD Calculator'!$C$60),""))))</f>
        <v>5175</v>
      </c>
      <c r="D311" s="166">
        <f>IF(B311&lt;='Step 2 - 2022 CCD Calculator'!$I$60,'Step 2 - 2022 CCD Calculator'!$D$57,IF(AND(B311&gt;'Step 2 - 2022 CCD Calculator'!$I$60,B311&lt;='Step 2 - 2022 CCD Calculator'!$I$61),'Step 2 - 2022 CCD Calculator'!$D$58,IF(AND(B311&gt;'Step 2 - 2022 CCD Calculator'!$I$61,B311&lt;='Step 2 - 2022 CCD Calculator'!$I$63),ROUND('Step 2 - 2022 CCD Calculator'!$D$57+(B311-0)*'Step 2 - 2022 CCD Calculator'!$D$59,2),IF(B311&gt;'Step 2 - 2022 CCD Calculator'!$I$64,MIN(ROUND((B311-'Step 2 - 2022 CCD Calculator'!$I$65)*'Step 2 - 2022 CCD Calculator'!$D$61,2),'Step 2 - 2022 CCD Calculator'!$D$60),""))))</f>
        <v>2875</v>
      </c>
      <c r="E311" s="175"/>
    </row>
    <row r="312" spans="2:6">
      <c r="B312" s="157">
        <v>307</v>
      </c>
      <c r="C312" s="166">
        <f>IF(B312&lt;='Step 2 - 2022 CCD Calculator'!$I$60,'Step 2 - 2022 CCD Calculator'!$C$57,IF(AND(B312&gt;'Step 2 - 2022 CCD Calculator'!$I$60,B312&lt;='Step 2 - 2022 CCD Calculator'!$I$61),'Step 2 - 2022 CCD Calculator'!$C$58,IF(AND(B312&gt;'Step 2 - 2022 CCD Calculator'!$I$61,B312&lt;='Step 2 - 2022 CCD Calculator'!$I$63),ROUND('Step 2 - 2022 CCD Calculator'!$C$57+(B312-0)*'Step 2 - 2022 CCD Calculator'!$C$59,2),IF(B312&gt;'Step 2 - 2022 CCD Calculator'!$I$64,MIN(ROUND((B312-'Step 2 - 2022 CCD Calculator'!$I$65)*'Step 2 - 2022 CCD Calculator'!$C$61,2),'Step 2 - 2022 CCD Calculator'!$C$60),""))))</f>
        <v>5175</v>
      </c>
      <c r="D312" s="166">
        <f>IF(B312&lt;='Step 2 - 2022 CCD Calculator'!$I$60,'Step 2 - 2022 CCD Calculator'!$D$57,IF(AND(B312&gt;'Step 2 - 2022 CCD Calculator'!$I$60,B312&lt;='Step 2 - 2022 CCD Calculator'!$I$61),'Step 2 - 2022 CCD Calculator'!$D$58,IF(AND(B312&gt;'Step 2 - 2022 CCD Calculator'!$I$61,B312&lt;='Step 2 - 2022 CCD Calculator'!$I$63),ROUND('Step 2 - 2022 CCD Calculator'!$D$57+(B312-0)*'Step 2 - 2022 CCD Calculator'!$D$59,2),IF(B312&gt;'Step 2 - 2022 CCD Calculator'!$I$64,MIN(ROUND((B312-'Step 2 - 2022 CCD Calculator'!$I$65)*'Step 2 - 2022 CCD Calculator'!$D$61,2),'Step 2 - 2022 CCD Calculator'!$D$60),""))))</f>
        <v>2875</v>
      </c>
      <c r="E312" s="175"/>
    </row>
    <row r="313" spans="2:6">
      <c r="B313" s="157">
        <v>308</v>
      </c>
      <c r="C313" s="166">
        <f>IF(B313&lt;='Step 2 - 2022 CCD Calculator'!$I$60,'Step 2 - 2022 CCD Calculator'!$C$57,IF(AND(B313&gt;'Step 2 - 2022 CCD Calculator'!$I$60,B313&lt;='Step 2 - 2022 CCD Calculator'!$I$61),'Step 2 - 2022 CCD Calculator'!$C$58,IF(AND(B313&gt;'Step 2 - 2022 CCD Calculator'!$I$61,B313&lt;='Step 2 - 2022 CCD Calculator'!$I$63),ROUND('Step 2 - 2022 CCD Calculator'!$C$57+(B313-0)*'Step 2 - 2022 CCD Calculator'!$C$59,2),IF(B313&gt;'Step 2 - 2022 CCD Calculator'!$I$64,MIN(ROUND((B313-'Step 2 - 2022 CCD Calculator'!$I$65)*'Step 2 - 2022 CCD Calculator'!$C$61,2),'Step 2 - 2022 CCD Calculator'!$C$60),""))))</f>
        <v>5175</v>
      </c>
      <c r="D313" s="166">
        <f>IF(B313&lt;='Step 2 - 2022 CCD Calculator'!$I$60,'Step 2 - 2022 CCD Calculator'!$D$57,IF(AND(B313&gt;'Step 2 - 2022 CCD Calculator'!$I$60,B313&lt;='Step 2 - 2022 CCD Calculator'!$I$61),'Step 2 - 2022 CCD Calculator'!$D$58,IF(AND(B313&gt;'Step 2 - 2022 CCD Calculator'!$I$61,B313&lt;='Step 2 - 2022 CCD Calculator'!$I$63),ROUND('Step 2 - 2022 CCD Calculator'!$D$57+(B313-0)*'Step 2 - 2022 CCD Calculator'!$D$59,2),IF(B313&gt;'Step 2 - 2022 CCD Calculator'!$I$64,MIN(ROUND((B313-'Step 2 - 2022 CCD Calculator'!$I$65)*'Step 2 - 2022 CCD Calculator'!$D$61,2),'Step 2 - 2022 CCD Calculator'!$D$60),""))))</f>
        <v>2875</v>
      </c>
      <c r="E313" s="175"/>
    </row>
    <row r="314" spans="2:6">
      <c r="B314" s="157">
        <v>309</v>
      </c>
      <c r="C314" s="166">
        <f>IF(B314&lt;='Step 2 - 2022 CCD Calculator'!$I$60,'Step 2 - 2022 CCD Calculator'!$C$57,IF(AND(B314&gt;'Step 2 - 2022 CCD Calculator'!$I$60,B314&lt;='Step 2 - 2022 CCD Calculator'!$I$61),'Step 2 - 2022 CCD Calculator'!$C$58,IF(AND(B314&gt;'Step 2 - 2022 CCD Calculator'!$I$61,B314&lt;='Step 2 - 2022 CCD Calculator'!$I$63),ROUND('Step 2 - 2022 CCD Calculator'!$C$57+(B314-0)*'Step 2 - 2022 CCD Calculator'!$C$59,2),IF(B314&gt;'Step 2 - 2022 CCD Calculator'!$I$64,MIN(ROUND((B314-'Step 2 - 2022 CCD Calculator'!$I$65)*'Step 2 - 2022 CCD Calculator'!$C$61,2),'Step 2 - 2022 CCD Calculator'!$C$60),""))))</f>
        <v>5175</v>
      </c>
      <c r="D314" s="166">
        <f>IF(B314&lt;='Step 2 - 2022 CCD Calculator'!$I$60,'Step 2 - 2022 CCD Calculator'!$D$57,IF(AND(B314&gt;'Step 2 - 2022 CCD Calculator'!$I$60,B314&lt;='Step 2 - 2022 CCD Calculator'!$I$61),'Step 2 - 2022 CCD Calculator'!$D$58,IF(AND(B314&gt;'Step 2 - 2022 CCD Calculator'!$I$61,B314&lt;='Step 2 - 2022 CCD Calculator'!$I$63),ROUND('Step 2 - 2022 CCD Calculator'!$D$57+(B314-0)*'Step 2 - 2022 CCD Calculator'!$D$59,2),IF(B314&gt;'Step 2 - 2022 CCD Calculator'!$I$64,MIN(ROUND((B314-'Step 2 - 2022 CCD Calculator'!$I$65)*'Step 2 - 2022 CCD Calculator'!$D$61,2),'Step 2 - 2022 CCD Calculator'!$D$60),""))))</f>
        <v>2875</v>
      </c>
      <c r="E314" s="175"/>
    </row>
    <row r="315" spans="2:6">
      <c r="B315" s="157">
        <v>310</v>
      </c>
      <c r="C315" s="166">
        <f>IF(B315&lt;='Step 2 - 2022 CCD Calculator'!$I$60,'Step 2 - 2022 CCD Calculator'!$C$57,IF(AND(B315&gt;'Step 2 - 2022 CCD Calculator'!$I$60,B315&lt;='Step 2 - 2022 CCD Calculator'!$I$61),'Step 2 - 2022 CCD Calculator'!$C$58,IF(AND(B315&gt;'Step 2 - 2022 CCD Calculator'!$I$61,B315&lt;='Step 2 - 2022 CCD Calculator'!$I$63),ROUND('Step 2 - 2022 CCD Calculator'!$C$57+(B315-0)*'Step 2 - 2022 CCD Calculator'!$C$59,2),IF(B315&gt;'Step 2 - 2022 CCD Calculator'!$I$64,MIN(ROUND((B315-'Step 2 - 2022 CCD Calculator'!$I$65)*'Step 2 - 2022 CCD Calculator'!$C$61,2),'Step 2 - 2022 CCD Calculator'!$C$60),""))))</f>
        <v>5175</v>
      </c>
      <c r="D315" s="166">
        <f>IF(B315&lt;='Step 2 - 2022 CCD Calculator'!$I$60,'Step 2 - 2022 CCD Calculator'!$D$57,IF(AND(B315&gt;'Step 2 - 2022 CCD Calculator'!$I$60,B315&lt;='Step 2 - 2022 CCD Calculator'!$I$61),'Step 2 - 2022 CCD Calculator'!$D$58,IF(AND(B315&gt;'Step 2 - 2022 CCD Calculator'!$I$61,B315&lt;='Step 2 - 2022 CCD Calculator'!$I$63),ROUND('Step 2 - 2022 CCD Calculator'!$D$57+(B315-0)*'Step 2 - 2022 CCD Calculator'!$D$59,2),IF(B315&gt;'Step 2 - 2022 CCD Calculator'!$I$64,MIN(ROUND((B315-'Step 2 - 2022 CCD Calculator'!$I$65)*'Step 2 - 2022 CCD Calculator'!$D$61,2),'Step 2 - 2022 CCD Calculator'!$D$60),""))))</f>
        <v>2875</v>
      </c>
      <c r="E315" s="175">
        <v>1654</v>
      </c>
    </row>
    <row r="316" spans="2:6">
      <c r="B316" s="157">
        <v>311</v>
      </c>
      <c r="C316" s="166">
        <f>IF(B316&lt;='Step 2 - 2022 CCD Calculator'!$I$60,'Step 2 - 2022 CCD Calculator'!$C$57,IF(AND(B316&gt;'Step 2 - 2022 CCD Calculator'!$I$60,B316&lt;='Step 2 - 2022 CCD Calculator'!$I$61),'Step 2 - 2022 CCD Calculator'!$C$58,IF(AND(B316&gt;'Step 2 - 2022 CCD Calculator'!$I$61,B316&lt;='Step 2 - 2022 CCD Calculator'!$I$63),ROUND('Step 2 - 2022 CCD Calculator'!$C$57+(B316-0)*'Step 2 - 2022 CCD Calculator'!$C$59,2),IF(B316&gt;'Step 2 - 2022 CCD Calculator'!$I$64,MIN(ROUND((B316-'Step 2 - 2022 CCD Calculator'!$I$65)*'Step 2 - 2022 CCD Calculator'!$C$61,2),'Step 2 - 2022 CCD Calculator'!$C$60),""))))</f>
        <v>5175</v>
      </c>
      <c r="D316" s="166">
        <f>IF(B316&lt;='Step 2 - 2022 CCD Calculator'!$I$60,'Step 2 - 2022 CCD Calculator'!$D$57,IF(AND(B316&gt;'Step 2 - 2022 CCD Calculator'!$I$60,B316&lt;='Step 2 - 2022 CCD Calculator'!$I$61),'Step 2 - 2022 CCD Calculator'!$D$58,IF(AND(B316&gt;'Step 2 - 2022 CCD Calculator'!$I$61,B316&lt;='Step 2 - 2022 CCD Calculator'!$I$63),ROUND('Step 2 - 2022 CCD Calculator'!$D$57+(B316-0)*'Step 2 - 2022 CCD Calculator'!$D$59,2),IF(B316&gt;'Step 2 - 2022 CCD Calculator'!$I$64,MIN(ROUND((B316-'Step 2 - 2022 CCD Calculator'!$I$65)*'Step 2 - 2022 CCD Calculator'!$D$61,2),'Step 2 - 2022 CCD Calculator'!$D$60),""))))</f>
        <v>2875</v>
      </c>
      <c r="E316" s="175"/>
    </row>
    <row r="317" spans="2:6">
      <c r="B317" s="157">
        <v>312</v>
      </c>
      <c r="C317" s="166">
        <f>IF(B317&lt;='Step 2 - 2022 CCD Calculator'!$I$60,'Step 2 - 2022 CCD Calculator'!$C$57,IF(AND(B317&gt;'Step 2 - 2022 CCD Calculator'!$I$60,B317&lt;='Step 2 - 2022 CCD Calculator'!$I$61),'Step 2 - 2022 CCD Calculator'!$C$58,IF(AND(B317&gt;'Step 2 - 2022 CCD Calculator'!$I$61,B317&lt;='Step 2 - 2022 CCD Calculator'!$I$63),ROUND('Step 2 - 2022 CCD Calculator'!$C$57+(B317-0)*'Step 2 - 2022 CCD Calculator'!$C$59,2),IF(B317&gt;'Step 2 - 2022 CCD Calculator'!$I$64,MIN(ROUND((B317-'Step 2 - 2022 CCD Calculator'!$I$65)*'Step 2 - 2022 CCD Calculator'!$C$61,2),'Step 2 - 2022 CCD Calculator'!$C$60),""))))</f>
        <v>5175</v>
      </c>
      <c r="D317" s="166">
        <f>IF(B317&lt;='Step 2 - 2022 CCD Calculator'!$I$60,'Step 2 - 2022 CCD Calculator'!$D$57,IF(AND(B317&gt;'Step 2 - 2022 CCD Calculator'!$I$60,B317&lt;='Step 2 - 2022 CCD Calculator'!$I$61),'Step 2 - 2022 CCD Calculator'!$D$58,IF(AND(B317&gt;'Step 2 - 2022 CCD Calculator'!$I$61,B317&lt;='Step 2 - 2022 CCD Calculator'!$I$63),ROUND('Step 2 - 2022 CCD Calculator'!$D$57+(B317-0)*'Step 2 - 2022 CCD Calculator'!$D$59,2),IF(B317&gt;'Step 2 - 2022 CCD Calculator'!$I$64,MIN(ROUND((B317-'Step 2 - 2022 CCD Calculator'!$I$65)*'Step 2 - 2022 CCD Calculator'!$D$61,2),'Step 2 - 2022 CCD Calculator'!$D$60),""))))</f>
        <v>2875</v>
      </c>
      <c r="E317" s="175"/>
    </row>
    <row r="318" spans="2:6">
      <c r="B318" s="157">
        <v>313</v>
      </c>
      <c r="C318" s="166">
        <f>IF(B318&lt;='Step 2 - 2022 CCD Calculator'!$I$60,'Step 2 - 2022 CCD Calculator'!$C$57,IF(AND(B318&gt;'Step 2 - 2022 CCD Calculator'!$I$60,B318&lt;='Step 2 - 2022 CCD Calculator'!$I$61),'Step 2 - 2022 CCD Calculator'!$C$58,IF(AND(B318&gt;'Step 2 - 2022 CCD Calculator'!$I$61,B318&lt;='Step 2 - 2022 CCD Calculator'!$I$63),ROUND('Step 2 - 2022 CCD Calculator'!$C$57+(B318-0)*'Step 2 - 2022 CCD Calculator'!$C$59,2),IF(B318&gt;'Step 2 - 2022 CCD Calculator'!$I$64,MIN(ROUND((B318-'Step 2 - 2022 CCD Calculator'!$I$65)*'Step 2 - 2022 CCD Calculator'!$C$61,2),'Step 2 - 2022 CCD Calculator'!$C$60),""))))</f>
        <v>5175</v>
      </c>
      <c r="D318" s="166">
        <f>IF(B318&lt;='Step 2 - 2022 CCD Calculator'!$I$60,'Step 2 - 2022 CCD Calculator'!$D$57,IF(AND(B318&gt;'Step 2 - 2022 CCD Calculator'!$I$60,B318&lt;='Step 2 - 2022 CCD Calculator'!$I$61),'Step 2 - 2022 CCD Calculator'!$D$58,IF(AND(B318&gt;'Step 2 - 2022 CCD Calculator'!$I$61,B318&lt;='Step 2 - 2022 CCD Calculator'!$I$63),ROUND('Step 2 - 2022 CCD Calculator'!$D$57+(B318-0)*'Step 2 - 2022 CCD Calculator'!$D$59,2),IF(B318&gt;'Step 2 - 2022 CCD Calculator'!$I$64,MIN(ROUND((B318-'Step 2 - 2022 CCD Calculator'!$I$65)*'Step 2 - 2022 CCD Calculator'!$D$61,2),'Step 2 - 2022 CCD Calculator'!$D$60),""))))</f>
        <v>2875</v>
      </c>
      <c r="E318" s="175"/>
    </row>
    <row r="319" spans="2:6">
      <c r="B319" s="157">
        <v>314</v>
      </c>
      <c r="C319" s="166">
        <f>IF(B319&lt;='Step 2 - 2022 CCD Calculator'!$I$60,'Step 2 - 2022 CCD Calculator'!$C$57,IF(AND(B319&gt;'Step 2 - 2022 CCD Calculator'!$I$60,B319&lt;='Step 2 - 2022 CCD Calculator'!$I$61),'Step 2 - 2022 CCD Calculator'!$C$58,IF(AND(B319&gt;'Step 2 - 2022 CCD Calculator'!$I$61,B319&lt;='Step 2 - 2022 CCD Calculator'!$I$63),ROUND('Step 2 - 2022 CCD Calculator'!$C$57+(B319-0)*'Step 2 - 2022 CCD Calculator'!$C$59,2),IF(B319&gt;'Step 2 - 2022 CCD Calculator'!$I$64,MIN(ROUND((B319-'Step 2 - 2022 CCD Calculator'!$I$65)*'Step 2 - 2022 CCD Calculator'!$C$61,2),'Step 2 - 2022 CCD Calculator'!$C$60),""))))</f>
        <v>5175</v>
      </c>
      <c r="D319" s="166">
        <f>IF(B319&lt;='Step 2 - 2022 CCD Calculator'!$I$60,'Step 2 - 2022 CCD Calculator'!$D$57,IF(AND(B319&gt;'Step 2 - 2022 CCD Calculator'!$I$60,B319&lt;='Step 2 - 2022 CCD Calculator'!$I$61),'Step 2 - 2022 CCD Calculator'!$D$58,IF(AND(B319&gt;'Step 2 - 2022 CCD Calculator'!$I$61,B319&lt;='Step 2 - 2022 CCD Calculator'!$I$63),ROUND('Step 2 - 2022 CCD Calculator'!$D$57+(B319-0)*'Step 2 - 2022 CCD Calculator'!$D$59,2),IF(B319&gt;'Step 2 - 2022 CCD Calculator'!$I$64,MIN(ROUND((B319-'Step 2 - 2022 CCD Calculator'!$I$65)*'Step 2 - 2022 CCD Calculator'!$D$61,2),'Step 2 - 2022 CCD Calculator'!$D$60),""))))</f>
        <v>2875</v>
      </c>
      <c r="E319" s="175"/>
    </row>
    <row r="320" spans="2:6">
      <c r="B320" s="157">
        <v>315</v>
      </c>
      <c r="C320" s="166">
        <f>IF(B320&lt;='Step 2 - 2022 CCD Calculator'!$I$60,'Step 2 - 2022 CCD Calculator'!$C$57,IF(AND(B320&gt;'Step 2 - 2022 CCD Calculator'!$I$60,B320&lt;='Step 2 - 2022 CCD Calculator'!$I$61),'Step 2 - 2022 CCD Calculator'!$C$58,IF(AND(B320&gt;'Step 2 - 2022 CCD Calculator'!$I$61,B320&lt;='Step 2 - 2022 CCD Calculator'!$I$63),ROUND('Step 2 - 2022 CCD Calculator'!$C$57+(B320-0)*'Step 2 - 2022 CCD Calculator'!$C$59,2),IF(B320&gt;'Step 2 - 2022 CCD Calculator'!$I$64,MIN(ROUND((B320-'Step 2 - 2022 CCD Calculator'!$I$65)*'Step 2 - 2022 CCD Calculator'!$C$61,2),'Step 2 - 2022 CCD Calculator'!$C$60),""))))</f>
        <v>5175</v>
      </c>
      <c r="D320" s="166">
        <f>IF(B320&lt;='Step 2 - 2022 CCD Calculator'!$I$60,'Step 2 - 2022 CCD Calculator'!$D$57,IF(AND(B320&gt;'Step 2 - 2022 CCD Calculator'!$I$60,B320&lt;='Step 2 - 2022 CCD Calculator'!$I$61),'Step 2 - 2022 CCD Calculator'!$D$58,IF(AND(B320&gt;'Step 2 - 2022 CCD Calculator'!$I$61,B320&lt;='Step 2 - 2022 CCD Calculator'!$I$63),ROUND('Step 2 - 2022 CCD Calculator'!$D$57+(B320-0)*'Step 2 - 2022 CCD Calculator'!$D$59,2),IF(B320&gt;'Step 2 - 2022 CCD Calculator'!$I$64,MIN(ROUND((B320-'Step 2 - 2022 CCD Calculator'!$I$65)*'Step 2 - 2022 CCD Calculator'!$D$61,2),'Step 2 - 2022 CCD Calculator'!$D$60),""))))</f>
        <v>2875</v>
      </c>
      <c r="E320" s="175"/>
    </row>
    <row r="321" spans="2:5">
      <c r="B321" s="157">
        <v>316</v>
      </c>
      <c r="C321" s="166">
        <f>IF(B321&lt;='Step 2 - 2022 CCD Calculator'!$I$60,'Step 2 - 2022 CCD Calculator'!$C$57,IF(AND(B321&gt;'Step 2 - 2022 CCD Calculator'!$I$60,B321&lt;='Step 2 - 2022 CCD Calculator'!$I$61),'Step 2 - 2022 CCD Calculator'!$C$58,IF(AND(B321&gt;'Step 2 - 2022 CCD Calculator'!$I$61,B321&lt;='Step 2 - 2022 CCD Calculator'!$I$63),ROUND('Step 2 - 2022 CCD Calculator'!$C$57+(B321-0)*'Step 2 - 2022 CCD Calculator'!$C$59,2),IF(B321&gt;'Step 2 - 2022 CCD Calculator'!$I$64,MIN(ROUND((B321-'Step 2 - 2022 CCD Calculator'!$I$65)*'Step 2 - 2022 CCD Calculator'!$C$61,2),'Step 2 - 2022 CCD Calculator'!$C$60),""))))</f>
        <v>5175</v>
      </c>
      <c r="D321" s="166">
        <f>IF(B321&lt;='Step 2 - 2022 CCD Calculator'!$I$60,'Step 2 - 2022 CCD Calculator'!$D$57,IF(AND(B321&gt;'Step 2 - 2022 CCD Calculator'!$I$60,B321&lt;='Step 2 - 2022 CCD Calculator'!$I$61),'Step 2 - 2022 CCD Calculator'!$D$58,IF(AND(B321&gt;'Step 2 - 2022 CCD Calculator'!$I$61,B321&lt;='Step 2 - 2022 CCD Calculator'!$I$63),ROUND('Step 2 - 2022 CCD Calculator'!$D$57+(B321-0)*'Step 2 - 2022 CCD Calculator'!$D$59,2),IF(B321&gt;'Step 2 - 2022 CCD Calculator'!$I$64,MIN(ROUND((B321-'Step 2 - 2022 CCD Calculator'!$I$65)*'Step 2 - 2022 CCD Calculator'!$D$61,2),'Step 2 - 2022 CCD Calculator'!$D$60),""))))</f>
        <v>2875</v>
      </c>
      <c r="E321" s="175"/>
    </row>
    <row r="322" spans="2:5">
      <c r="B322" s="157">
        <v>317</v>
      </c>
      <c r="C322" s="166">
        <f>IF(B322&lt;='Step 2 - 2022 CCD Calculator'!$I$60,'Step 2 - 2022 CCD Calculator'!$C$57,IF(AND(B322&gt;'Step 2 - 2022 CCD Calculator'!$I$60,B322&lt;='Step 2 - 2022 CCD Calculator'!$I$61),'Step 2 - 2022 CCD Calculator'!$C$58,IF(AND(B322&gt;'Step 2 - 2022 CCD Calculator'!$I$61,B322&lt;='Step 2 - 2022 CCD Calculator'!$I$63),ROUND('Step 2 - 2022 CCD Calculator'!$C$57+(B322-0)*'Step 2 - 2022 CCD Calculator'!$C$59,2),IF(B322&gt;'Step 2 - 2022 CCD Calculator'!$I$64,MIN(ROUND((B322-'Step 2 - 2022 CCD Calculator'!$I$65)*'Step 2 - 2022 CCD Calculator'!$C$61,2),'Step 2 - 2022 CCD Calculator'!$C$60),""))))</f>
        <v>5175</v>
      </c>
      <c r="D322" s="166">
        <f>IF(B322&lt;='Step 2 - 2022 CCD Calculator'!$I$60,'Step 2 - 2022 CCD Calculator'!$D$57,IF(AND(B322&gt;'Step 2 - 2022 CCD Calculator'!$I$60,B322&lt;='Step 2 - 2022 CCD Calculator'!$I$61),'Step 2 - 2022 CCD Calculator'!$D$58,IF(AND(B322&gt;'Step 2 - 2022 CCD Calculator'!$I$61,B322&lt;='Step 2 - 2022 CCD Calculator'!$I$63),ROUND('Step 2 - 2022 CCD Calculator'!$D$57+(B322-0)*'Step 2 - 2022 CCD Calculator'!$D$59,2),IF(B322&gt;'Step 2 - 2022 CCD Calculator'!$I$64,MIN(ROUND((B322-'Step 2 - 2022 CCD Calculator'!$I$65)*'Step 2 - 2022 CCD Calculator'!$D$61,2),'Step 2 - 2022 CCD Calculator'!$D$60),""))))</f>
        <v>2875</v>
      </c>
      <c r="E322" s="175"/>
    </row>
    <row r="323" spans="2:5">
      <c r="B323" s="157">
        <v>318</v>
      </c>
      <c r="C323" s="166">
        <f>IF(B323&lt;='Step 2 - 2022 CCD Calculator'!$I$60,'Step 2 - 2022 CCD Calculator'!$C$57,IF(AND(B323&gt;'Step 2 - 2022 CCD Calculator'!$I$60,B323&lt;='Step 2 - 2022 CCD Calculator'!$I$61),'Step 2 - 2022 CCD Calculator'!$C$58,IF(AND(B323&gt;'Step 2 - 2022 CCD Calculator'!$I$61,B323&lt;='Step 2 - 2022 CCD Calculator'!$I$63),ROUND('Step 2 - 2022 CCD Calculator'!$C$57+(B323-0)*'Step 2 - 2022 CCD Calculator'!$C$59,2),IF(B323&gt;'Step 2 - 2022 CCD Calculator'!$I$64,MIN(ROUND((B323-'Step 2 - 2022 CCD Calculator'!$I$65)*'Step 2 - 2022 CCD Calculator'!$C$61,2),'Step 2 - 2022 CCD Calculator'!$C$60),""))))</f>
        <v>5175</v>
      </c>
      <c r="D323" s="166">
        <f>IF(B323&lt;='Step 2 - 2022 CCD Calculator'!$I$60,'Step 2 - 2022 CCD Calculator'!$D$57,IF(AND(B323&gt;'Step 2 - 2022 CCD Calculator'!$I$60,B323&lt;='Step 2 - 2022 CCD Calculator'!$I$61),'Step 2 - 2022 CCD Calculator'!$D$58,IF(AND(B323&gt;'Step 2 - 2022 CCD Calculator'!$I$61,B323&lt;='Step 2 - 2022 CCD Calculator'!$I$63),ROUND('Step 2 - 2022 CCD Calculator'!$D$57+(B323-0)*'Step 2 - 2022 CCD Calculator'!$D$59,2),IF(B323&gt;'Step 2 - 2022 CCD Calculator'!$I$64,MIN(ROUND((B323-'Step 2 - 2022 CCD Calculator'!$I$65)*'Step 2 - 2022 CCD Calculator'!$D$61,2),'Step 2 - 2022 CCD Calculator'!$D$60),""))))</f>
        <v>2875</v>
      </c>
      <c r="E323" s="175"/>
    </row>
    <row r="324" spans="2:5">
      <c r="B324" s="157">
        <v>319</v>
      </c>
      <c r="C324" s="166">
        <f>IF(B324&lt;='Step 2 - 2022 CCD Calculator'!$I$60,'Step 2 - 2022 CCD Calculator'!$C$57,IF(AND(B324&gt;'Step 2 - 2022 CCD Calculator'!$I$60,B324&lt;='Step 2 - 2022 CCD Calculator'!$I$61),'Step 2 - 2022 CCD Calculator'!$C$58,IF(AND(B324&gt;'Step 2 - 2022 CCD Calculator'!$I$61,B324&lt;='Step 2 - 2022 CCD Calculator'!$I$63),ROUND('Step 2 - 2022 CCD Calculator'!$C$57+(B324-0)*'Step 2 - 2022 CCD Calculator'!$C$59,2),IF(B324&gt;'Step 2 - 2022 CCD Calculator'!$I$64,MIN(ROUND((B324-'Step 2 - 2022 CCD Calculator'!$I$65)*'Step 2 - 2022 CCD Calculator'!$C$61,2),'Step 2 - 2022 CCD Calculator'!$C$60),""))))</f>
        <v>5175</v>
      </c>
      <c r="D324" s="166">
        <f>IF(B324&lt;='Step 2 - 2022 CCD Calculator'!$I$60,'Step 2 - 2022 CCD Calculator'!$D$57,IF(AND(B324&gt;'Step 2 - 2022 CCD Calculator'!$I$60,B324&lt;='Step 2 - 2022 CCD Calculator'!$I$61),'Step 2 - 2022 CCD Calculator'!$D$58,IF(AND(B324&gt;'Step 2 - 2022 CCD Calculator'!$I$61,B324&lt;='Step 2 - 2022 CCD Calculator'!$I$63),ROUND('Step 2 - 2022 CCD Calculator'!$D$57+(B324-0)*'Step 2 - 2022 CCD Calculator'!$D$59,2),IF(B324&gt;'Step 2 - 2022 CCD Calculator'!$I$64,MIN(ROUND((B324-'Step 2 - 2022 CCD Calculator'!$I$65)*'Step 2 - 2022 CCD Calculator'!$D$61,2),'Step 2 - 2022 CCD Calculator'!$D$60),""))))</f>
        <v>2875</v>
      </c>
      <c r="E324" s="175"/>
    </row>
    <row r="325" spans="2:5">
      <c r="B325" s="157">
        <v>320</v>
      </c>
      <c r="C325" s="166">
        <f>IF(B325&lt;='Step 2 - 2022 CCD Calculator'!$I$60,'Step 2 - 2022 CCD Calculator'!$C$57,IF(AND(B325&gt;'Step 2 - 2022 CCD Calculator'!$I$60,B325&lt;='Step 2 - 2022 CCD Calculator'!$I$61),'Step 2 - 2022 CCD Calculator'!$C$58,IF(AND(B325&gt;'Step 2 - 2022 CCD Calculator'!$I$61,B325&lt;='Step 2 - 2022 CCD Calculator'!$I$63),ROUND('Step 2 - 2022 CCD Calculator'!$C$57+(B325-0)*'Step 2 - 2022 CCD Calculator'!$C$59,2),IF(B325&gt;'Step 2 - 2022 CCD Calculator'!$I$64,MIN(ROUND((B325-'Step 2 - 2022 CCD Calculator'!$I$65)*'Step 2 - 2022 CCD Calculator'!$C$61,2),'Step 2 - 2022 CCD Calculator'!$C$60),""))))</f>
        <v>5175</v>
      </c>
      <c r="D325" s="166">
        <f>IF(B325&lt;='Step 2 - 2022 CCD Calculator'!$I$60,'Step 2 - 2022 CCD Calculator'!$D$57,IF(AND(B325&gt;'Step 2 - 2022 CCD Calculator'!$I$60,B325&lt;='Step 2 - 2022 CCD Calculator'!$I$61),'Step 2 - 2022 CCD Calculator'!$D$58,IF(AND(B325&gt;'Step 2 - 2022 CCD Calculator'!$I$61,B325&lt;='Step 2 - 2022 CCD Calculator'!$I$63),ROUND('Step 2 - 2022 CCD Calculator'!$D$57+(B325-0)*'Step 2 - 2022 CCD Calculator'!$D$59,2),IF(B325&gt;'Step 2 - 2022 CCD Calculator'!$I$64,MIN(ROUND((B325-'Step 2 - 2022 CCD Calculator'!$I$65)*'Step 2 - 2022 CCD Calculator'!$D$61,2),'Step 2 - 2022 CCD Calculator'!$D$60),""))))</f>
        <v>2875</v>
      </c>
      <c r="E325" s="175">
        <v>624</v>
      </c>
    </row>
    <row r="326" spans="2:5">
      <c r="B326" s="157">
        <v>321</v>
      </c>
      <c r="C326" s="166">
        <f>IF(B326&lt;='Step 2 - 2022 CCD Calculator'!$I$60,'Step 2 - 2022 CCD Calculator'!$C$57,IF(AND(B326&gt;'Step 2 - 2022 CCD Calculator'!$I$60,B326&lt;='Step 2 - 2022 CCD Calculator'!$I$61),'Step 2 - 2022 CCD Calculator'!$C$58,IF(AND(B326&gt;'Step 2 - 2022 CCD Calculator'!$I$61,B326&lt;='Step 2 - 2022 CCD Calculator'!$I$63),ROUND('Step 2 - 2022 CCD Calculator'!$C$57+(B326-0)*'Step 2 - 2022 CCD Calculator'!$C$59,2),IF(B326&gt;'Step 2 - 2022 CCD Calculator'!$I$64,MIN(ROUND((B326-'Step 2 - 2022 CCD Calculator'!$I$65)*'Step 2 - 2022 CCD Calculator'!$C$61,2),'Step 2 - 2022 CCD Calculator'!$C$60),""))))</f>
        <v>5175</v>
      </c>
      <c r="D326" s="166">
        <f>IF(B326&lt;='Step 2 - 2022 CCD Calculator'!$I$60,'Step 2 - 2022 CCD Calculator'!$D$57,IF(AND(B326&gt;'Step 2 - 2022 CCD Calculator'!$I$60,B326&lt;='Step 2 - 2022 CCD Calculator'!$I$61),'Step 2 - 2022 CCD Calculator'!$D$58,IF(AND(B326&gt;'Step 2 - 2022 CCD Calculator'!$I$61,B326&lt;='Step 2 - 2022 CCD Calculator'!$I$63),ROUND('Step 2 - 2022 CCD Calculator'!$D$57+(B326-0)*'Step 2 - 2022 CCD Calculator'!$D$59,2),IF(B326&gt;'Step 2 - 2022 CCD Calculator'!$I$64,MIN(ROUND((B326-'Step 2 - 2022 CCD Calculator'!$I$65)*'Step 2 - 2022 CCD Calculator'!$D$61,2),'Step 2 - 2022 CCD Calculator'!$D$60),""))))</f>
        <v>2875</v>
      </c>
      <c r="E326" s="175"/>
    </row>
    <row r="327" spans="2:5">
      <c r="B327" s="157">
        <v>322</v>
      </c>
      <c r="C327" s="166">
        <f>IF(B327&lt;='Step 2 - 2022 CCD Calculator'!$I$60,'Step 2 - 2022 CCD Calculator'!$C$57,IF(AND(B327&gt;'Step 2 - 2022 CCD Calculator'!$I$60,B327&lt;='Step 2 - 2022 CCD Calculator'!$I$61),'Step 2 - 2022 CCD Calculator'!$C$58,IF(AND(B327&gt;'Step 2 - 2022 CCD Calculator'!$I$61,B327&lt;='Step 2 - 2022 CCD Calculator'!$I$63),ROUND('Step 2 - 2022 CCD Calculator'!$C$57+(B327-0)*'Step 2 - 2022 CCD Calculator'!$C$59,2),IF(B327&gt;'Step 2 - 2022 CCD Calculator'!$I$64,MIN(ROUND((B327-'Step 2 - 2022 CCD Calculator'!$I$65)*'Step 2 - 2022 CCD Calculator'!$C$61,2),'Step 2 - 2022 CCD Calculator'!$C$60),""))))</f>
        <v>5175</v>
      </c>
      <c r="D327" s="166">
        <f>IF(B327&lt;='Step 2 - 2022 CCD Calculator'!$I$60,'Step 2 - 2022 CCD Calculator'!$D$57,IF(AND(B327&gt;'Step 2 - 2022 CCD Calculator'!$I$60,B327&lt;='Step 2 - 2022 CCD Calculator'!$I$61),'Step 2 - 2022 CCD Calculator'!$D$58,IF(AND(B327&gt;'Step 2 - 2022 CCD Calculator'!$I$61,B327&lt;='Step 2 - 2022 CCD Calculator'!$I$63),ROUND('Step 2 - 2022 CCD Calculator'!$D$57+(B327-0)*'Step 2 - 2022 CCD Calculator'!$D$59,2),IF(B327&gt;'Step 2 - 2022 CCD Calculator'!$I$64,MIN(ROUND((B327-'Step 2 - 2022 CCD Calculator'!$I$65)*'Step 2 - 2022 CCD Calculator'!$D$61,2),'Step 2 - 2022 CCD Calculator'!$D$60),""))))</f>
        <v>2875</v>
      </c>
      <c r="E327" s="175"/>
    </row>
    <row r="328" spans="2:5">
      <c r="B328" s="157">
        <v>323</v>
      </c>
      <c r="C328" s="166">
        <f>IF(B328&lt;='Step 2 - 2022 CCD Calculator'!$I$60,'Step 2 - 2022 CCD Calculator'!$C$57,IF(AND(B328&gt;'Step 2 - 2022 CCD Calculator'!$I$60,B328&lt;='Step 2 - 2022 CCD Calculator'!$I$61),'Step 2 - 2022 CCD Calculator'!$C$58,IF(AND(B328&gt;'Step 2 - 2022 CCD Calculator'!$I$61,B328&lt;='Step 2 - 2022 CCD Calculator'!$I$63),ROUND('Step 2 - 2022 CCD Calculator'!$C$57+(B328-0)*'Step 2 - 2022 CCD Calculator'!$C$59,2),IF(B328&gt;'Step 2 - 2022 CCD Calculator'!$I$64,MIN(ROUND((B328-'Step 2 - 2022 CCD Calculator'!$I$65)*'Step 2 - 2022 CCD Calculator'!$C$61,2),'Step 2 - 2022 CCD Calculator'!$C$60),""))))</f>
        <v>5175</v>
      </c>
      <c r="D328" s="166">
        <f>IF(B328&lt;='Step 2 - 2022 CCD Calculator'!$I$60,'Step 2 - 2022 CCD Calculator'!$D$57,IF(AND(B328&gt;'Step 2 - 2022 CCD Calculator'!$I$60,B328&lt;='Step 2 - 2022 CCD Calculator'!$I$61),'Step 2 - 2022 CCD Calculator'!$D$58,IF(AND(B328&gt;'Step 2 - 2022 CCD Calculator'!$I$61,B328&lt;='Step 2 - 2022 CCD Calculator'!$I$63),ROUND('Step 2 - 2022 CCD Calculator'!$D$57+(B328-0)*'Step 2 - 2022 CCD Calculator'!$D$59,2),IF(B328&gt;'Step 2 - 2022 CCD Calculator'!$I$64,MIN(ROUND((B328-'Step 2 - 2022 CCD Calculator'!$I$65)*'Step 2 - 2022 CCD Calculator'!$D$61,2),'Step 2 - 2022 CCD Calculator'!$D$60),""))))</f>
        <v>2875</v>
      </c>
      <c r="E328" s="175"/>
    </row>
    <row r="329" spans="2:5">
      <c r="B329" s="157">
        <v>324</v>
      </c>
      <c r="C329" s="166">
        <f>IF(B329&lt;='Step 2 - 2022 CCD Calculator'!$I$60,'Step 2 - 2022 CCD Calculator'!$C$57,IF(AND(B329&gt;'Step 2 - 2022 CCD Calculator'!$I$60,B329&lt;='Step 2 - 2022 CCD Calculator'!$I$61),'Step 2 - 2022 CCD Calculator'!$C$58,IF(AND(B329&gt;'Step 2 - 2022 CCD Calculator'!$I$61,B329&lt;='Step 2 - 2022 CCD Calculator'!$I$63),ROUND('Step 2 - 2022 CCD Calculator'!$C$57+(B329-0)*'Step 2 - 2022 CCD Calculator'!$C$59,2),IF(B329&gt;'Step 2 - 2022 CCD Calculator'!$I$64,MIN(ROUND((B329-'Step 2 - 2022 CCD Calculator'!$I$65)*'Step 2 - 2022 CCD Calculator'!$C$61,2),'Step 2 - 2022 CCD Calculator'!$C$60),""))))</f>
        <v>5175</v>
      </c>
      <c r="D329" s="166">
        <f>IF(B329&lt;='Step 2 - 2022 CCD Calculator'!$I$60,'Step 2 - 2022 CCD Calculator'!$D$57,IF(AND(B329&gt;'Step 2 - 2022 CCD Calculator'!$I$60,B329&lt;='Step 2 - 2022 CCD Calculator'!$I$61),'Step 2 - 2022 CCD Calculator'!$D$58,IF(AND(B329&gt;'Step 2 - 2022 CCD Calculator'!$I$61,B329&lt;='Step 2 - 2022 CCD Calculator'!$I$63),ROUND('Step 2 - 2022 CCD Calculator'!$D$57+(B329-0)*'Step 2 - 2022 CCD Calculator'!$D$59,2),IF(B329&gt;'Step 2 - 2022 CCD Calculator'!$I$64,MIN(ROUND((B329-'Step 2 - 2022 CCD Calculator'!$I$65)*'Step 2 - 2022 CCD Calculator'!$D$61,2),'Step 2 - 2022 CCD Calculator'!$D$60),""))))</f>
        <v>2875</v>
      </c>
      <c r="E329" s="175"/>
    </row>
    <row r="330" spans="2:5">
      <c r="B330" s="157">
        <v>325</v>
      </c>
      <c r="C330" s="166">
        <f>IF(B330&lt;='Step 2 - 2022 CCD Calculator'!$I$60,'Step 2 - 2022 CCD Calculator'!$C$57,IF(AND(B330&gt;'Step 2 - 2022 CCD Calculator'!$I$60,B330&lt;='Step 2 - 2022 CCD Calculator'!$I$61),'Step 2 - 2022 CCD Calculator'!$C$58,IF(AND(B330&gt;'Step 2 - 2022 CCD Calculator'!$I$61,B330&lt;='Step 2 - 2022 CCD Calculator'!$I$63),ROUND('Step 2 - 2022 CCD Calculator'!$C$57+(B330-0)*'Step 2 - 2022 CCD Calculator'!$C$59,2),IF(B330&gt;'Step 2 - 2022 CCD Calculator'!$I$64,MIN(ROUND((B330-'Step 2 - 2022 CCD Calculator'!$I$65)*'Step 2 - 2022 CCD Calculator'!$C$61,2),'Step 2 - 2022 CCD Calculator'!$C$60),""))))</f>
        <v>5175</v>
      </c>
      <c r="D330" s="166">
        <f>IF(B330&lt;='Step 2 - 2022 CCD Calculator'!$I$60,'Step 2 - 2022 CCD Calculator'!$D$57,IF(AND(B330&gt;'Step 2 - 2022 CCD Calculator'!$I$60,B330&lt;='Step 2 - 2022 CCD Calculator'!$I$61),'Step 2 - 2022 CCD Calculator'!$D$58,IF(AND(B330&gt;'Step 2 - 2022 CCD Calculator'!$I$61,B330&lt;='Step 2 - 2022 CCD Calculator'!$I$63),ROUND('Step 2 - 2022 CCD Calculator'!$D$57+(B330-0)*'Step 2 - 2022 CCD Calculator'!$D$59,2),IF(B330&gt;'Step 2 - 2022 CCD Calculator'!$I$64,MIN(ROUND((B330-'Step 2 - 2022 CCD Calculator'!$I$65)*'Step 2 - 2022 CCD Calculator'!$D$61,2),'Step 2 - 2022 CCD Calculator'!$D$60),""))))</f>
        <v>2875</v>
      </c>
      <c r="E330" s="175"/>
    </row>
    <row r="331" spans="2:5">
      <c r="B331" s="157">
        <v>326</v>
      </c>
      <c r="C331" s="166">
        <f>IF(B331&lt;='Step 2 - 2022 CCD Calculator'!$I$60,'Step 2 - 2022 CCD Calculator'!$C$57,IF(AND(B331&gt;'Step 2 - 2022 CCD Calculator'!$I$60,B331&lt;='Step 2 - 2022 CCD Calculator'!$I$61),'Step 2 - 2022 CCD Calculator'!$C$58,IF(AND(B331&gt;'Step 2 - 2022 CCD Calculator'!$I$61,B331&lt;='Step 2 - 2022 CCD Calculator'!$I$63),ROUND('Step 2 - 2022 CCD Calculator'!$C$57+(B331-0)*'Step 2 - 2022 CCD Calculator'!$C$59,2),IF(B331&gt;'Step 2 - 2022 CCD Calculator'!$I$64,MIN(ROUND((B331-'Step 2 - 2022 CCD Calculator'!$I$65)*'Step 2 - 2022 CCD Calculator'!$C$61,2),'Step 2 - 2022 CCD Calculator'!$C$60),""))))</f>
        <v>5175</v>
      </c>
      <c r="D331" s="166">
        <f>IF(B331&lt;='Step 2 - 2022 CCD Calculator'!$I$60,'Step 2 - 2022 CCD Calculator'!$D$57,IF(AND(B331&gt;'Step 2 - 2022 CCD Calculator'!$I$60,B331&lt;='Step 2 - 2022 CCD Calculator'!$I$61),'Step 2 - 2022 CCD Calculator'!$D$58,IF(AND(B331&gt;'Step 2 - 2022 CCD Calculator'!$I$61,B331&lt;='Step 2 - 2022 CCD Calculator'!$I$63),ROUND('Step 2 - 2022 CCD Calculator'!$D$57+(B331-0)*'Step 2 - 2022 CCD Calculator'!$D$59,2),IF(B331&gt;'Step 2 - 2022 CCD Calculator'!$I$64,MIN(ROUND((B331-'Step 2 - 2022 CCD Calculator'!$I$65)*'Step 2 - 2022 CCD Calculator'!$D$61,2),'Step 2 - 2022 CCD Calculator'!$D$60),""))))</f>
        <v>2875</v>
      </c>
      <c r="E331" s="175"/>
    </row>
    <row r="332" spans="2:5">
      <c r="B332" s="157">
        <v>327</v>
      </c>
      <c r="C332" s="166">
        <f>IF(B332&lt;='Step 2 - 2022 CCD Calculator'!$I$60,'Step 2 - 2022 CCD Calculator'!$C$57,IF(AND(B332&gt;'Step 2 - 2022 CCD Calculator'!$I$60,B332&lt;='Step 2 - 2022 CCD Calculator'!$I$61),'Step 2 - 2022 CCD Calculator'!$C$58,IF(AND(B332&gt;'Step 2 - 2022 CCD Calculator'!$I$61,B332&lt;='Step 2 - 2022 CCD Calculator'!$I$63),ROUND('Step 2 - 2022 CCD Calculator'!$C$57+(B332-0)*'Step 2 - 2022 CCD Calculator'!$C$59,2),IF(B332&gt;'Step 2 - 2022 CCD Calculator'!$I$64,MIN(ROUND((B332-'Step 2 - 2022 CCD Calculator'!$I$65)*'Step 2 - 2022 CCD Calculator'!$C$61,2),'Step 2 - 2022 CCD Calculator'!$C$60),""))))</f>
        <v>5175</v>
      </c>
      <c r="D332" s="166">
        <f>IF(B332&lt;='Step 2 - 2022 CCD Calculator'!$I$60,'Step 2 - 2022 CCD Calculator'!$D$57,IF(AND(B332&gt;'Step 2 - 2022 CCD Calculator'!$I$60,B332&lt;='Step 2 - 2022 CCD Calculator'!$I$61),'Step 2 - 2022 CCD Calculator'!$D$58,IF(AND(B332&gt;'Step 2 - 2022 CCD Calculator'!$I$61,B332&lt;='Step 2 - 2022 CCD Calculator'!$I$63),ROUND('Step 2 - 2022 CCD Calculator'!$D$57+(B332-0)*'Step 2 - 2022 CCD Calculator'!$D$59,2),IF(B332&gt;'Step 2 - 2022 CCD Calculator'!$I$64,MIN(ROUND((B332-'Step 2 - 2022 CCD Calculator'!$I$65)*'Step 2 - 2022 CCD Calculator'!$D$61,2),'Step 2 - 2022 CCD Calculator'!$D$60),""))))</f>
        <v>2875</v>
      </c>
      <c r="E332" s="175"/>
    </row>
    <row r="333" spans="2:5">
      <c r="B333" s="157">
        <v>328</v>
      </c>
      <c r="C333" s="166">
        <f>IF(B333&lt;='Step 2 - 2022 CCD Calculator'!$I$60,'Step 2 - 2022 CCD Calculator'!$C$57,IF(AND(B333&gt;'Step 2 - 2022 CCD Calculator'!$I$60,B333&lt;='Step 2 - 2022 CCD Calculator'!$I$61),'Step 2 - 2022 CCD Calculator'!$C$58,IF(AND(B333&gt;'Step 2 - 2022 CCD Calculator'!$I$61,B333&lt;='Step 2 - 2022 CCD Calculator'!$I$63),ROUND('Step 2 - 2022 CCD Calculator'!$C$57+(B333-0)*'Step 2 - 2022 CCD Calculator'!$C$59,2),IF(B333&gt;'Step 2 - 2022 CCD Calculator'!$I$64,MIN(ROUND((B333-'Step 2 - 2022 CCD Calculator'!$I$65)*'Step 2 - 2022 CCD Calculator'!$C$61,2),'Step 2 - 2022 CCD Calculator'!$C$60),""))))</f>
        <v>5175</v>
      </c>
      <c r="D333" s="166">
        <f>IF(B333&lt;='Step 2 - 2022 CCD Calculator'!$I$60,'Step 2 - 2022 CCD Calculator'!$D$57,IF(AND(B333&gt;'Step 2 - 2022 CCD Calculator'!$I$60,B333&lt;='Step 2 - 2022 CCD Calculator'!$I$61),'Step 2 - 2022 CCD Calculator'!$D$58,IF(AND(B333&gt;'Step 2 - 2022 CCD Calculator'!$I$61,B333&lt;='Step 2 - 2022 CCD Calculator'!$I$63),ROUND('Step 2 - 2022 CCD Calculator'!$D$57+(B333-0)*'Step 2 - 2022 CCD Calculator'!$D$59,2),IF(B333&gt;'Step 2 - 2022 CCD Calculator'!$I$64,MIN(ROUND((B333-'Step 2 - 2022 CCD Calculator'!$I$65)*'Step 2 - 2022 CCD Calculator'!$D$61,2),'Step 2 - 2022 CCD Calculator'!$D$60),""))))</f>
        <v>2875</v>
      </c>
      <c r="E333" s="175"/>
    </row>
    <row r="334" spans="2:5">
      <c r="B334" s="157">
        <v>329</v>
      </c>
      <c r="C334" s="166">
        <f>IF(B334&lt;='Step 2 - 2022 CCD Calculator'!$I$60,'Step 2 - 2022 CCD Calculator'!$C$57,IF(AND(B334&gt;'Step 2 - 2022 CCD Calculator'!$I$60,B334&lt;='Step 2 - 2022 CCD Calculator'!$I$61),'Step 2 - 2022 CCD Calculator'!$C$58,IF(AND(B334&gt;'Step 2 - 2022 CCD Calculator'!$I$61,B334&lt;='Step 2 - 2022 CCD Calculator'!$I$63),ROUND('Step 2 - 2022 CCD Calculator'!$C$57+(B334-0)*'Step 2 - 2022 CCD Calculator'!$C$59,2),IF(B334&gt;'Step 2 - 2022 CCD Calculator'!$I$64,MIN(ROUND((B334-'Step 2 - 2022 CCD Calculator'!$I$65)*'Step 2 - 2022 CCD Calculator'!$C$61,2),'Step 2 - 2022 CCD Calculator'!$C$60),""))))</f>
        <v>5175</v>
      </c>
      <c r="D334" s="166">
        <f>IF(B334&lt;='Step 2 - 2022 CCD Calculator'!$I$60,'Step 2 - 2022 CCD Calculator'!$D$57,IF(AND(B334&gt;'Step 2 - 2022 CCD Calculator'!$I$60,B334&lt;='Step 2 - 2022 CCD Calculator'!$I$61),'Step 2 - 2022 CCD Calculator'!$D$58,IF(AND(B334&gt;'Step 2 - 2022 CCD Calculator'!$I$61,B334&lt;='Step 2 - 2022 CCD Calculator'!$I$63),ROUND('Step 2 - 2022 CCD Calculator'!$D$57+(B334-0)*'Step 2 - 2022 CCD Calculator'!$D$59,2),IF(B334&gt;'Step 2 - 2022 CCD Calculator'!$I$64,MIN(ROUND((B334-'Step 2 - 2022 CCD Calculator'!$I$65)*'Step 2 - 2022 CCD Calculator'!$D$61,2),'Step 2 - 2022 CCD Calculator'!$D$60),""))))</f>
        <v>2875</v>
      </c>
      <c r="E334" s="175"/>
    </row>
    <row r="335" spans="2:5">
      <c r="B335" s="157">
        <v>330</v>
      </c>
      <c r="C335" s="166">
        <f>IF(B335&lt;='Step 2 - 2022 CCD Calculator'!$I$60,'Step 2 - 2022 CCD Calculator'!$C$57,IF(AND(B335&gt;'Step 2 - 2022 CCD Calculator'!$I$60,B335&lt;='Step 2 - 2022 CCD Calculator'!$I$61),'Step 2 - 2022 CCD Calculator'!$C$58,IF(AND(B335&gt;'Step 2 - 2022 CCD Calculator'!$I$61,B335&lt;='Step 2 - 2022 CCD Calculator'!$I$63),ROUND('Step 2 - 2022 CCD Calculator'!$C$57+(B335-0)*'Step 2 - 2022 CCD Calculator'!$C$59,2),IF(B335&gt;'Step 2 - 2022 CCD Calculator'!$I$64,MIN(ROUND((B335-'Step 2 - 2022 CCD Calculator'!$I$65)*'Step 2 - 2022 CCD Calculator'!$C$61,2),'Step 2 - 2022 CCD Calculator'!$C$60),""))))</f>
        <v>5175</v>
      </c>
      <c r="D335" s="166">
        <f>IF(B335&lt;='Step 2 - 2022 CCD Calculator'!$I$60,'Step 2 - 2022 CCD Calculator'!$D$57,IF(AND(B335&gt;'Step 2 - 2022 CCD Calculator'!$I$60,B335&lt;='Step 2 - 2022 CCD Calculator'!$I$61),'Step 2 - 2022 CCD Calculator'!$D$58,IF(AND(B335&gt;'Step 2 - 2022 CCD Calculator'!$I$61,B335&lt;='Step 2 - 2022 CCD Calculator'!$I$63),ROUND('Step 2 - 2022 CCD Calculator'!$D$57+(B335-0)*'Step 2 - 2022 CCD Calculator'!$D$59,2),IF(B335&gt;'Step 2 - 2022 CCD Calculator'!$I$64,MIN(ROUND((B335-'Step 2 - 2022 CCD Calculator'!$I$65)*'Step 2 - 2022 CCD Calculator'!$D$61,2),'Step 2 - 2022 CCD Calculator'!$D$60),""))))</f>
        <v>2875</v>
      </c>
      <c r="E335" s="175">
        <v>961</v>
      </c>
    </row>
    <row r="336" spans="2:5">
      <c r="B336" s="157">
        <v>331</v>
      </c>
      <c r="C336" s="166">
        <f>IF(B336&lt;='Step 2 - 2022 CCD Calculator'!$I$60,'Step 2 - 2022 CCD Calculator'!$C$57,IF(AND(B336&gt;'Step 2 - 2022 CCD Calculator'!$I$60,B336&lt;='Step 2 - 2022 CCD Calculator'!$I$61),'Step 2 - 2022 CCD Calculator'!$C$58,IF(AND(B336&gt;'Step 2 - 2022 CCD Calculator'!$I$61,B336&lt;='Step 2 - 2022 CCD Calculator'!$I$63),ROUND('Step 2 - 2022 CCD Calculator'!$C$57+(B336-0)*'Step 2 - 2022 CCD Calculator'!$C$59,2),IF(B336&gt;'Step 2 - 2022 CCD Calculator'!$I$64,MIN(ROUND((B336-'Step 2 - 2022 CCD Calculator'!$I$65)*'Step 2 - 2022 CCD Calculator'!$C$61,2),'Step 2 - 2022 CCD Calculator'!$C$60),""))))</f>
        <v>5175</v>
      </c>
      <c r="D336" s="166">
        <f>IF(B336&lt;='Step 2 - 2022 CCD Calculator'!$I$60,'Step 2 - 2022 CCD Calculator'!$D$57,IF(AND(B336&gt;'Step 2 - 2022 CCD Calculator'!$I$60,B336&lt;='Step 2 - 2022 CCD Calculator'!$I$61),'Step 2 - 2022 CCD Calculator'!$D$58,IF(AND(B336&gt;'Step 2 - 2022 CCD Calculator'!$I$61,B336&lt;='Step 2 - 2022 CCD Calculator'!$I$63),ROUND('Step 2 - 2022 CCD Calculator'!$D$57+(B336-0)*'Step 2 - 2022 CCD Calculator'!$D$59,2),IF(B336&gt;'Step 2 - 2022 CCD Calculator'!$I$64,MIN(ROUND((B336-'Step 2 - 2022 CCD Calculator'!$I$65)*'Step 2 - 2022 CCD Calculator'!$D$61,2),'Step 2 - 2022 CCD Calculator'!$D$60),""))))</f>
        <v>2875</v>
      </c>
      <c r="E336" s="175"/>
    </row>
    <row r="337" spans="2:7">
      <c r="B337" s="157">
        <v>332</v>
      </c>
      <c r="C337" s="166">
        <f>IF(B337&lt;='Step 2 - 2022 CCD Calculator'!$I$60,'Step 2 - 2022 CCD Calculator'!$C$57,IF(AND(B337&gt;'Step 2 - 2022 CCD Calculator'!$I$60,B337&lt;='Step 2 - 2022 CCD Calculator'!$I$61),'Step 2 - 2022 CCD Calculator'!$C$58,IF(AND(B337&gt;'Step 2 - 2022 CCD Calculator'!$I$61,B337&lt;='Step 2 - 2022 CCD Calculator'!$I$63),ROUND('Step 2 - 2022 CCD Calculator'!$C$57+(B337-0)*'Step 2 - 2022 CCD Calculator'!$C$59,2),IF(B337&gt;'Step 2 - 2022 CCD Calculator'!$I$64,MIN(ROUND((B337-'Step 2 - 2022 CCD Calculator'!$I$65)*'Step 2 - 2022 CCD Calculator'!$C$61,2),'Step 2 - 2022 CCD Calculator'!$C$60),""))))</f>
        <v>5175</v>
      </c>
      <c r="D337" s="166">
        <f>IF(B337&lt;='Step 2 - 2022 CCD Calculator'!$I$60,'Step 2 - 2022 CCD Calculator'!$D$57,IF(AND(B337&gt;'Step 2 - 2022 CCD Calculator'!$I$60,B337&lt;='Step 2 - 2022 CCD Calculator'!$I$61),'Step 2 - 2022 CCD Calculator'!$D$58,IF(AND(B337&gt;'Step 2 - 2022 CCD Calculator'!$I$61,B337&lt;='Step 2 - 2022 CCD Calculator'!$I$63),ROUND('Step 2 - 2022 CCD Calculator'!$D$57+(B337-0)*'Step 2 - 2022 CCD Calculator'!$D$59,2),IF(B337&gt;'Step 2 - 2022 CCD Calculator'!$I$64,MIN(ROUND((B337-'Step 2 - 2022 CCD Calculator'!$I$65)*'Step 2 - 2022 CCD Calculator'!$D$61,2),'Step 2 - 2022 CCD Calculator'!$D$60),""))))</f>
        <v>2875</v>
      </c>
      <c r="E337" s="175"/>
    </row>
    <row r="338" spans="2:7">
      <c r="B338" s="157">
        <v>333</v>
      </c>
      <c r="C338" s="166">
        <f>IF(B338&lt;='Step 2 - 2022 CCD Calculator'!$I$60,'Step 2 - 2022 CCD Calculator'!$C$57,IF(AND(B338&gt;'Step 2 - 2022 CCD Calculator'!$I$60,B338&lt;='Step 2 - 2022 CCD Calculator'!$I$61),'Step 2 - 2022 CCD Calculator'!$C$58,IF(AND(B338&gt;'Step 2 - 2022 CCD Calculator'!$I$61,B338&lt;='Step 2 - 2022 CCD Calculator'!$I$63),ROUND('Step 2 - 2022 CCD Calculator'!$C$57+(B338-0)*'Step 2 - 2022 CCD Calculator'!$C$59,2),IF(B338&gt;'Step 2 - 2022 CCD Calculator'!$I$64,MIN(ROUND((B338-'Step 2 - 2022 CCD Calculator'!$I$65)*'Step 2 - 2022 CCD Calculator'!$C$61,2),'Step 2 - 2022 CCD Calculator'!$C$60),""))))</f>
        <v>5175</v>
      </c>
      <c r="D338" s="166">
        <f>IF(B338&lt;='Step 2 - 2022 CCD Calculator'!$I$60,'Step 2 - 2022 CCD Calculator'!$D$57,IF(AND(B338&gt;'Step 2 - 2022 CCD Calculator'!$I$60,B338&lt;='Step 2 - 2022 CCD Calculator'!$I$61),'Step 2 - 2022 CCD Calculator'!$D$58,IF(AND(B338&gt;'Step 2 - 2022 CCD Calculator'!$I$61,B338&lt;='Step 2 - 2022 CCD Calculator'!$I$63),ROUND('Step 2 - 2022 CCD Calculator'!$D$57+(B338-0)*'Step 2 - 2022 CCD Calculator'!$D$59,2),IF(B338&gt;'Step 2 - 2022 CCD Calculator'!$I$64,MIN(ROUND((B338-'Step 2 - 2022 CCD Calculator'!$I$65)*'Step 2 - 2022 CCD Calculator'!$D$61,2),'Step 2 - 2022 CCD Calculator'!$D$60),""))))</f>
        <v>2875</v>
      </c>
      <c r="E338" s="175"/>
    </row>
    <row r="339" spans="2:7">
      <c r="B339" s="157">
        <v>334</v>
      </c>
      <c r="C339" s="166">
        <f>IF(B339&lt;='Step 2 - 2022 CCD Calculator'!$I$60,'Step 2 - 2022 CCD Calculator'!$C$57,IF(AND(B339&gt;'Step 2 - 2022 CCD Calculator'!$I$60,B339&lt;='Step 2 - 2022 CCD Calculator'!$I$61),'Step 2 - 2022 CCD Calculator'!$C$58,IF(AND(B339&gt;'Step 2 - 2022 CCD Calculator'!$I$61,B339&lt;='Step 2 - 2022 CCD Calculator'!$I$63),ROUND('Step 2 - 2022 CCD Calculator'!$C$57+(B339-0)*'Step 2 - 2022 CCD Calculator'!$C$59,2),IF(B339&gt;'Step 2 - 2022 CCD Calculator'!$I$64,MIN(ROUND((B339-'Step 2 - 2022 CCD Calculator'!$I$65)*'Step 2 - 2022 CCD Calculator'!$C$61,2),'Step 2 - 2022 CCD Calculator'!$C$60),""))))</f>
        <v>5175</v>
      </c>
      <c r="D339" s="166">
        <f>IF(B339&lt;='Step 2 - 2022 CCD Calculator'!$I$60,'Step 2 - 2022 CCD Calculator'!$D$57,IF(AND(B339&gt;'Step 2 - 2022 CCD Calculator'!$I$60,B339&lt;='Step 2 - 2022 CCD Calculator'!$I$61),'Step 2 - 2022 CCD Calculator'!$D$58,IF(AND(B339&gt;'Step 2 - 2022 CCD Calculator'!$I$61,B339&lt;='Step 2 - 2022 CCD Calculator'!$I$63),ROUND('Step 2 - 2022 CCD Calculator'!$D$57+(B339-0)*'Step 2 - 2022 CCD Calculator'!$D$59,2),IF(B339&gt;'Step 2 - 2022 CCD Calculator'!$I$64,MIN(ROUND((B339-'Step 2 - 2022 CCD Calculator'!$I$65)*'Step 2 - 2022 CCD Calculator'!$D$61,2),'Step 2 - 2022 CCD Calculator'!$D$60),""))))</f>
        <v>2875</v>
      </c>
      <c r="E339" s="175"/>
    </row>
    <row r="340" spans="2:7">
      <c r="B340" s="157">
        <v>335</v>
      </c>
      <c r="C340" s="166">
        <f>IF(B340&lt;='Step 2 - 2022 CCD Calculator'!$I$60,'Step 2 - 2022 CCD Calculator'!$C$57,IF(AND(B340&gt;'Step 2 - 2022 CCD Calculator'!$I$60,B340&lt;='Step 2 - 2022 CCD Calculator'!$I$61),'Step 2 - 2022 CCD Calculator'!$C$58,IF(AND(B340&gt;'Step 2 - 2022 CCD Calculator'!$I$61,B340&lt;='Step 2 - 2022 CCD Calculator'!$I$63),ROUND('Step 2 - 2022 CCD Calculator'!$C$57+(B340-0)*'Step 2 - 2022 CCD Calculator'!$C$59,2),IF(B340&gt;'Step 2 - 2022 CCD Calculator'!$I$64,MIN(ROUND((B340-'Step 2 - 2022 CCD Calculator'!$I$65)*'Step 2 - 2022 CCD Calculator'!$C$61,2),'Step 2 - 2022 CCD Calculator'!$C$60),""))))</f>
        <v>5175</v>
      </c>
      <c r="D340" s="166">
        <f>IF(B340&lt;='Step 2 - 2022 CCD Calculator'!$I$60,'Step 2 - 2022 CCD Calculator'!$D$57,IF(AND(B340&gt;'Step 2 - 2022 CCD Calculator'!$I$60,B340&lt;='Step 2 - 2022 CCD Calculator'!$I$61),'Step 2 - 2022 CCD Calculator'!$D$58,IF(AND(B340&gt;'Step 2 - 2022 CCD Calculator'!$I$61,B340&lt;='Step 2 - 2022 CCD Calculator'!$I$63),ROUND('Step 2 - 2022 CCD Calculator'!$D$57+(B340-0)*'Step 2 - 2022 CCD Calculator'!$D$59,2),IF(B340&gt;'Step 2 - 2022 CCD Calculator'!$I$64,MIN(ROUND((B340-'Step 2 - 2022 CCD Calculator'!$I$65)*'Step 2 - 2022 CCD Calculator'!$D$61,2),'Step 2 - 2022 CCD Calculator'!$D$60),""))))</f>
        <v>2875</v>
      </c>
      <c r="E340" s="175"/>
    </row>
    <row r="341" spans="2:7">
      <c r="B341" s="157">
        <v>336</v>
      </c>
      <c r="C341" s="166">
        <f>IF(B341&lt;='Step 2 - 2022 CCD Calculator'!$I$60,'Step 2 - 2022 CCD Calculator'!$C$57,IF(AND(B341&gt;'Step 2 - 2022 CCD Calculator'!$I$60,B341&lt;='Step 2 - 2022 CCD Calculator'!$I$61),'Step 2 - 2022 CCD Calculator'!$C$58,IF(AND(B341&gt;'Step 2 - 2022 CCD Calculator'!$I$61,B341&lt;='Step 2 - 2022 CCD Calculator'!$I$63),ROUND('Step 2 - 2022 CCD Calculator'!$C$57+(B341-0)*'Step 2 - 2022 CCD Calculator'!$C$59,2),IF(B341&gt;'Step 2 - 2022 CCD Calculator'!$I$64,MIN(ROUND((B341-'Step 2 - 2022 CCD Calculator'!$I$65)*'Step 2 - 2022 CCD Calculator'!$C$61,2),'Step 2 - 2022 CCD Calculator'!$C$60),""))))</f>
        <v>5175</v>
      </c>
      <c r="D341" s="166">
        <f>IF(B341&lt;='Step 2 - 2022 CCD Calculator'!$I$60,'Step 2 - 2022 CCD Calculator'!$D$57,IF(AND(B341&gt;'Step 2 - 2022 CCD Calculator'!$I$60,B341&lt;='Step 2 - 2022 CCD Calculator'!$I$61),'Step 2 - 2022 CCD Calculator'!$D$58,IF(AND(B341&gt;'Step 2 - 2022 CCD Calculator'!$I$61,B341&lt;='Step 2 - 2022 CCD Calculator'!$I$63),ROUND('Step 2 - 2022 CCD Calculator'!$D$57+(B341-0)*'Step 2 - 2022 CCD Calculator'!$D$59,2),IF(B341&gt;'Step 2 - 2022 CCD Calculator'!$I$64,MIN(ROUND((B341-'Step 2 - 2022 CCD Calculator'!$I$65)*'Step 2 - 2022 CCD Calculator'!$D$61,2),'Step 2 - 2022 CCD Calculator'!$D$60),""))))</f>
        <v>2875</v>
      </c>
      <c r="E341" s="175"/>
    </row>
    <row r="342" spans="2:7">
      <c r="B342" s="157">
        <v>337</v>
      </c>
      <c r="C342" s="166">
        <f>IF(B342&lt;='Step 2 - 2022 CCD Calculator'!$I$60,'Step 2 - 2022 CCD Calculator'!$C$57,IF(AND(B342&gt;'Step 2 - 2022 CCD Calculator'!$I$60,B342&lt;='Step 2 - 2022 CCD Calculator'!$I$61),'Step 2 - 2022 CCD Calculator'!$C$58,IF(AND(B342&gt;'Step 2 - 2022 CCD Calculator'!$I$61,B342&lt;='Step 2 - 2022 CCD Calculator'!$I$63),ROUND('Step 2 - 2022 CCD Calculator'!$C$57+(B342-0)*'Step 2 - 2022 CCD Calculator'!$C$59,2),IF(B342&gt;'Step 2 - 2022 CCD Calculator'!$I$64,MIN(ROUND((B342-'Step 2 - 2022 CCD Calculator'!$I$65)*'Step 2 - 2022 CCD Calculator'!$C$61,2),'Step 2 - 2022 CCD Calculator'!$C$60),""))))</f>
        <v>5175</v>
      </c>
      <c r="D342" s="166">
        <f>IF(B342&lt;='Step 2 - 2022 CCD Calculator'!$I$60,'Step 2 - 2022 CCD Calculator'!$D$57,IF(AND(B342&gt;'Step 2 - 2022 CCD Calculator'!$I$60,B342&lt;='Step 2 - 2022 CCD Calculator'!$I$61),'Step 2 - 2022 CCD Calculator'!$D$58,IF(AND(B342&gt;'Step 2 - 2022 CCD Calculator'!$I$61,B342&lt;='Step 2 - 2022 CCD Calculator'!$I$63),ROUND('Step 2 - 2022 CCD Calculator'!$D$57+(B342-0)*'Step 2 - 2022 CCD Calculator'!$D$59,2),IF(B342&gt;'Step 2 - 2022 CCD Calculator'!$I$64,MIN(ROUND((B342-'Step 2 - 2022 CCD Calculator'!$I$65)*'Step 2 - 2022 CCD Calculator'!$D$61,2),'Step 2 - 2022 CCD Calculator'!$D$60),""))))</f>
        <v>2875</v>
      </c>
      <c r="E342" s="175"/>
    </row>
    <row r="343" spans="2:7">
      <c r="B343" s="157">
        <v>338</v>
      </c>
      <c r="C343" s="166">
        <f>IF(B343&lt;='Step 2 - 2022 CCD Calculator'!$I$60,'Step 2 - 2022 CCD Calculator'!$C$57,IF(AND(B343&gt;'Step 2 - 2022 CCD Calculator'!$I$60,B343&lt;='Step 2 - 2022 CCD Calculator'!$I$61),'Step 2 - 2022 CCD Calculator'!$C$58,IF(AND(B343&gt;'Step 2 - 2022 CCD Calculator'!$I$61,B343&lt;='Step 2 - 2022 CCD Calculator'!$I$63),ROUND('Step 2 - 2022 CCD Calculator'!$C$57+(B343-0)*'Step 2 - 2022 CCD Calculator'!$C$59,2),IF(B343&gt;'Step 2 - 2022 CCD Calculator'!$I$64,MIN(ROUND((B343-'Step 2 - 2022 CCD Calculator'!$I$65)*'Step 2 - 2022 CCD Calculator'!$C$61,2),'Step 2 - 2022 CCD Calculator'!$C$60),""))))</f>
        <v>5175</v>
      </c>
      <c r="D343" s="166">
        <f>IF(B343&lt;='Step 2 - 2022 CCD Calculator'!$I$60,'Step 2 - 2022 CCD Calculator'!$D$57,IF(AND(B343&gt;'Step 2 - 2022 CCD Calculator'!$I$60,B343&lt;='Step 2 - 2022 CCD Calculator'!$I$61),'Step 2 - 2022 CCD Calculator'!$D$58,IF(AND(B343&gt;'Step 2 - 2022 CCD Calculator'!$I$61,B343&lt;='Step 2 - 2022 CCD Calculator'!$I$63),ROUND('Step 2 - 2022 CCD Calculator'!$D$57+(B343-0)*'Step 2 - 2022 CCD Calculator'!$D$59,2),IF(B343&gt;'Step 2 - 2022 CCD Calculator'!$I$64,MIN(ROUND((B343-'Step 2 - 2022 CCD Calculator'!$I$65)*'Step 2 - 2022 CCD Calculator'!$D$61,2),'Step 2 - 2022 CCD Calculator'!$D$60),""))))</f>
        <v>2875</v>
      </c>
      <c r="E343" s="175"/>
    </row>
    <row r="344" spans="2:7">
      <c r="B344" s="157">
        <v>339</v>
      </c>
      <c r="C344" s="166">
        <f>IF(B344&lt;='Step 2 - 2022 CCD Calculator'!$I$60,'Step 2 - 2022 CCD Calculator'!$C$57,IF(AND(B344&gt;'Step 2 - 2022 CCD Calculator'!$I$60,B344&lt;='Step 2 - 2022 CCD Calculator'!$I$61),'Step 2 - 2022 CCD Calculator'!$C$58,IF(AND(B344&gt;'Step 2 - 2022 CCD Calculator'!$I$61,B344&lt;='Step 2 - 2022 CCD Calculator'!$I$63),ROUND('Step 2 - 2022 CCD Calculator'!$C$57+(B344-0)*'Step 2 - 2022 CCD Calculator'!$C$59,2),IF(B344&gt;'Step 2 - 2022 CCD Calculator'!$I$64,MIN(ROUND((B344-'Step 2 - 2022 CCD Calculator'!$I$65)*'Step 2 - 2022 CCD Calculator'!$C$61,2),'Step 2 - 2022 CCD Calculator'!$C$60),""))))</f>
        <v>5175</v>
      </c>
      <c r="D344" s="166">
        <f>IF(B344&lt;='Step 2 - 2022 CCD Calculator'!$I$60,'Step 2 - 2022 CCD Calculator'!$D$57,IF(AND(B344&gt;'Step 2 - 2022 CCD Calculator'!$I$60,B344&lt;='Step 2 - 2022 CCD Calculator'!$I$61),'Step 2 - 2022 CCD Calculator'!$D$58,IF(AND(B344&gt;'Step 2 - 2022 CCD Calculator'!$I$61,B344&lt;='Step 2 - 2022 CCD Calculator'!$I$63),ROUND('Step 2 - 2022 CCD Calculator'!$D$57+(B344-0)*'Step 2 - 2022 CCD Calculator'!$D$59,2),IF(B344&gt;'Step 2 - 2022 CCD Calculator'!$I$64,MIN(ROUND((B344-'Step 2 - 2022 CCD Calculator'!$I$65)*'Step 2 - 2022 CCD Calculator'!$D$61,2),'Step 2 - 2022 CCD Calculator'!$D$60),""))))</f>
        <v>2875</v>
      </c>
      <c r="E344" s="175"/>
    </row>
    <row r="345" spans="2:7">
      <c r="B345" s="157">
        <v>340</v>
      </c>
      <c r="C345" s="166">
        <f>IF(B345&lt;='Step 2 - 2022 CCD Calculator'!$I$60,'Step 2 - 2022 CCD Calculator'!$C$57,IF(AND(B345&gt;'Step 2 - 2022 CCD Calculator'!$I$60,B345&lt;='Step 2 - 2022 CCD Calculator'!$I$61),'Step 2 - 2022 CCD Calculator'!$C$58,IF(AND(B345&gt;'Step 2 - 2022 CCD Calculator'!$I$61,B345&lt;='Step 2 - 2022 CCD Calculator'!$I$63),ROUND('Step 2 - 2022 CCD Calculator'!$C$57+(B345-0)*'Step 2 - 2022 CCD Calculator'!$C$59,2),IF(B345&gt;'Step 2 - 2022 CCD Calculator'!$I$64,MIN(ROUND((B345-'Step 2 - 2022 CCD Calculator'!$I$65)*'Step 2 - 2022 CCD Calculator'!$C$61,2),'Step 2 - 2022 CCD Calculator'!$C$60),""))))</f>
        <v>5175</v>
      </c>
      <c r="D345" s="166">
        <f>IF(B345&lt;='Step 2 - 2022 CCD Calculator'!$I$60,'Step 2 - 2022 CCD Calculator'!$D$57,IF(AND(B345&gt;'Step 2 - 2022 CCD Calculator'!$I$60,B345&lt;='Step 2 - 2022 CCD Calculator'!$I$61),'Step 2 - 2022 CCD Calculator'!$D$58,IF(AND(B345&gt;'Step 2 - 2022 CCD Calculator'!$I$61,B345&lt;='Step 2 - 2022 CCD Calculator'!$I$63),ROUND('Step 2 - 2022 CCD Calculator'!$D$57+(B345-0)*'Step 2 - 2022 CCD Calculator'!$D$59,2),IF(B345&gt;'Step 2 - 2022 CCD Calculator'!$I$64,MIN(ROUND((B345-'Step 2 - 2022 CCD Calculator'!$I$65)*'Step 2 - 2022 CCD Calculator'!$D$61,2),'Step 2 - 2022 CCD Calculator'!$D$60),""))))</f>
        <v>2875</v>
      </c>
      <c r="E345" s="175">
        <v>432</v>
      </c>
    </row>
    <row r="346" spans="2:7">
      <c r="B346" s="157">
        <v>341</v>
      </c>
      <c r="C346" s="166">
        <f>IF(B346&lt;='Step 2 - 2022 CCD Calculator'!$I$60,'Step 2 - 2022 CCD Calculator'!$C$57,IF(AND(B346&gt;'Step 2 - 2022 CCD Calculator'!$I$60,B346&lt;='Step 2 - 2022 CCD Calculator'!$I$61),'Step 2 - 2022 CCD Calculator'!$C$58,IF(AND(B346&gt;'Step 2 - 2022 CCD Calculator'!$I$61,B346&lt;='Step 2 - 2022 CCD Calculator'!$I$63),ROUND('Step 2 - 2022 CCD Calculator'!$C$57+(B346-0)*'Step 2 - 2022 CCD Calculator'!$C$59,2),IF(B346&gt;'Step 2 - 2022 CCD Calculator'!$I$64,MIN(ROUND((B346-'Step 2 - 2022 CCD Calculator'!$I$65)*'Step 2 - 2022 CCD Calculator'!$C$61,2),'Step 2 - 2022 CCD Calculator'!$C$60),""))))</f>
        <v>5175</v>
      </c>
      <c r="D346" s="166">
        <f>IF(B346&lt;='Step 2 - 2022 CCD Calculator'!$I$60,'Step 2 - 2022 CCD Calculator'!$D$57,IF(AND(B346&gt;'Step 2 - 2022 CCD Calculator'!$I$60,B346&lt;='Step 2 - 2022 CCD Calculator'!$I$61),'Step 2 - 2022 CCD Calculator'!$D$58,IF(AND(B346&gt;'Step 2 - 2022 CCD Calculator'!$I$61,B346&lt;='Step 2 - 2022 CCD Calculator'!$I$63),ROUND('Step 2 - 2022 CCD Calculator'!$D$57+(B346-0)*'Step 2 - 2022 CCD Calculator'!$D$59,2),IF(B346&gt;'Step 2 - 2022 CCD Calculator'!$I$64,MIN(ROUND((B346-'Step 2 - 2022 CCD Calculator'!$I$65)*'Step 2 - 2022 CCD Calculator'!$D$61,2),'Step 2 - 2022 CCD Calculator'!$D$60),""))))</f>
        <v>2875</v>
      </c>
      <c r="E346" s="175"/>
    </row>
    <row r="347" spans="2:7">
      <c r="B347" s="157">
        <v>342</v>
      </c>
      <c r="C347" s="166">
        <f>IF(B347&lt;='Step 2 - 2022 CCD Calculator'!$I$60,'Step 2 - 2022 CCD Calculator'!$C$57,IF(AND(B347&gt;'Step 2 - 2022 CCD Calculator'!$I$60,B347&lt;='Step 2 - 2022 CCD Calculator'!$I$61),'Step 2 - 2022 CCD Calculator'!$C$58,IF(AND(B347&gt;'Step 2 - 2022 CCD Calculator'!$I$61,B347&lt;='Step 2 - 2022 CCD Calculator'!$I$63),ROUND('Step 2 - 2022 CCD Calculator'!$C$57+(B347-0)*'Step 2 - 2022 CCD Calculator'!$C$59,2),IF(B347&gt;'Step 2 - 2022 CCD Calculator'!$I$64,MIN(ROUND((B347-'Step 2 - 2022 CCD Calculator'!$I$65)*'Step 2 - 2022 CCD Calculator'!$C$61,2),'Step 2 - 2022 CCD Calculator'!$C$60),""))))</f>
        <v>5175</v>
      </c>
      <c r="D347" s="166">
        <f>IF(B347&lt;='Step 2 - 2022 CCD Calculator'!$I$60,'Step 2 - 2022 CCD Calculator'!$D$57,IF(AND(B347&gt;'Step 2 - 2022 CCD Calculator'!$I$60,B347&lt;='Step 2 - 2022 CCD Calculator'!$I$61),'Step 2 - 2022 CCD Calculator'!$D$58,IF(AND(B347&gt;'Step 2 - 2022 CCD Calculator'!$I$61,B347&lt;='Step 2 - 2022 CCD Calculator'!$I$63),ROUND('Step 2 - 2022 CCD Calculator'!$D$57+(B347-0)*'Step 2 - 2022 CCD Calculator'!$D$59,2),IF(B347&gt;'Step 2 - 2022 CCD Calculator'!$I$64,MIN(ROUND((B347-'Step 2 - 2022 CCD Calculator'!$I$65)*'Step 2 - 2022 CCD Calculator'!$D$61,2),'Step 2 - 2022 CCD Calculator'!$D$60),""))))</f>
        <v>2875</v>
      </c>
      <c r="E347" s="175"/>
    </row>
    <row r="348" spans="2:7">
      <c r="B348" s="157">
        <v>343</v>
      </c>
      <c r="C348" s="166">
        <f>IF(B348&lt;='Step 2 - 2022 CCD Calculator'!$I$60,'Step 2 - 2022 CCD Calculator'!$C$57,IF(AND(B348&gt;'Step 2 - 2022 CCD Calculator'!$I$60,B348&lt;='Step 2 - 2022 CCD Calculator'!$I$61),'Step 2 - 2022 CCD Calculator'!$C$58,IF(AND(B348&gt;'Step 2 - 2022 CCD Calculator'!$I$61,B348&lt;='Step 2 - 2022 CCD Calculator'!$I$63),ROUND('Step 2 - 2022 CCD Calculator'!$C$57+(B348-0)*'Step 2 - 2022 CCD Calculator'!$C$59,2),IF(B348&gt;'Step 2 - 2022 CCD Calculator'!$I$64,MIN(ROUND((B348-'Step 2 - 2022 CCD Calculator'!$I$65)*'Step 2 - 2022 CCD Calculator'!$C$61,2),'Step 2 - 2022 CCD Calculator'!$C$60),""))))</f>
        <v>5175</v>
      </c>
      <c r="D348" s="166">
        <f>IF(B348&lt;='Step 2 - 2022 CCD Calculator'!$I$60,'Step 2 - 2022 CCD Calculator'!$D$57,IF(AND(B348&gt;'Step 2 - 2022 CCD Calculator'!$I$60,B348&lt;='Step 2 - 2022 CCD Calculator'!$I$61),'Step 2 - 2022 CCD Calculator'!$D$58,IF(AND(B348&gt;'Step 2 - 2022 CCD Calculator'!$I$61,B348&lt;='Step 2 - 2022 CCD Calculator'!$I$63),ROUND('Step 2 - 2022 CCD Calculator'!$D$57+(B348-0)*'Step 2 - 2022 CCD Calculator'!$D$59,2),IF(B348&gt;'Step 2 - 2022 CCD Calculator'!$I$64,MIN(ROUND((B348-'Step 2 - 2022 CCD Calculator'!$I$65)*'Step 2 - 2022 CCD Calculator'!$D$61,2),'Step 2 - 2022 CCD Calculator'!$D$60),""))))</f>
        <v>2875</v>
      </c>
      <c r="E348" s="175"/>
    </row>
    <row r="349" spans="2:7">
      <c r="B349" s="157">
        <v>344</v>
      </c>
      <c r="C349" s="166">
        <f>IF(B349&lt;='Step 2 - 2022 CCD Calculator'!$I$60,'Step 2 - 2022 CCD Calculator'!$C$57,IF(AND(B349&gt;'Step 2 - 2022 CCD Calculator'!$I$60,B349&lt;='Step 2 - 2022 CCD Calculator'!$I$61),'Step 2 - 2022 CCD Calculator'!$C$58,IF(AND(B349&gt;'Step 2 - 2022 CCD Calculator'!$I$61,B349&lt;='Step 2 - 2022 CCD Calculator'!$I$63),ROUND('Step 2 - 2022 CCD Calculator'!$C$57+(B349-0)*'Step 2 - 2022 CCD Calculator'!$C$59,2),IF(B349&gt;'Step 2 - 2022 CCD Calculator'!$I$64,MIN(ROUND((B349-'Step 2 - 2022 CCD Calculator'!$I$65)*'Step 2 - 2022 CCD Calculator'!$C$61,2),'Step 2 - 2022 CCD Calculator'!$C$60),""))))</f>
        <v>5175</v>
      </c>
      <c r="D349" s="166">
        <f>IF(B349&lt;='Step 2 - 2022 CCD Calculator'!$I$60,'Step 2 - 2022 CCD Calculator'!$D$57,IF(AND(B349&gt;'Step 2 - 2022 CCD Calculator'!$I$60,B349&lt;='Step 2 - 2022 CCD Calculator'!$I$61),'Step 2 - 2022 CCD Calculator'!$D$58,IF(AND(B349&gt;'Step 2 - 2022 CCD Calculator'!$I$61,B349&lt;='Step 2 - 2022 CCD Calculator'!$I$63),ROUND('Step 2 - 2022 CCD Calculator'!$D$57+(B349-0)*'Step 2 - 2022 CCD Calculator'!$D$59,2),IF(B349&gt;'Step 2 - 2022 CCD Calculator'!$I$64,MIN(ROUND((B349-'Step 2 - 2022 CCD Calculator'!$I$65)*'Step 2 - 2022 CCD Calculator'!$D$61,2),'Step 2 - 2022 CCD Calculator'!$D$60),""))))</f>
        <v>2875</v>
      </c>
      <c r="E349" s="175"/>
    </row>
    <row r="350" spans="2:7">
      <c r="B350" s="157">
        <v>345</v>
      </c>
      <c r="C350" s="166">
        <f>IF(B350&lt;='Step 2 - 2022 CCD Calculator'!$I$60,'Step 2 - 2022 CCD Calculator'!$C$57,IF(AND(B350&gt;'Step 2 - 2022 CCD Calculator'!$I$60,B350&lt;='Step 2 - 2022 CCD Calculator'!$I$61),'Step 2 - 2022 CCD Calculator'!$C$58,IF(AND(B350&gt;'Step 2 - 2022 CCD Calculator'!$I$61,B350&lt;='Step 2 - 2022 CCD Calculator'!$I$63),ROUND('Step 2 - 2022 CCD Calculator'!$C$57+(B350-0)*'Step 2 - 2022 CCD Calculator'!$C$59,2),IF(B350&gt;'Step 2 - 2022 CCD Calculator'!$I$64,MIN(ROUND((B350-'Step 2 - 2022 CCD Calculator'!$I$65)*'Step 2 - 2022 CCD Calculator'!$C$61,2),'Step 2 - 2022 CCD Calculator'!$C$60),""))))</f>
        <v>5175</v>
      </c>
      <c r="D350" s="166">
        <f>IF(B350&lt;='Step 2 - 2022 CCD Calculator'!$I$60,'Step 2 - 2022 CCD Calculator'!$D$57,IF(AND(B350&gt;'Step 2 - 2022 CCD Calculator'!$I$60,B350&lt;='Step 2 - 2022 CCD Calculator'!$I$61),'Step 2 - 2022 CCD Calculator'!$D$58,IF(AND(B350&gt;'Step 2 - 2022 CCD Calculator'!$I$61,B350&lt;='Step 2 - 2022 CCD Calculator'!$I$63),ROUND('Step 2 - 2022 CCD Calculator'!$D$57+(B350-0)*'Step 2 - 2022 CCD Calculator'!$D$59,2),IF(B350&gt;'Step 2 - 2022 CCD Calculator'!$I$64,MIN(ROUND((B350-'Step 2 - 2022 CCD Calculator'!$I$65)*'Step 2 - 2022 CCD Calculator'!$D$61,2),'Step 2 - 2022 CCD Calculator'!$D$60),""))))</f>
        <v>2875</v>
      </c>
      <c r="E350" s="175"/>
      <c r="G350" s="162" t="s">
        <v>217</v>
      </c>
    </row>
  </sheetData>
  <conditionalFormatting sqref="C5:D35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/>
  </sheetPr>
  <dimension ref="A1:AU166"/>
  <sheetViews>
    <sheetView workbookViewId="0">
      <selection activeCell="C10" sqref="C10"/>
    </sheetView>
  </sheetViews>
  <sheetFormatPr defaultColWidth="11" defaultRowHeight="15.75"/>
  <cols>
    <col min="1" max="1" width="19.625" style="12" customWidth="1"/>
    <col min="2" max="2" width="15.125" style="12" customWidth="1"/>
    <col min="3" max="3" width="32.125" style="12" customWidth="1"/>
    <col min="4" max="4" width="14.625" style="12" customWidth="1"/>
    <col min="5" max="5" width="11" style="12"/>
    <col min="6" max="7" width="1.625" style="12" customWidth="1"/>
    <col min="8" max="8" width="15.125" style="98" customWidth="1"/>
    <col min="9" max="11" width="11" style="12"/>
    <col min="12" max="12" width="8.625" style="99" hidden="1" customWidth="1"/>
    <col min="13" max="13" width="9.125" style="99" hidden="1" customWidth="1"/>
    <col min="14" max="14" width="11" style="12"/>
    <col min="15" max="15" width="1.625" style="154" customWidth="1"/>
    <col min="16" max="16" width="13.875" style="98" customWidth="1"/>
    <col min="17" max="17" width="11.5" style="12" bestFit="1" customWidth="1"/>
    <col min="18" max="47" width="11" style="12"/>
  </cols>
  <sheetData>
    <row r="1" spans="1:17" ht="36">
      <c r="A1" s="108" t="s">
        <v>140</v>
      </c>
      <c r="C1" s="178" t="s">
        <v>230</v>
      </c>
      <c r="D1" s="179"/>
      <c r="E1" s="179"/>
      <c r="F1" s="179"/>
      <c r="G1" s="179"/>
      <c r="H1" s="179"/>
      <c r="I1" s="179"/>
      <c r="J1" s="179"/>
      <c r="K1" s="179"/>
    </row>
    <row r="2" spans="1:17" hidden="1">
      <c r="A2" s="121">
        <v>6</v>
      </c>
      <c r="B2" s="121" t="s">
        <v>183</v>
      </c>
      <c r="C2" s="121" t="s">
        <v>182</v>
      </c>
      <c r="D2" s="12" t="s">
        <v>132</v>
      </c>
      <c r="E2" s="12" t="s">
        <v>5</v>
      </c>
      <c r="G2" s="101"/>
      <c r="H2" s="98">
        <v>50000</v>
      </c>
      <c r="I2" s="110">
        <v>16</v>
      </c>
    </row>
    <row r="3" spans="1:17" ht="6" customHeight="1">
      <c r="I3" s="109">
        <v>3</v>
      </c>
      <c r="J3" s="109">
        <v>2</v>
      </c>
      <c r="K3" s="109">
        <v>1</v>
      </c>
      <c r="L3" s="134"/>
      <c r="M3" s="134"/>
      <c r="N3" s="109"/>
      <c r="O3" s="154" t="s">
        <v>139</v>
      </c>
      <c r="P3" s="109" t="s">
        <v>139</v>
      </c>
    </row>
    <row r="4" spans="1:17" ht="48">
      <c r="A4" s="104"/>
      <c r="B4" s="105" t="s">
        <v>0</v>
      </c>
      <c r="C4" s="105" t="s">
        <v>1</v>
      </c>
      <c r="D4" s="105" t="s">
        <v>2</v>
      </c>
      <c r="E4" s="105" t="s">
        <v>3</v>
      </c>
      <c r="F4" s="105"/>
      <c r="G4" s="105"/>
      <c r="H4" s="106" t="s">
        <v>32</v>
      </c>
      <c r="I4" s="105" t="s">
        <v>138</v>
      </c>
      <c r="J4" s="105" t="s">
        <v>138</v>
      </c>
      <c r="K4" s="105" t="s">
        <v>138</v>
      </c>
      <c r="L4" s="105" t="s">
        <v>124</v>
      </c>
      <c r="M4" s="105" t="s">
        <v>123</v>
      </c>
      <c r="N4" s="105" t="s">
        <v>138</v>
      </c>
      <c r="O4" s="155"/>
      <c r="P4" s="106" t="s">
        <v>105</v>
      </c>
      <c r="Q4" s="105" t="s">
        <v>33</v>
      </c>
    </row>
    <row r="5" spans="1:17" ht="18.75">
      <c r="I5" s="107" t="s">
        <v>10</v>
      </c>
      <c r="J5" s="107" t="s">
        <v>30</v>
      </c>
      <c r="K5" s="107" t="s">
        <v>31</v>
      </c>
      <c r="L5" s="107"/>
      <c r="M5" s="107"/>
      <c r="N5" s="111" t="s">
        <v>31</v>
      </c>
    </row>
    <row r="6" spans="1:17" ht="21">
      <c r="A6" s="100" t="s">
        <v>225</v>
      </c>
      <c r="N6" s="84"/>
    </row>
    <row r="7" spans="1:17">
      <c r="A7" s="147">
        <v>1</v>
      </c>
      <c r="B7" s="147" t="s">
        <v>219</v>
      </c>
      <c r="C7" s="147" t="s">
        <v>220</v>
      </c>
      <c r="D7" s="56" t="s">
        <v>9</v>
      </c>
      <c r="E7" s="164" t="s">
        <v>5</v>
      </c>
      <c r="F7" s="56"/>
      <c r="G7" s="148"/>
      <c r="H7" s="151">
        <v>50000</v>
      </c>
      <c r="I7" s="149">
        <v>0</v>
      </c>
      <c r="J7" s="150"/>
      <c r="K7" s="150"/>
      <c r="L7" s="99" t="str">
        <f t="shared" ref="L7:L26" si="0">CONCATENATE(IF($K7&gt;0,$K$3,IF($J7&gt;0,$J$3,$I$3)),LEFT($D7,1))</f>
        <v>3E</v>
      </c>
      <c r="M7" s="99">
        <f t="shared" ref="M7:M26" si="1">IF(LEFT($L7,1)="3",I7,IF(LEFT($L7,1)="2",J7,K7))</f>
        <v>0</v>
      </c>
      <c r="N7" s="124">
        <f>IF(SUM($I7:$K7)=0,0,IF(LEFT(L7,1)="1",K7,LOOKUP($L7,'WLTP Conversions ICCT table'!$A$54:$A$57,'WLTP Conversions ICCT table'!$D$54:$D$57)*$M7+LOOKUP(L7,'WLTP Conversions ICCT table'!$A$54:$A$57,'WLTP Conversions ICCT table'!$E$54:$E$57)))</f>
        <v>0</v>
      </c>
      <c r="O7" s="154" t="str">
        <f t="shared" ref="O7:O26" si="2">B7&amp;" "&amp;C7</f>
        <v>Example One</v>
      </c>
      <c r="P7" s="167">
        <f>LOOKUP(ROUND(N7,0),'2022 CCD Schedule'!$B$5:$B$303,'2022 CCD Schedule'!$C$5:$C$303)</f>
        <v>-8625</v>
      </c>
      <c r="Q7" s="168">
        <f t="shared" ref="Q7:Q26" si="3">IFERROR(H7+P7,H7)</f>
        <v>41375</v>
      </c>
    </row>
    <row r="8" spans="1:17">
      <c r="A8" s="147">
        <v>2</v>
      </c>
      <c r="B8" s="147" t="s">
        <v>221</v>
      </c>
      <c r="C8" s="147" t="s">
        <v>222</v>
      </c>
      <c r="D8" s="56" t="s">
        <v>132</v>
      </c>
      <c r="E8" s="164" t="s">
        <v>5</v>
      </c>
      <c r="F8" s="56"/>
      <c r="G8" s="148"/>
      <c r="H8" s="151">
        <v>50000</v>
      </c>
      <c r="I8" s="149">
        <v>50</v>
      </c>
      <c r="J8" s="150"/>
      <c r="K8" s="150"/>
      <c r="L8" s="99" t="str">
        <f t="shared" si="0"/>
        <v>3P</v>
      </c>
      <c r="M8" s="99">
        <f t="shared" si="1"/>
        <v>50</v>
      </c>
      <c r="N8" s="124">
        <f>IF(SUM($I8:$K8)=0,0,IF(LEFT(L8,1)="1",K8,LOOKUP($L8,'WLTP Conversions ICCT table'!$A$54:$A$57,'WLTP Conversions ICCT table'!$D$54:$D$57)*$M8+LOOKUP(L8,'WLTP Conversions ICCT table'!$A$54:$A$57,'WLTP Conversions ICCT table'!$E$54:$E$57)))</f>
        <v>54.808199999999999</v>
      </c>
      <c r="O8" s="154" t="str">
        <f t="shared" si="2"/>
        <v>Example  Two</v>
      </c>
      <c r="P8" s="167">
        <f>LOOKUP(ROUND(N8,0),'2022 CCD Schedule'!$B$5:$B$303,'2022 CCD Schedule'!$C$5:$C$303)</f>
        <v>-5750</v>
      </c>
      <c r="Q8" s="168">
        <f t="shared" si="3"/>
        <v>44250</v>
      </c>
    </row>
    <row r="9" spans="1:17">
      <c r="A9" s="147">
        <v>3</v>
      </c>
      <c r="B9" s="147" t="s">
        <v>219</v>
      </c>
      <c r="C9" s="147" t="s">
        <v>223</v>
      </c>
      <c r="D9" s="56" t="s">
        <v>6</v>
      </c>
      <c r="E9" s="164" t="s">
        <v>5</v>
      </c>
      <c r="F9" s="56"/>
      <c r="G9" s="148"/>
      <c r="H9" s="151">
        <v>50000</v>
      </c>
      <c r="I9" s="150">
        <v>90</v>
      </c>
      <c r="J9" s="150"/>
      <c r="K9" s="150"/>
      <c r="L9" s="99" t="str">
        <f t="shared" si="0"/>
        <v>3P</v>
      </c>
      <c r="M9" s="99">
        <f t="shared" si="1"/>
        <v>90</v>
      </c>
      <c r="N9" s="124">
        <f>IF(SUM($I9:$K9)=0,0,IF(LEFT(L9,1)="1",K9,LOOKUP($L9,'WLTP Conversions ICCT table'!$A$54:$A$57,'WLTP Conversions ICCT table'!$D$54:$D$57)*$M9+LOOKUP(L9,'WLTP Conversions ICCT table'!$A$54:$A$57,'WLTP Conversions ICCT table'!$E$54:$E$57)))</f>
        <v>99.584199999999996</v>
      </c>
      <c r="O9" s="154" t="str">
        <f t="shared" si="2"/>
        <v>Example Three</v>
      </c>
      <c r="P9" s="167">
        <f>LOOKUP(ROUND(N9,0),'2022 CCD Schedule'!$B$5:$B$303,'2022 CCD Schedule'!$C$5:$C$303)</f>
        <v>-3469.83</v>
      </c>
      <c r="Q9" s="168">
        <f t="shared" si="3"/>
        <v>46530.17</v>
      </c>
    </row>
    <row r="10" spans="1:17">
      <c r="A10" s="147">
        <v>4</v>
      </c>
      <c r="B10" s="147" t="s">
        <v>219</v>
      </c>
      <c r="C10" s="147" t="s">
        <v>223</v>
      </c>
      <c r="D10" s="56" t="s">
        <v>7</v>
      </c>
      <c r="E10" s="164" t="s">
        <v>5</v>
      </c>
      <c r="F10" s="56"/>
      <c r="G10" s="148"/>
      <c r="H10" s="151">
        <v>50000</v>
      </c>
      <c r="I10" s="150">
        <v>150</v>
      </c>
      <c r="J10" s="150"/>
      <c r="K10" s="150"/>
      <c r="L10" s="99" t="str">
        <f t="shared" si="0"/>
        <v>3P</v>
      </c>
      <c r="M10" s="99">
        <f t="shared" si="1"/>
        <v>150</v>
      </c>
      <c r="N10" s="124">
        <f>IF(SUM($I10:$K10)=0,0,IF(LEFT(L10,1)="1",K10,LOOKUP($L10,'WLTP Conversions ICCT table'!$A$54:$A$57,'WLTP Conversions ICCT table'!$D$54:$D$57)*$M10+LOOKUP(L10,'WLTP Conversions ICCT table'!$A$54:$A$57,'WLTP Conversions ICCT table'!$E$54:$E$57)))</f>
        <v>166.7482</v>
      </c>
      <c r="O10" s="154" t="str">
        <f t="shared" si="2"/>
        <v>Example Three</v>
      </c>
      <c r="P10" s="167" t="str">
        <f>LOOKUP(ROUND(N10,0),'2022 CCD Schedule'!$B$5:$B$303,'2022 CCD Schedule'!$C$5:$C$303)</f>
        <v/>
      </c>
      <c r="Q10" s="168">
        <f t="shared" si="3"/>
        <v>50000</v>
      </c>
    </row>
    <row r="11" spans="1:17">
      <c r="A11" s="147">
        <v>5</v>
      </c>
      <c r="B11" s="147" t="s">
        <v>219</v>
      </c>
      <c r="C11" s="147" t="s">
        <v>224</v>
      </c>
      <c r="D11" s="56" t="s">
        <v>4</v>
      </c>
      <c r="E11" s="164" t="s">
        <v>5</v>
      </c>
      <c r="F11" s="56"/>
      <c r="G11" s="148"/>
      <c r="H11" s="151">
        <v>50000</v>
      </c>
      <c r="I11" s="150">
        <v>200</v>
      </c>
      <c r="J11" s="150"/>
      <c r="K11" s="150"/>
      <c r="L11" s="99" t="str">
        <f t="shared" si="0"/>
        <v>3D</v>
      </c>
      <c r="M11" s="99">
        <f t="shared" si="1"/>
        <v>200</v>
      </c>
      <c r="N11" s="124">
        <f>IF(SUM($I11:$K11)=0,0,IF(LEFT(L11,1)="1",K11,LOOKUP($L11,'WLTP Conversions ICCT table'!$A$54:$A$57,'WLTP Conversions ICCT table'!$D$54:$D$57)*$M11+LOOKUP(L11,'WLTP Conversions ICCT table'!$A$54:$A$57,'WLTP Conversions ICCT table'!$E$54:$E$57)))</f>
        <v>230.14999999999998</v>
      </c>
      <c r="O11" s="154" t="str">
        <f t="shared" si="2"/>
        <v>Example Four</v>
      </c>
      <c r="P11" s="167">
        <f>LOOKUP(ROUND(N11,0),'2022 CCD Schedule'!$B$5:$B$303,'2022 CCD Schedule'!$C$5:$C$303)</f>
        <v>2530</v>
      </c>
      <c r="Q11" s="168">
        <f t="shared" si="3"/>
        <v>52530</v>
      </c>
    </row>
    <row r="12" spans="1:17">
      <c r="A12" s="147">
        <v>6</v>
      </c>
      <c r="B12" s="147"/>
      <c r="C12" s="147"/>
      <c r="D12" s="56"/>
      <c r="E12" s="164" t="s">
        <v>5</v>
      </c>
      <c r="F12" s="56"/>
      <c r="G12" s="148"/>
      <c r="H12" s="151">
        <v>50000</v>
      </c>
      <c r="I12" s="150">
        <v>-1</v>
      </c>
      <c r="J12" s="150"/>
      <c r="K12" s="150"/>
      <c r="L12" s="99" t="str">
        <f t="shared" si="0"/>
        <v>3</v>
      </c>
      <c r="M12" s="99">
        <f t="shared" si="1"/>
        <v>-1</v>
      </c>
      <c r="N12" s="124">
        <f>IF(SUM($I12:$K12)=0,0,IF(LEFT(L12,1)="1",K12,LOOKUP($L12,'WLTP Conversions ICCT table'!$A$54:$A$57,'WLTP Conversions ICCT table'!$D$54:$D$57)*$M12+LOOKUP(L12,'WLTP Conversions ICCT table'!$A$54:$A$57,'WLTP Conversions ICCT table'!$E$54:$E$57)))</f>
        <v>-32.208799999999997</v>
      </c>
      <c r="O12" s="154" t="str">
        <f t="shared" si="2"/>
        <v xml:space="preserve"> </v>
      </c>
      <c r="P12" s="167" t="e">
        <f>LOOKUP(ROUND(N12,0),'2022 CCD Schedule'!$B$5:$B$303,'2022 CCD Schedule'!$C$5:$C$303)</f>
        <v>#N/A</v>
      </c>
      <c r="Q12" s="168">
        <f t="shared" si="3"/>
        <v>50000</v>
      </c>
    </row>
    <row r="13" spans="1:17">
      <c r="A13" s="147">
        <v>7</v>
      </c>
      <c r="B13" s="147"/>
      <c r="C13" s="147"/>
      <c r="D13" s="56"/>
      <c r="E13" s="164" t="s">
        <v>5</v>
      </c>
      <c r="F13" s="56"/>
      <c r="G13" s="148"/>
      <c r="H13" s="151">
        <v>50000</v>
      </c>
      <c r="I13" s="150">
        <v>-1</v>
      </c>
      <c r="J13" s="150"/>
      <c r="K13" s="150"/>
      <c r="L13" s="99" t="str">
        <f t="shared" si="0"/>
        <v>3</v>
      </c>
      <c r="M13" s="99">
        <f t="shared" si="1"/>
        <v>-1</v>
      </c>
      <c r="N13" s="124">
        <f>IF(SUM($I13:$K13)=0,0,IF(LEFT(L13,1)="1",K13,LOOKUP($L13,'WLTP Conversions ICCT table'!$A$54:$A$57,'WLTP Conversions ICCT table'!$D$54:$D$57)*$M13+LOOKUP(L13,'WLTP Conversions ICCT table'!$A$54:$A$57,'WLTP Conversions ICCT table'!$E$54:$E$57)))</f>
        <v>-32.208799999999997</v>
      </c>
      <c r="O13" s="154" t="str">
        <f t="shared" si="2"/>
        <v xml:space="preserve"> </v>
      </c>
      <c r="P13" s="167" t="e">
        <f>LOOKUP(ROUND(N13,0),'2022 CCD Schedule'!$B$5:$B$303,'2022 CCD Schedule'!$C$5:$C$303)</f>
        <v>#N/A</v>
      </c>
      <c r="Q13" s="168">
        <f t="shared" si="3"/>
        <v>50000</v>
      </c>
    </row>
    <row r="14" spans="1:17">
      <c r="A14" s="147">
        <v>8</v>
      </c>
      <c r="B14" s="147"/>
      <c r="C14" s="147"/>
      <c r="D14" s="56"/>
      <c r="E14" s="164" t="s">
        <v>5</v>
      </c>
      <c r="F14" s="56"/>
      <c r="G14" s="148"/>
      <c r="H14" s="151">
        <v>50000</v>
      </c>
      <c r="I14" s="150">
        <v>-1</v>
      </c>
      <c r="J14" s="150"/>
      <c r="K14" s="150"/>
      <c r="L14" s="99" t="str">
        <f t="shared" si="0"/>
        <v>3</v>
      </c>
      <c r="M14" s="99">
        <f t="shared" si="1"/>
        <v>-1</v>
      </c>
      <c r="N14" s="124">
        <f>IF(SUM($I14:$K14)=0,0,IF(LEFT(L14,1)="1",K14,LOOKUP($L14,'WLTP Conversions ICCT table'!$A$54:$A$57,'WLTP Conversions ICCT table'!$D$54:$D$57)*$M14+LOOKUP(L14,'WLTP Conversions ICCT table'!$A$54:$A$57,'WLTP Conversions ICCT table'!$E$54:$E$57)))</f>
        <v>-32.208799999999997</v>
      </c>
      <c r="O14" s="154" t="str">
        <f t="shared" si="2"/>
        <v xml:space="preserve"> </v>
      </c>
      <c r="P14" s="167" t="e">
        <f>LOOKUP(ROUND(N14,0),'2022 CCD Schedule'!$B$5:$B$303,'2022 CCD Schedule'!$C$5:$C$303)</f>
        <v>#N/A</v>
      </c>
      <c r="Q14" s="168">
        <f t="shared" si="3"/>
        <v>50000</v>
      </c>
    </row>
    <row r="15" spans="1:17">
      <c r="A15" s="147">
        <v>9</v>
      </c>
      <c r="B15" s="147"/>
      <c r="C15" s="147"/>
      <c r="D15" s="56"/>
      <c r="E15" s="164" t="s">
        <v>5</v>
      </c>
      <c r="F15" s="56"/>
      <c r="G15" s="148"/>
      <c r="H15" s="151">
        <v>50000</v>
      </c>
      <c r="I15" s="150">
        <v>-1</v>
      </c>
      <c r="J15" s="150"/>
      <c r="K15" s="150"/>
      <c r="L15" s="99" t="str">
        <f t="shared" si="0"/>
        <v>3</v>
      </c>
      <c r="M15" s="99">
        <f t="shared" si="1"/>
        <v>-1</v>
      </c>
      <c r="N15" s="124">
        <f>IF(SUM($I15:$K15)=0,0,IF(LEFT(L15,1)="1",K15,LOOKUP($L15,'WLTP Conversions ICCT table'!$A$54:$A$57,'WLTP Conversions ICCT table'!$D$54:$D$57)*$M15+LOOKUP(L15,'WLTP Conversions ICCT table'!$A$54:$A$57,'WLTP Conversions ICCT table'!$E$54:$E$57)))</f>
        <v>-32.208799999999997</v>
      </c>
      <c r="O15" s="154" t="str">
        <f t="shared" si="2"/>
        <v xml:space="preserve"> </v>
      </c>
      <c r="P15" s="167" t="e">
        <f>LOOKUP(ROUND(N15,0),'2022 CCD Schedule'!$B$5:$B$303,'2022 CCD Schedule'!$C$5:$C$303)</f>
        <v>#N/A</v>
      </c>
      <c r="Q15" s="168">
        <f t="shared" si="3"/>
        <v>50000</v>
      </c>
    </row>
    <row r="16" spans="1:17">
      <c r="A16" s="147">
        <v>10</v>
      </c>
      <c r="B16" s="147"/>
      <c r="C16" s="147"/>
      <c r="D16" s="56"/>
      <c r="E16" s="164" t="s">
        <v>5</v>
      </c>
      <c r="F16" s="56"/>
      <c r="G16" s="148"/>
      <c r="H16" s="151">
        <v>50000</v>
      </c>
      <c r="I16" s="150">
        <v>-1</v>
      </c>
      <c r="J16" s="150"/>
      <c r="K16" s="150"/>
      <c r="L16" s="99" t="str">
        <f t="shared" si="0"/>
        <v>3</v>
      </c>
      <c r="M16" s="99">
        <f t="shared" si="1"/>
        <v>-1</v>
      </c>
      <c r="N16" s="124">
        <f>IF(SUM($I16:$K16)=0,0,IF(LEFT(L16,1)="1",K16,LOOKUP($L16,'WLTP Conversions ICCT table'!$A$54:$A$57,'WLTP Conversions ICCT table'!$D$54:$D$57)*$M16+LOOKUP(L16,'WLTP Conversions ICCT table'!$A$54:$A$57,'WLTP Conversions ICCT table'!$E$54:$E$57)))</f>
        <v>-32.208799999999997</v>
      </c>
      <c r="O16" s="154" t="str">
        <f t="shared" si="2"/>
        <v xml:space="preserve"> </v>
      </c>
      <c r="P16" s="167" t="e">
        <f>LOOKUP(ROUND(N16,0),'2022 CCD Schedule'!$B$5:$B$303,'2022 CCD Schedule'!$C$5:$C$303)</f>
        <v>#N/A</v>
      </c>
      <c r="Q16" s="168">
        <f t="shared" si="3"/>
        <v>50000</v>
      </c>
    </row>
    <row r="17" spans="1:17">
      <c r="A17" s="147">
        <v>11</v>
      </c>
      <c r="B17" s="147"/>
      <c r="C17" s="147"/>
      <c r="D17" s="56"/>
      <c r="E17" s="164" t="s">
        <v>5</v>
      </c>
      <c r="F17" s="56"/>
      <c r="G17" s="148"/>
      <c r="H17" s="151">
        <v>50000</v>
      </c>
      <c r="I17" s="150">
        <v>-1</v>
      </c>
      <c r="J17" s="150"/>
      <c r="K17" s="150"/>
      <c r="L17" s="99" t="str">
        <f t="shared" si="0"/>
        <v>3</v>
      </c>
      <c r="M17" s="99">
        <f t="shared" si="1"/>
        <v>-1</v>
      </c>
      <c r="N17" s="124">
        <f>IF(SUM($I17:$K17)=0,0,IF(LEFT(L17,1)="1",K17,LOOKUP($L17,'WLTP Conversions ICCT table'!$A$54:$A$57,'WLTP Conversions ICCT table'!$D$54:$D$57)*$M17+LOOKUP(L17,'WLTP Conversions ICCT table'!$A$54:$A$57,'WLTP Conversions ICCT table'!$E$54:$E$57)))</f>
        <v>-32.208799999999997</v>
      </c>
      <c r="O17" s="154" t="str">
        <f t="shared" si="2"/>
        <v xml:space="preserve"> </v>
      </c>
      <c r="P17" s="167" t="e">
        <f>LOOKUP(ROUND(N17,0),'2022 CCD Schedule'!$B$5:$B$303,'2022 CCD Schedule'!$C$5:$C$303)</f>
        <v>#N/A</v>
      </c>
      <c r="Q17" s="168">
        <f t="shared" si="3"/>
        <v>50000</v>
      </c>
    </row>
    <row r="18" spans="1:17">
      <c r="A18" s="147">
        <v>12</v>
      </c>
      <c r="B18" s="147"/>
      <c r="C18" s="147"/>
      <c r="D18" s="56"/>
      <c r="E18" s="164" t="s">
        <v>5</v>
      </c>
      <c r="F18" s="56"/>
      <c r="G18" s="148"/>
      <c r="H18" s="151">
        <v>50000</v>
      </c>
      <c r="I18" s="150">
        <v>-1</v>
      </c>
      <c r="J18" s="150"/>
      <c r="K18" s="150"/>
      <c r="L18" s="99" t="str">
        <f t="shared" si="0"/>
        <v>3</v>
      </c>
      <c r="M18" s="99">
        <f t="shared" si="1"/>
        <v>-1</v>
      </c>
      <c r="N18" s="124">
        <f>IF(SUM($I18:$K18)=0,0,IF(LEFT(L18,1)="1",K18,LOOKUP($L18,'WLTP Conversions ICCT table'!$A$54:$A$57,'WLTP Conversions ICCT table'!$D$54:$D$57)*$M18+LOOKUP(L18,'WLTP Conversions ICCT table'!$A$54:$A$57,'WLTP Conversions ICCT table'!$E$54:$E$57)))</f>
        <v>-32.208799999999997</v>
      </c>
      <c r="O18" s="154" t="str">
        <f t="shared" si="2"/>
        <v xml:space="preserve"> </v>
      </c>
      <c r="P18" s="167" t="e">
        <f>LOOKUP(ROUND(N18,0),'2022 CCD Schedule'!$B$5:$B$303,'2022 CCD Schedule'!$C$5:$C$303)</f>
        <v>#N/A</v>
      </c>
      <c r="Q18" s="168">
        <f t="shared" si="3"/>
        <v>50000</v>
      </c>
    </row>
    <row r="19" spans="1:17">
      <c r="A19" s="147">
        <v>13</v>
      </c>
      <c r="B19" s="56"/>
      <c r="C19" s="56"/>
      <c r="D19" s="56"/>
      <c r="E19" s="164" t="s">
        <v>5</v>
      </c>
      <c r="F19" s="56"/>
      <c r="G19" s="148"/>
      <c r="H19" s="151">
        <v>50000</v>
      </c>
      <c r="I19" s="150">
        <v>-1</v>
      </c>
      <c r="J19" s="150"/>
      <c r="K19" s="150"/>
      <c r="L19" s="99" t="str">
        <f t="shared" si="0"/>
        <v>3</v>
      </c>
      <c r="M19" s="99">
        <f t="shared" si="1"/>
        <v>-1</v>
      </c>
      <c r="N19" s="124">
        <f>IF(SUM($I19:$K19)=0,0,IF(LEFT(L19,1)="1",K19,LOOKUP($L19,'WLTP Conversions ICCT table'!$A$54:$A$57,'WLTP Conversions ICCT table'!$D$54:$D$57)*$M19+LOOKUP(L19,'WLTP Conversions ICCT table'!$A$54:$A$57,'WLTP Conversions ICCT table'!$E$54:$E$57)))</f>
        <v>-32.208799999999997</v>
      </c>
      <c r="O19" s="154" t="str">
        <f t="shared" si="2"/>
        <v xml:space="preserve"> </v>
      </c>
      <c r="P19" s="167" t="e">
        <f>LOOKUP(ROUND(N19,0),'2022 CCD Schedule'!$B$5:$B$303,'2022 CCD Schedule'!$C$5:$C$303)</f>
        <v>#N/A</v>
      </c>
      <c r="Q19" s="168">
        <f t="shared" si="3"/>
        <v>50000</v>
      </c>
    </row>
    <row r="20" spans="1:17">
      <c r="A20" s="147">
        <v>14</v>
      </c>
      <c r="B20" s="56"/>
      <c r="C20" s="56"/>
      <c r="D20" s="56"/>
      <c r="E20" s="164" t="s">
        <v>5</v>
      </c>
      <c r="F20" s="56"/>
      <c r="G20" s="148"/>
      <c r="H20" s="151">
        <v>50000</v>
      </c>
      <c r="I20" s="150">
        <v>-1</v>
      </c>
      <c r="J20" s="150"/>
      <c r="K20" s="150"/>
      <c r="L20" s="99" t="str">
        <f t="shared" si="0"/>
        <v>3</v>
      </c>
      <c r="M20" s="99">
        <f t="shared" si="1"/>
        <v>-1</v>
      </c>
      <c r="N20" s="124">
        <f>IF(SUM($I20:$K20)=0,0,IF(LEFT(L20,1)="1",K20,LOOKUP($L20,'WLTP Conversions ICCT table'!$A$54:$A$57,'WLTP Conversions ICCT table'!$D$54:$D$57)*$M20+LOOKUP(L20,'WLTP Conversions ICCT table'!$A$54:$A$57,'WLTP Conversions ICCT table'!$E$54:$E$57)))</f>
        <v>-32.208799999999997</v>
      </c>
      <c r="O20" s="154" t="str">
        <f t="shared" si="2"/>
        <v xml:space="preserve"> </v>
      </c>
      <c r="P20" s="167" t="e">
        <f>LOOKUP(ROUND(N20,0),'2022 CCD Schedule'!$B$5:$B$303,'2022 CCD Schedule'!$C$5:$C$303)</f>
        <v>#N/A</v>
      </c>
      <c r="Q20" s="168">
        <f t="shared" si="3"/>
        <v>50000</v>
      </c>
    </row>
    <row r="21" spans="1:17">
      <c r="A21" s="147">
        <v>15</v>
      </c>
      <c r="B21" s="147"/>
      <c r="C21" s="147"/>
      <c r="D21" s="56"/>
      <c r="E21" s="164" t="s">
        <v>5</v>
      </c>
      <c r="F21" s="56"/>
      <c r="G21" s="148"/>
      <c r="H21" s="151">
        <v>50000</v>
      </c>
      <c r="I21" s="150">
        <v>-1</v>
      </c>
      <c r="J21" s="150"/>
      <c r="K21" s="150"/>
      <c r="L21" s="99" t="str">
        <f t="shared" si="0"/>
        <v>3</v>
      </c>
      <c r="M21" s="99">
        <f t="shared" si="1"/>
        <v>-1</v>
      </c>
      <c r="N21" s="124">
        <f>IF(SUM($I21:$K21)=0,0,IF(LEFT(L21,1)="1",K21,LOOKUP($L21,'WLTP Conversions ICCT table'!$A$54:$A$57,'WLTP Conversions ICCT table'!$D$54:$D$57)*$M21+LOOKUP(L21,'WLTP Conversions ICCT table'!$A$54:$A$57,'WLTP Conversions ICCT table'!$E$54:$E$57)))</f>
        <v>-32.208799999999997</v>
      </c>
      <c r="O21" s="154" t="str">
        <f t="shared" si="2"/>
        <v xml:space="preserve"> </v>
      </c>
      <c r="P21" s="167" t="e">
        <f>LOOKUP(ROUND(N21,0),'2022 CCD Schedule'!$B$5:$B$303,'2022 CCD Schedule'!$C$5:$C$303)</f>
        <v>#N/A</v>
      </c>
      <c r="Q21" s="168">
        <f t="shared" si="3"/>
        <v>50000</v>
      </c>
    </row>
    <row r="22" spans="1:17">
      <c r="A22" s="147">
        <v>16</v>
      </c>
      <c r="B22" s="147"/>
      <c r="C22" s="147"/>
      <c r="D22" s="56"/>
      <c r="E22" s="164" t="s">
        <v>5</v>
      </c>
      <c r="F22" s="56"/>
      <c r="G22" s="56"/>
      <c r="H22" s="151">
        <v>50000</v>
      </c>
      <c r="I22" s="150">
        <v>-1</v>
      </c>
      <c r="J22" s="150"/>
      <c r="K22" s="150"/>
      <c r="L22" s="99" t="str">
        <f t="shared" si="0"/>
        <v>3</v>
      </c>
      <c r="M22" s="99">
        <f t="shared" ref="M22:M23" si="4">IF(LEFT($L22,1)="3",I22,IF(LEFT($L22,1)="2",J22,K22))</f>
        <v>-1</v>
      </c>
      <c r="N22" s="124">
        <f>IF(SUM($I22:$K22)=0,0,IF(LEFT(L22,1)="1",K22,LOOKUP($L22,'WLTP Conversions ICCT table'!$A$54:$A$57,'WLTP Conversions ICCT table'!$D$54:$D$57)*$M22+LOOKUP(L22,'WLTP Conversions ICCT table'!$A$54:$A$57,'WLTP Conversions ICCT table'!$E$54:$E$57)))</f>
        <v>-32.208799999999997</v>
      </c>
      <c r="O22" s="154" t="str">
        <f t="shared" si="2"/>
        <v xml:space="preserve"> </v>
      </c>
      <c r="P22" s="167" t="e">
        <f>LOOKUP(ROUND(N22,0),'2022 CCD Schedule'!$B$5:$B$303,'2022 CCD Schedule'!$C$5:$C$303)</f>
        <v>#N/A</v>
      </c>
      <c r="Q22" s="168">
        <f t="shared" si="3"/>
        <v>50000</v>
      </c>
    </row>
    <row r="23" spans="1:17">
      <c r="A23" s="147">
        <v>17</v>
      </c>
      <c r="B23" s="56"/>
      <c r="C23" s="147"/>
      <c r="D23" s="56"/>
      <c r="E23" s="164" t="s">
        <v>5</v>
      </c>
      <c r="F23" s="56"/>
      <c r="G23" s="56"/>
      <c r="H23" s="151">
        <v>50000</v>
      </c>
      <c r="I23" s="150">
        <v>-1</v>
      </c>
      <c r="J23" s="150"/>
      <c r="K23" s="150"/>
      <c r="L23" s="99" t="str">
        <f t="shared" si="0"/>
        <v>3</v>
      </c>
      <c r="M23" s="99">
        <f t="shared" si="4"/>
        <v>-1</v>
      </c>
      <c r="N23" s="124">
        <f>IF(SUM($I23:$K23)=0,0,IF(LEFT(L23,1)="1",K23,LOOKUP($L23,'WLTP Conversions ICCT table'!$A$54:$A$57,'WLTP Conversions ICCT table'!$D$54:$D$57)*$M23+LOOKUP(L23,'WLTP Conversions ICCT table'!$A$54:$A$57,'WLTP Conversions ICCT table'!$E$54:$E$57)))</f>
        <v>-32.208799999999997</v>
      </c>
      <c r="O23" s="154" t="str">
        <f t="shared" si="2"/>
        <v xml:space="preserve"> </v>
      </c>
      <c r="P23" s="167" t="e">
        <f>LOOKUP(ROUND(N23,0),'2022 CCD Schedule'!$B$5:$B$303,'2022 CCD Schedule'!$C$5:$C$303)</f>
        <v>#N/A</v>
      </c>
      <c r="Q23" s="168">
        <f t="shared" si="3"/>
        <v>50000</v>
      </c>
    </row>
    <row r="24" spans="1:17">
      <c r="A24" s="147">
        <v>18</v>
      </c>
      <c r="B24" s="147"/>
      <c r="C24" s="147"/>
      <c r="D24" s="56"/>
      <c r="E24" s="164" t="s">
        <v>5</v>
      </c>
      <c r="F24" s="56"/>
      <c r="G24" s="56"/>
      <c r="H24" s="151">
        <v>50000</v>
      </c>
      <c r="I24" s="150">
        <v>-1</v>
      </c>
      <c r="J24" s="150"/>
      <c r="K24" s="150"/>
      <c r="L24" s="99" t="str">
        <f t="shared" si="0"/>
        <v>3</v>
      </c>
      <c r="M24" s="99">
        <f t="shared" si="1"/>
        <v>-1</v>
      </c>
      <c r="N24" s="124">
        <f>IF(SUM($I24:$K24)=0,0,IF(LEFT(L24,1)="1",K24,LOOKUP($L24,'WLTP Conversions ICCT table'!$A$54:$A$57,'WLTP Conversions ICCT table'!$D$54:$D$57)*$M24+LOOKUP(L24,'WLTP Conversions ICCT table'!$A$54:$A$57,'WLTP Conversions ICCT table'!$E$54:$E$57)))</f>
        <v>-32.208799999999997</v>
      </c>
      <c r="O24" s="154" t="str">
        <f t="shared" si="2"/>
        <v xml:space="preserve"> </v>
      </c>
      <c r="P24" s="167" t="e">
        <f>LOOKUP(ROUND(N24,0),'2022 CCD Schedule'!$B$5:$B$303,'2022 CCD Schedule'!$C$5:$C$303)</f>
        <v>#N/A</v>
      </c>
      <c r="Q24" s="168">
        <f t="shared" si="3"/>
        <v>50000</v>
      </c>
    </row>
    <row r="25" spans="1:17">
      <c r="A25" s="147">
        <v>19</v>
      </c>
      <c r="B25" s="147"/>
      <c r="C25" s="147"/>
      <c r="D25" s="56"/>
      <c r="E25" s="164" t="s">
        <v>5</v>
      </c>
      <c r="F25" s="56"/>
      <c r="G25" s="56"/>
      <c r="H25" s="151">
        <v>50000</v>
      </c>
      <c r="I25" s="150">
        <v>-1</v>
      </c>
      <c r="J25" s="150"/>
      <c r="K25" s="150"/>
      <c r="L25" s="99" t="str">
        <f t="shared" si="0"/>
        <v>3</v>
      </c>
      <c r="M25" s="99">
        <f t="shared" si="1"/>
        <v>-1</v>
      </c>
      <c r="N25" s="124">
        <f>IF(SUM($I25:$K25)=0,0,IF(LEFT(L25,1)="1",K25,LOOKUP($L25,'WLTP Conversions ICCT table'!$A$54:$A$57,'WLTP Conversions ICCT table'!$D$54:$D$57)*$M25+LOOKUP(L25,'WLTP Conversions ICCT table'!$A$54:$A$57,'WLTP Conversions ICCT table'!$E$54:$E$57)))</f>
        <v>-32.208799999999997</v>
      </c>
      <c r="O25" s="154" t="str">
        <f t="shared" si="2"/>
        <v xml:space="preserve"> </v>
      </c>
      <c r="P25" s="167" t="e">
        <f>LOOKUP(ROUND(N25,0),'2022 CCD Schedule'!$B$5:$B$303,'2022 CCD Schedule'!$C$5:$C$303)</f>
        <v>#N/A</v>
      </c>
      <c r="Q25" s="168">
        <f t="shared" si="3"/>
        <v>50000</v>
      </c>
    </row>
    <row r="26" spans="1:17">
      <c r="A26" s="147">
        <v>20</v>
      </c>
      <c r="B26" s="147"/>
      <c r="C26" s="147"/>
      <c r="D26" s="56"/>
      <c r="E26" s="164" t="s">
        <v>5</v>
      </c>
      <c r="F26" s="56"/>
      <c r="G26" s="56"/>
      <c r="H26" s="151">
        <v>50000</v>
      </c>
      <c r="I26" s="150">
        <v>-1</v>
      </c>
      <c r="J26" s="150"/>
      <c r="K26" s="150"/>
      <c r="L26" s="99" t="str">
        <f t="shared" si="0"/>
        <v>3</v>
      </c>
      <c r="M26" s="99">
        <f t="shared" si="1"/>
        <v>-1</v>
      </c>
      <c r="N26" s="124">
        <f>IF(SUM($I26:$K26)=0,0,IF(LEFT(L26,1)="1",K26,LOOKUP($L26,'WLTP Conversions ICCT table'!$A$54:$A$57,'WLTP Conversions ICCT table'!$D$54:$D$57)*$M26+LOOKUP(L26,'WLTP Conversions ICCT table'!$A$54:$A$57,'WLTP Conversions ICCT table'!$E$54:$E$57)))</f>
        <v>-32.208799999999997</v>
      </c>
      <c r="O26" s="154" t="str">
        <f t="shared" si="2"/>
        <v xml:space="preserve"> </v>
      </c>
      <c r="P26" s="167" t="e">
        <f>LOOKUP(ROUND(N26,0),'2022 CCD Schedule'!$B$5:$B$303,'2022 CCD Schedule'!$C$5:$C$303)</f>
        <v>#N/A</v>
      </c>
      <c r="Q26" s="168">
        <f t="shared" si="3"/>
        <v>50000</v>
      </c>
    </row>
    <row r="27" spans="1:17">
      <c r="A27" s="121"/>
      <c r="B27" s="121"/>
      <c r="C27" s="121"/>
      <c r="E27" s="165"/>
      <c r="H27" s="152"/>
      <c r="L27" s="12"/>
      <c r="M27" s="12"/>
      <c r="N27" s="124"/>
      <c r="P27" s="167"/>
      <c r="Q27" s="168"/>
    </row>
    <row r="28" spans="1:17" ht="21">
      <c r="A28" s="122" t="s">
        <v>226</v>
      </c>
      <c r="B28" s="121"/>
      <c r="C28" s="121"/>
      <c r="E28" s="165"/>
      <c r="H28" s="152"/>
      <c r="I28" s="107" t="s">
        <v>10</v>
      </c>
      <c r="J28" s="107" t="s">
        <v>30</v>
      </c>
      <c r="K28" s="107" t="s">
        <v>31</v>
      </c>
      <c r="L28" s="12"/>
      <c r="M28" s="12"/>
      <c r="N28" s="125" t="s">
        <v>31</v>
      </c>
      <c r="P28" s="167"/>
      <c r="Q28" s="168"/>
    </row>
    <row r="29" spans="1:17">
      <c r="A29" s="147">
        <v>1</v>
      </c>
      <c r="B29" s="147" t="s">
        <v>219</v>
      </c>
      <c r="C29" s="147" t="s">
        <v>220</v>
      </c>
      <c r="D29" s="56" t="s">
        <v>9</v>
      </c>
      <c r="E29" s="164" t="s">
        <v>8</v>
      </c>
      <c r="F29" s="56"/>
      <c r="G29" s="148"/>
      <c r="H29" s="151">
        <v>20000</v>
      </c>
      <c r="I29" s="149">
        <v>0</v>
      </c>
      <c r="J29" s="150"/>
      <c r="K29" s="150"/>
      <c r="L29" s="99" t="str">
        <f t="shared" ref="L29:L48" si="5">CONCATENATE(IF($K29&gt;0,$K$3,IF($J29&gt;0,$J$3,$I$3)),LEFT($D29,1))</f>
        <v>3E</v>
      </c>
      <c r="M29" s="99">
        <f t="shared" ref="M29:M47" si="6">IF(LEFT($L29,1)="3",I29,IF(LEFT($L29,1)="2",J29,K29))</f>
        <v>0</v>
      </c>
      <c r="N29" s="124">
        <f>IF(SUM($I29:$K29)=0,0,IF(LEFT(L29,1)="1",K29,LOOKUP($L29,'WLTP Conversions ICCT table'!$A$54:$A$57,'WLTP Conversions ICCT table'!$D$54:$D$57)*$M29+LOOKUP(L29,'WLTP Conversions ICCT table'!$A$54:$A$57,'WLTP Conversions ICCT table'!$E$54:$E$57)))</f>
        <v>0</v>
      </c>
      <c r="O29" s="154" t="str">
        <f t="shared" ref="O29:O48" si="7">B29&amp;" "&amp;C29</f>
        <v>Example One</v>
      </c>
      <c r="P29" s="167">
        <f>LOOKUP(ROUND(N29,0),'2022 CCD Schedule'!$B$5:$B$303,'2022 CCD Schedule'!$D$5:$D$303)</f>
        <v>-3449.9999999999995</v>
      </c>
      <c r="Q29" s="168">
        <f t="shared" ref="Q29:Q48" si="8">IFERROR(H29+P29,H29)</f>
        <v>16550</v>
      </c>
    </row>
    <row r="30" spans="1:17">
      <c r="A30" s="147">
        <v>2</v>
      </c>
      <c r="B30" s="147" t="s">
        <v>221</v>
      </c>
      <c r="C30" s="147" t="s">
        <v>222</v>
      </c>
      <c r="D30" s="56" t="s">
        <v>132</v>
      </c>
      <c r="E30" s="164" t="s">
        <v>8</v>
      </c>
      <c r="F30" s="56"/>
      <c r="G30" s="148"/>
      <c r="H30" s="151">
        <v>20000</v>
      </c>
      <c r="I30" s="149">
        <v>50</v>
      </c>
      <c r="J30" s="150"/>
      <c r="K30" s="150"/>
      <c r="L30" s="99" t="str">
        <f t="shared" si="5"/>
        <v>3P</v>
      </c>
      <c r="M30" s="99">
        <f t="shared" si="6"/>
        <v>50</v>
      </c>
      <c r="N30" s="124">
        <f>IF(SUM($I30:$K30)=0,0,IF(LEFT(L30,1)="1",K30,LOOKUP($L30,'WLTP Conversions ICCT table'!$A$54:$A$57,'WLTP Conversions ICCT table'!$D$54:$D$57)*$M30+LOOKUP(L30,'WLTP Conversions ICCT table'!$A$54:$A$57,'WLTP Conversions ICCT table'!$E$54:$E$57)))</f>
        <v>54.808199999999999</v>
      </c>
      <c r="O30" s="154" t="str">
        <f t="shared" si="7"/>
        <v>Example  Two</v>
      </c>
      <c r="P30" s="167">
        <f>LOOKUP(ROUND(N30,0),'2022 CCD Schedule'!$B$5:$B$303,'2022 CCD Schedule'!$D$5:$D$303)</f>
        <v>-2300</v>
      </c>
      <c r="Q30" s="168">
        <f t="shared" si="8"/>
        <v>17700</v>
      </c>
    </row>
    <row r="31" spans="1:17">
      <c r="A31" s="147">
        <v>3</v>
      </c>
      <c r="B31" s="147" t="s">
        <v>219</v>
      </c>
      <c r="C31" s="147" t="s">
        <v>223</v>
      </c>
      <c r="D31" s="56" t="s">
        <v>6</v>
      </c>
      <c r="E31" s="164" t="s">
        <v>8</v>
      </c>
      <c r="F31" s="56"/>
      <c r="G31" s="148"/>
      <c r="H31" s="151">
        <v>20000</v>
      </c>
      <c r="I31" s="150">
        <v>80</v>
      </c>
      <c r="J31" s="150"/>
      <c r="K31" s="150"/>
      <c r="L31" s="99" t="str">
        <f t="shared" si="5"/>
        <v>3P</v>
      </c>
      <c r="M31" s="99">
        <f t="shared" si="6"/>
        <v>80</v>
      </c>
      <c r="N31" s="124">
        <f>IF(SUM($I31:$K31)=0,0,IF(LEFT(L31,1)="1",K31,LOOKUP($L31,'WLTP Conversions ICCT table'!$A$54:$A$57,'WLTP Conversions ICCT table'!$D$54:$D$57)*$M31+LOOKUP(L31,'WLTP Conversions ICCT table'!$A$54:$A$57,'WLTP Conversions ICCT table'!$E$54:$E$57)))</f>
        <v>88.390199999999993</v>
      </c>
      <c r="O31" s="154" t="str">
        <f t="shared" si="7"/>
        <v>Example Three</v>
      </c>
      <c r="P31" s="167">
        <f>LOOKUP(ROUND(N31,0),'2022 CCD Schedule'!$B$5:$B$303,'2022 CCD Schedule'!$D$5:$D$303)</f>
        <v>-1635.38</v>
      </c>
      <c r="Q31" s="168">
        <f t="shared" si="8"/>
        <v>18364.62</v>
      </c>
    </row>
    <row r="32" spans="1:17">
      <c r="A32" s="147">
        <v>4</v>
      </c>
      <c r="B32" s="147" t="s">
        <v>219</v>
      </c>
      <c r="C32" s="147" t="s">
        <v>223</v>
      </c>
      <c r="D32" s="56" t="s">
        <v>7</v>
      </c>
      <c r="E32" s="164" t="s">
        <v>8</v>
      </c>
      <c r="F32" s="56"/>
      <c r="G32" s="148"/>
      <c r="H32" s="151">
        <v>20000</v>
      </c>
      <c r="I32" s="150">
        <v>125</v>
      </c>
      <c r="J32" s="150"/>
      <c r="K32" s="150"/>
      <c r="L32" s="99" t="str">
        <f t="shared" si="5"/>
        <v>3P</v>
      </c>
      <c r="M32" s="99">
        <f t="shared" si="6"/>
        <v>125</v>
      </c>
      <c r="N32" s="124">
        <f>IF(SUM($I32:$K32)=0,0,IF(LEFT(L32,1)="1",K32,LOOKUP($L32,'WLTP Conversions ICCT table'!$A$54:$A$57,'WLTP Conversions ICCT table'!$D$54:$D$57)*$M32+LOOKUP(L32,'WLTP Conversions ICCT table'!$A$54:$A$57,'WLTP Conversions ICCT table'!$E$54:$E$57)))</f>
        <v>138.76319999999998</v>
      </c>
      <c r="O32" s="154" t="str">
        <f t="shared" si="7"/>
        <v>Example Three</v>
      </c>
      <c r="P32" s="167">
        <f>LOOKUP(ROUND(N32,0),'2022 CCD Schedule'!$B$5:$B$303,'2022 CCD Schedule'!$D$5:$D$303)</f>
        <v>-583.72</v>
      </c>
      <c r="Q32" s="168">
        <f t="shared" si="8"/>
        <v>19416.28</v>
      </c>
    </row>
    <row r="33" spans="1:17">
      <c r="A33" s="147">
        <v>5</v>
      </c>
      <c r="B33" s="147" t="s">
        <v>219</v>
      </c>
      <c r="C33" s="147" t="s">
        <v>224</v>
      </c>
      <c r="D33" s="56" t="s">
        <v>4</v>
      </c>
      <c r="E33" s="164" t="s">
        <v>8</v>
      </c>
      <c r="F33" s="56"/>
      <c r="G33" s="148"/>
      <c r="H33" s="151">
        <v>20000</v>
      </c>
      <c r="I33" s="150">
        <v>180</v>
      </c>
      <c r="J33" s="150"/>
      <c r="K33" s="150"/>
      <c r="L33" s="99" t="str">
        <f t="shared" si="5"/>
        <v>3D</v>
      </c>
      <c r="M33" s="99">
        <f t="shared" si="6"/>
        <v>180</v>
      </c>
      <c r="N33" s="124">
        <f>IF(SUM($I33:$K33)=0,0,IF(LEFT(L33,1)="1",K33,LOOKUP($L33,'WLTP Conversions ICCT table'!$A$54:$A$57,'WLTP Conversions ICCT table'!$D$54:$D$57)*$M33+LOOKUP(L33,'WLTP Conversions ICCT table'!$A$54:$A$57,'WLTP Conversions ICCT table'!$E$54:$E$57)))</f>
        <v>208.40799999999999</v>
      </c>
      <c r="O33" s="154" t="str">
        <f t="shared" si="7"/>
        <v>Example Four</v>
      </c>
      <c r="P33" s="167">
        <f>LOOKUP(ROUND(N33,0),'2022 CCD Schedule'!$B$5:$B$303,'2022 CCD Schedule'!$D$5:$D$303)</f>
        <v>948.75</v>
      </c>
      <c r="Q33" s="168">
        <f t="shared" si="8"/>
        <v>20948.75</v>
      </c>
    </row>
    <row r="34" spans="1:17">
      <c r="A34" s="147">
        <v>6</v>
      </c>
      <c r="B34" s="147"/>
      <c r="C34" s="147"/>
      <c r="D34" s="56"/>
      <c r="E34" s="164" t="s">
        <v>8</v>
      </c>
      <c r="F34" s="56"/>
      <c r="G34" s="148"/>
      <c r="H34" s="151">
        <v>20000</v>
      </c>
      <c r="I34" s="150">
        <v>-1</v>
      </c>
      <c r="J34" s="150"/>
      <c r="K34" s="150"/>
      <c r="L34" s="99" t="str">
        <f t="shared" si="5"/>
        <v>3</v>
      </c>
      <c r="M34" s="99">
        <f t="shared" si="6"/>
        <v>-1</v>
      </c>
      <c r="N34" s="124">
        <f>IF(SUM($I34:$K34)=0,0,IF(LEFT(L34,1)="1",K34,LOOKUP($L34,'WLTP Conversions ICCT table'!$A$54:$A$57,'WLTP Conversions ICCT table'!$D$54:$D$57)*$M34+LOOKUP(L34,'WLTP Conversions ICCT table'!$A$54:$A$57,'WLTP Conversions ICCT table'!$E$54:$E$57)))</f>
        <v>-32.208799999999997</v>
      </c>
      <c r="O34" s="154" t="str">
        <f t="shared" si="7"/>
        <v xml:space="preserve"> </v>
      </c>
      <c r="P34" s="167" t="e">
        <f>LOOKUP(ROUND(N34,0),'2022 CCD Schedule'!$B$5:$B$303,'2022 CCD Schedule'!$D$5:$D$303)</f>
        <v>#N/A</v>
      </c>
      <c r="Q34" s="168">
        <f t="shared" si="8"/>
        <v>20000</v>
      </c>
    </row>
    <row r="35" spans="1:17">
      <c r="A35" s="147">
        <v>7</v>
      </c>
      <c r="B35" s="147"/>
      <c r="C35" s="147"/>
      <c r="D35" s="56"/>
      <c r="E35" s="164" t="s">
        <v>8</v>
      </c>
      <c r="F35" s="56"/>
      <c r="G35" s="148"/>
      <c r="H35" s="151">
        <v>20000</v>
      </c>
      <c r="I35" s="150">
        <v>-1</v>
      </c>
      <c r="J35" s="150"/>
      <c r="K35" s="150"/>
      <c r="L35" s="99" t="str">
        <f t="shared" si="5"/>
        <v>3</v>
      </c>
      <c r="M35" s="99">
        <f t="shared" si="6"/>
        <v>-1</v>
      </c>
      <c r="N35" s="124">
        <f>IF(SUM($I35:$K35)=0,0,IF(LEFT(L35,1)="1",K35,LOOKUP($L35,'WLTP Conversions ICCT table'!$A$54:$A$57,'WLTP Conversions ICCT table'!$D$54:$D$57)*$M35+LOOKUP(L35,'WLTP Conversions ICCT table'!$A$54:$A$57,'WLTP Conversions ICCT table'!$E$54:$E$57)))</f>
        <v>-32.208799999999997</v>
      </c>
      <c r="O35" s="154" t="str">
        <f t="shared" si="7"/>
        <v xml:space="preserve"> </v>
      </c>
      <c r="P35" s="167" t="e">
        <f>LOOKUP(ROUND(N35,0),'2022 CCD Schedule'!$B$5:$B$303,'2022 CCD Schedule'!$D$5:$D$303)</f>
        <v>#N/A</v>
      </c>
      <c r="Q35" s="168">
        <f t="shared" si="8"/>
        <v>20000</v>
      </c>
    </row>
    <row r="36" spans="1:17">
      <c r="A36" s="147">
        <v>8</v>
      </c>
      <c r="B36" s="147"/>
      <c r="C36" s="147"/>
      <c r="D36" s="56"/>
      <c r="E36" s="164" t="s">
        <v>8</v>
      </c>
      <c r="F36" s="56"/>
      <c r="G36" s="148"/>
      <c r="H36" s="151">
        <v>20000</v>
      </c>
      <c r="I36" s="150">
        <v>-1</v>
      </c>
      <c r="J36" s="150"/>
      <c r="K36" s="150"/>
      <c r="L36" s="99" t="str">
        <f t="shared" si="5"/>
        <v>3</v>
      </c>
      <c r="M36" s="99">
        <f t="shared" si="6"/>
        <v>-1</v>
      </c>
      <c r="N36" s="124">
        <f>IF(SUM($I36:$K36)=0,0,IF(LEFT(L36,1)="1",K36,LOOKUP($L36,'WLTP Conversions ICCT table'!$A$54:$A$57,'WLTP Conversions ICCT table'!$D$54:$D$57)*$M36+LOOKUP(L36,'WLTP Conversions ICCT table'!$A$54:$A$57,'WLTP Conversions ICCT table'!$E$54:$E$57)))</f>
        <v>-32.208799999999997</v>
      </c>
      <c r="O36" s="154" t="str">
        <f t="shared" si="7"/>
        <v xml:space="preserve"> </v>
      </c>
      <c r="P36" s="167" t="e">
        <f>LOOKUP(ROUND(N36,0),'2022 CCD Schedule'!$B$5:$B$303,'2022 CCD Schedule'!$D$5:$D$303)</f>
        <v>#N/A</v>
      </c>
      <c r="Q36" s="168">
        <f t="shared" si="8"/>
        <v>20000</v>
      </c>
    </row>
    <row r="37" spans="1:17">
      <c r="A37" s="147">
        <v>9</v>
      </c>
      <c r="B37" s="147"/>
      <c r="C37" s="147"/>
      <c r="D37" s="56"/>
      <c r="E37" s="164" t="s">
        <v>8</v>
      </c>
      <c r="F37" s="56"/>
      <c r="G37" s="148"/>
      <c r="H37" s="151">
        <v>20000</v>
      </c>
      <c r="I37" s="150">
        <v>-1</v>
      </c>
      <c r="J37" s="150"/>
      <c r="K37" s="150"/>
      <c r="L37" s="99" t="str">
        <f t="shared" si="5"/>
        <v>3</v>
      </c>
      <c r="M37" s="99">
        <f t="shared" si="6"/>
        <v>-1</v>
      </c>
      <c r="N37" s="124">
        <f>IF(SUM($I37:$K37)=0,0,IF(LEFT(L37,1)="1",K37,LOOKUP($L37,'WLTP Conversions ICCT table'!$A$54:$A$57,'WLTP Conversions ICCT table'!$D$54:$D$57)*$M37+LOOKUP(L37,'WLTP Conversions ICCT table'!$A$54:$A$57,'WLTP Conversions ICCT table'!$E$54:$E$57)))</f>
        <v>-32.208799999999997</v>
      </c>
      <c r="O37" s="154" t="str">
        <f t="shared" si="7"/>
        <v xml:space="preserve"> </v>
      </c>
      <c r="P37" s="167" t="e">
        <f>LOOKUP(ROUND(N37,0),'2022 CCD Schedule'!$B$5:$B$303,'2022 CCD Schedule'!$D$5:$D$303)</f>
        <v>#N/A</v>
      </c>
      <c r="Q37" s="168">
        <f t="shared" si="8"/>
        <v>20000</v>
      </c>
    </row>
    <row r="38" spans="1:17">
      <c r="A38" s="147">
        <v>10</v>
      </c>
      <c r="B38" s="147"/>
      <c r="C38" s="147"/>
      <c r="D38" s="56"/>
      <c r="E38" s="164" t="s">
        <v>8</v>
      </c>
      <c r="F38" s="56"/>
      <c r="G38" s="148"/>
      <c r="H38" s="151">
        <v>20000</v>
      </c>
      <c r="I38" s="150">
        <v>-1</v>
      </c>
      <c r="J38" s="150"/>
      <c r="K38" s="150"/>
      <c r="L38" s="99" t="str">
        <f t="shared" si="5"/>
        <v>3</v>
      </c>
      <c r="M38" s="99">
        <f t="shared" si="6"/>
        <v>-1</v>
      </c>
      <c r="N38" s="124">
        <f>IF(SUM($I38:$K38)=0,0,IF(LEFT(L38,1)="1",K38,LOOKUP($L38,'WLTP Conversions ICCT table'!$A$54:$A$57,'WLTP Conversions ICCT table'!$D$54:$D$57)*$M38+LOOKUP(L38,'WLTP Conversions ICCT table'!$A$54:$A$57,'WLTP Conversions ICCT table'!$E$54:$E$57)))</f>
        <v>-32.208799999999997</v>
      </c>
      <c r="O38" s="154" t="str">
        <f t="shared" si="7"/>
        <v xml:space="preserve"> </v>
      </c>
      <c r="P38" s="167" t="e">
        <f>LOOKUP(ROUND(N38,0),'2022 CCD Schedule'!$B$5:$B$303,'2022 CCD Schedule'!$D$5:$D$303)</f>
        <v>#N/A</v>
      </c>
      <c r="Q38" s="168">
        <f t="shared" si="8"/>
        <v>20000</v>
      </c>
    </row>
    <row r="39" spans="1:17">
      <c r="A39" s="147">
        <v>11</v>
      </c>
      <c r="B39" s="147"/>
      <c r="C39" s="147"/>
      <c r="D39" s="56"/>
      <c r="E39" s="164" t="s">
        <v>8</v>
      </c>
      <c r="F39" s="56"/>
      <c r="G39" s="148"/>
      <c r="H39" s="151">
        <v>20000</v>
      </c>
      <c r="I39" s="150">
        <v>-1</v>
      </c>
      <c r="J39" s="150"/>
      <c r="K39" s="150"/>
      <c r="L39" s="99" t="str">
        <f t="shared" si="5"/>
        <v>3</v>
      </c>
      <c r="M39" s="99">
        <f t="shared" si="6"/>
        <v>-1</v>
      </c>
      <c r="N39" s="124">
        <f>IF(SUM($I39:$K39)=0,0,IF(LEFT(L39,1)="1",K39,LOOKUP($L39,'WLTP Conversions ICCT table'!$A$54:$A$57,'WLTP Conversions ICCT table'!$D$54:$D$57)*$M39+LOOKUP(L39,'WLTP Conversions ICCT table'!$A$54:$A$57,'WLTP Conversions ICCT table'!$E$54:$E$57)))</f>
        <v>-32.208799999999997</v>
      </c>
      <c r="O39" s="154" t="str">
        <f t="shared" si="7"/>
        <v xml:space="preserve"> </v>
      </c>
      <c r="P39" s="167" t="e">
        <f>LOOKUP(ROUND(N39,0),'2022 CCD Schedule'!$B$5:$B$303,'2022 CCD Schedule'!$D$5:$D$303)</f>
        <v>#N/A</v>
      </c>
      <c r="Q39" s="168">
        <f t="shared" si="8"/>
        <v>20000</v>
      </c>
    </row>
    <row r="40" spans="1:17">
      <c r="A40" s="147">
        <v>12</v>
      </c>
      <c r="B40" s="147"/>
      <c r="C40" s="147"/>
      <c r="D40" s="56"/>
      <c r="E40" s="164" t="s">
        <v>8</v>
      </c>
      <c r="F40" s="56"/>
      <c r="G40" s="148"/>
      <c r="H40" s="151">
        <v>20000</v>
      </c>
      <c r="I40" s="150">
        <v>-1</v>
      </c>
      <c r="J40" s="150"/>
      <c r="K40" s="150"/>
      <c r="L40" s="99" t="str">
        <f t="shared" si="5"/>
        <v>3</v>
      </c>
      <c r="M40" s="99">
        <f t="shared" si="6"/>
        <v>-1</v>
      </c>
      <c r="N40" s="124">
        <f>IF(SUM($I40:$K40)=0,0,IF(LEFT(L40,1)="1",K40,LOOKUP($L40,'WLTP Conversions ICCT table'!$A$54:$A$57,'WLTP Conversions ICCT table'!$D$54:$D$57)*$M40+LOOKUP(L40,'WLTP Conversions ICCT table'!$A$54:$A$57,'WLTP Conversions ICCT table'!$E$54:$E$57)))</f>
        <v>-32.208799999999997</v>
      </c>
      <c r="O40" s="154" t="str">
        <f t="shared" si="7"/>
        <v xml:space="preserve"> </v>
      </c>
      <c r="P40" s="167" t="e">
        <f>LOOKUP(ROUND(N40,0),'2022 CCD Schedule'!$B$5:$B$303,'2022 CCD Schedule'!$D$5:$D$303)</f>
        <v>#N/A</v>
      </c>
      <c r="Q40" s="168">
        <f t="shared" si="8"/>
        <v>20000</v>
      </c>
    </row>
    <row r="41" spans="1:17">
      <c r="A41" s="147">
        <v>13</v>
      </c>
      <c r="B41" s="147"/>
      <c r="C41" s="147"/>
      <c r="D41" s="56"/>
      <c r="E41" s="164" t="s">
        <v>8</v>
      </c>
      <c r="F41" s="56"/>
      <c r="G41" s="148"/>
      <c r="H41" s="151">
        <v>20000</v>
      </c>
      <c r="I41" s="150">
        <v>-1</v>
      </c>
      <c r="J41" s="150"/>
      <c r="K41" s="150"/>
      <c r="L41" s="99" t="str">
        <f t="shared" si="5"/>
        <v>3</v>
      </c>
      <c r="M41" s="99">
        <f t="shared" si="6"/>
        <v>-1</v>
      </c>
      <c r="N41" s="124">
        <f>IF(SUM($I41:$K41)=0,0,IF(LEFT(L41,1)="1",K41,LOOKUP($L41,'WLTP Conversions ICCT table'!$A$54:$A$57,'WLTP Conversions ICCT table'!$D$54:$D$57)*$M41+LOOKUP(L41,'WLTP Conversions ICCT table'!$A$54:$A$57,'WLTP Conversions ICCT table'!$E$54:$E$57)))</f>
        <v>-32.208799999999997</v>
      </c>
      <c r="O41" s="154" t="str">
        <f t="shared" si="7"/>
        <v xml:space="preserve"> </v>
      </c>
      <c r="P41" s="167" t="e">
        <f>LOOKUP(ROUND(N41,0),'2022 CCD Schedule'!$B$5:$B$303,'2022 CCD Schedule'!$D$5:$D$303)</f>
        <v>#N/A</v>
      </c>
      <c r="Q41" s="168">
        <f t="shared" si="8"/>
        <v>20000</v>
      </c>
    </row>
    <row r="42" spans="1:17">
      <c r="A42" s="147">
        <v>14</v>
      </c>
      <c r="B42" s="147"/>
      <c r="C42" s="147"/>
      <c r="D42" s="56"/>
      <c r="E42" s="164" t="s">
        <v>8</v>
      </c>
      <c r="F42" s="56"/>
      <c r="G42" s="148"/>
      <c r="H42" s="151">
        <v>20000</v>
      </c>
      <c r="I42" s="150">
        <v>-1</v>
      </c>
      <c r="J42" s="150"/>
      <c r="K42" s="150"/>
      <c r="L42" s="99" t="str">
        <f t="shared" si="5"/>
        <v>3</v>
      </c>
      <c r="M42" s="99">
        <f t="shared" si="6"/>
        <v>-1</v>
      </c>
      <c r="N42" s="124">
        <f>IF(SUM($I42:$K42)=0,0,IF(LEFT(L42,1)="1",K42,LOOKUP($L42,'WLTP Conversions ICCT table'!$A$54:$A$57,'WLTP Conversions ICCT table'!$D$54:$D$57)*$M42+LOOKUP(L42,'WLTP Conversions ICCT table'!$A$54:$A$57,'WLTP Conversions ICCT table'!$E$54:$E$57)))</f>
        <v>-32.208799999999997</v>
      </c>
      <c r="O42" s="154" t="str">
        <f t="shared" si="7"/>
        <v xml:space="preserve"> </v>
      </c>
      <c r="P42" s="167" t="e">
        <f>LOOKUP(ROUND(N42,0),'2022 CCD Schedule'!$B$5:$B$303,'2022 CCD Schedule'!$D$5:$D$303)</f>
        <v>#N/A</v>
      </c>
      <c r="Q42" s="168">
        <f t="shared" si="8"/>
        <v>20000</v>
      </c>
    </row>
    <row r="43" spans="1:17">
      <c r="A43" s="147">
        <v>15</v>
      </c>
      <c r="B43" s="147"/>
      <c r="C43" s="147"/>
      <c r="D43" s="56"/>
      <c r="E43" s="164" t="s">
        <v>8</v>
      </c>
      <c r="F43" s="56"/>
      <c r="G43" s="148"/>
      <c r="H43" s="151">
        <v>20000</v>
      </c>
      <c r="I43" s="150">
        <v>-1</v>
      </c>
      <c r="J43" s="150"/>
      <c r="K43" s="150"/>
      <c r="L43" s="99" t="str">
        <f t="shared" si="5"/>
        <v>3</v>
      </c>
      <c r="M43" s="99">
        <f t="shared" si="6"/>
        <v>-1</v>
      </c>
      <c r="N43" s="124">
        <f>IF(SUM($I43:$K43)=0,0,IF(LEFT(L43,1)="1",K43,LOOKUP($L43,'WLTP Conversions ICCT table'!$A$54:$A$57,'WLTP Conversions ICCT table'!$D$54:$D$57)*$M43+LOOKUP(L43,'WLTP Conversions ICCT table'!$A$54:$A$57,'WLTP Conversions ICCT table'!$E$54:$E$57)))</f>
        <v>-32.208799999999997</v>
      </c>
      <c r="O43" s="154" t="str">
        <f t="shared" si="7"/>
        <v xml:space="preserve"> </v>
      </c>
      <c r="P43" s="167" t="e">
        <f>LOOKUP(ROUND(N43,0),'2022 CCD Schedule'!$B$5:$B$303,'2022 CCD Schedule'!$D$5:$D$303)</f>
        <v>#N/A</v>
      </c>
      <c r="Q43" s="168">
        <f t="shared" si="8"/>
        <v>20000</v>
      </c>
    </row>
    <row r="44" spans="1:17">
      <c r="A44" s="147">
        <v>16</v>
      </c>
      <c r="B44" s="147"/>
      <c r="C44" s="147"/>
      <c r="D44" s="56"/>
      <c r="E44" s="164" t="s">
        <v>8</v>
      </c>
      <c r="F44" s="56"/>
      <c r="G44" s="56"/>
      <c r="H44" s="151">
        <v>20000</v>
      </c>
      <c r="I44" s="150">
        <v>-1</v>
      </c>
      <c r="J44" s="150"/>
      <c r="K44" s="150"/>
      <c r="L44" s="99" t="str">
        <f t="shared" si="5"/>
        <v>3</v>
      </c>
      <c r="M44" s="99">
        <f t="shared" si="6"/>
        <v>-1</v>
      </c>
      <c r="N44" s="124">
        <f>IF(SUM($I44:$K44)=0,0,IF(LEFT(L44,1)="1",K44,LOOKUP($L44,'WLTP Conversions ICCT table'!$A$54:$A$57,'WLTP Conversions ICCT table'!$D$54:$D$57)*$M44+LOOKUP(L44,'WLTP Conversions ICCT table'!$A$54:$A$57,'WLTP Conversions ICCT table'!$E$54:$E$57)))</f>
        <v>-32.208799999999997</v>
      </c>
      <c r="O44" s="154" t="str">
        <f t="shared" si="7"/>
        <v xml:space="preserve"> </v>
      </c>
      <c r="P44" s="167" t="e">
        <f>LOOKUP(ROUND(N44,0),'2022 CCD Schedule'!$B$5:$B$303,'2022 CCD Schedule'!$D$5:$D$303)</f>
        <v>#N/A</v>
      </c>
      <c r="Q44" s="168">
        <f t="shared" si="8"/>
        <v>20000</v>
      </c>
    </row>
    <row r="45" spans="1:17">
      <c r="A45" s="147">
        <v>17</v>
      </c>
      <c r="B45" s="147"/>
      <c r="C45" s="147"/>
      <c r="D45" s="56"/>
      <c r="E45" s="164" t="s">
        <v>8</v>
      </c>
      <c r="F45" s="56"/>
      <c r="G45" s="56"/>
      <c r="H45" s="151">
        <v>20000</v>
      </c>
      <c r="I45" s="150">
        <v>-1</v>
      </c>
      <c r="J45" s="150"/>
      <c r="K45" s="150"/>
      <c r="L45" s="99" t="str">
        <f t="shared" si="5"/>
        <v>3</v>
      </c>
      <c r="M45" s="99">
        <f t="shared" si="6"/>
        <v>-1</v>
      </c>
      <c r="N45" s="124">
        <f>IF(SUM($I45:$K45)=0,0,IF(LEFT(L45,1)="1",K45,LOOKUP($L45,'WLTP Conversions ICCT table'!$A$54:$A$57,'WLTP Conversions ICCT table'!$D$54:$D$57)*$M45+LOOKUP(L45,'WLTP Conversions ICCT table'!$A$54:$A$57,'WLTP Conversions ICCT table'!$E$54:$E$57)))</f>
        <v>-32.208799999999997</v>
      </c>
      <c r="O45" s="154" t="str">
        <f t="shared" si="7"/>
        <v xml:space="preserve"> </v>
      </c>
      <c r="P45" s="167" t="e">
        <f>LOOKUP(ROUND(N45,0),'2022 CCD Schedule'!$B$5:$B$303,'2022 CCD Schedule'!$D$5:$D$303)</f>
        <v>#N/A</v>
      </c>
      <c r="Q45" s="168">
        <f t="shared" si="8"/>
        <v>20000</v>
      </c>
    </row>
    <row r="46" spans="1:17">
      <c r="A46" s="147">
        <v>18</v>
      </c>
      <c r="B46" s="147"/>
      <c r="C46" s="147"/>
      <c r="D46" s="56"/>
      <c r="E46" s="164" t="s">
        <v>8</v>
      </c>
      <c r="F46" s="56"/>
      <c r="G46" s="56"/>
      <c r="H46" s="151">
        <v>20000</v>
      </c>
      <c r="I46" s="150">
        <v>-1</v>
      </c>
      <c r="J46" s="150"/>
      <c r="K46" s="150"/>
      <c r="L46" s="99" t="str">
        <f t="shared" si="5"/>
        <v>3</v>
      </c>
      <c r="M46" s="99">
        <f t="shared" si="6"/>
        <v>-1</v>
      </c>
      <c r="N46" s="124">
        <f>IF(SUM($I46:$K46)=0,0,IF(LEFT(L46,1)="1",K46,LOOKUP($L46,'WLTP Conversions ICCT table'!$A$54:$A$57,'WLTP Conversions ICCT table'!$D$54:$D$57)*$M46+LOOKUP(L46,'WLTP Conversions ICCT table'!$A$54:$A$57,'WLTP Conversions ICCT table'!$E$54:$E$57)))</f>
        <v>-32.208799999999997</v>
      </c>
      <c r="O46" s="154" t="str">
        <f t="shared" si="7"/>
        <v xml:space="preserve"> </v>
      </c>
      <c r="P46" s="167" t="e">
        <f>LOOKUP(ROUND(N46,0),'2022 CCD Schedule'!$B$5:$B$303,'2022 CCD Schedule'!$D$5:$D$303)</f>
        <v>#N/A</v>
      </c>
      <c r="Q46" s="168">
        <f t="shared" si="8"/>
        <v>20000</v>
      </c>
    </row>
    <row r="47" spans="1:17">
      <c r="A47" s="147">
        <v>19</v>
      </c>
      <c r="B47" s="147"/>
      <c r="C47" s="147"/>
      <c r="D47" s="56"/>
      <c r="E47" s="164" t="s">
        <v>8</v>
      </c>
      <c r="F47" s="56"/>
      <c r="G47" s="56"/>
      <c r="H47" s="151">
        <v>20000</v>
      </c>
      <c r="I47" s="150">
        <v>-1</v>
      </c>
      <c r="J47" s="150"/>
      <c r="K47" s="150"/>
      <c r="L47" s="99" t="str">
        <f t="shared" si="5"/>
        <v>3</v>
      </c>
      <c r="M47" s="99">
        <f t="shared" si="6"/>
        <v>-1</v>
      </c>
      <c r="N47" s="124">
        <f>IF(SUM($I47:$K47)=0,0,IF(LEFT(L47,1)="1",K47,LOOKUP($L47,'WLTP Conversions ICCT table'!$A$54:$A$57,'WLTP Conversions ICCT table'!$D$54:$D$57)*$M47+LOOKUP(L47,'WLTP Conversions ICCT table'!$A$54:$A$57,'WLTP Conversions ICCT table'!$E$54:$E$57)))</f>
        <v>-32.208799999999997</v>
      </c>
      <c r="O47" s="154" t="str">
        <f t="shared" si="7"/>
        <v xml:space="preserve"> </v>
      </c>
      <c r="P47" s="167" t="e">
        <f>LOOKUP(ROUND(N47,0),'2022 CCD Schedule'!$B$5:$B$303,'2022 CCD Schedule'!$D$5:$D$303)</f>
        <v>#N/A</v>
      </c>
      <c r="Q47" s="168">
        <f t="shared" si="8"/>
        <v>20000</v>
      </c>
    </row>
    <row r="48" spans="1:17">
      <c r="A48" s="147">
        <v>20</v>
      </c>
      <c r="B48" s="147"/>
      <c r="C48" s="147"/>
      <c r="D48" s="56"/>
      <c r="E48" s="164" t="s">
        <v>8</v>
      </c>
      <c r="F48" s="56"/>
      <c r="G48" s="56"/>
      <c r="H48" s="151">
        <v>20000</v>
      </c>
      <c r="I48" s="150">
        <v>-1</v>
      </c>
      <c r="J48" s="150"/>
      <c r="K48" s="150"/>
      <c r="L48" s="99" t="str">
        <f t="shared" si="5"/>
        <v>3</v>
      </c>
      <c r="M48" s="99">
        <f t="shared" ref="M48" si="9">IF(LEFT($L48,1)="3",I48,IF(LEFT($L48,1)="2",J48,K48))</f>
        <v>-1</v>
      </c>
      <c r="N48" s="124">
        <f>IF(SUM($I48:$K48)=0,0,IF(LEFT(L48,1)="1",K48,LOOKUP($L48,'WLTP Conversions ICCT table'!$A$54:$A$57,'WLTP Conversions ICCT table'!$D$54:$D$57)*$M48+LOOKUP(L48,'WLTP Conversions ICCT table'!$A$54:$A$57,'WLTP Conversions ICCT table'!$E$54:$E$57)))</f>
        <v>-32.208799999999997</v>
      </c>
      <c r="O48" s="154" t="str">
        <f t="shared" si="7"/>
        <v xml:space="preserve"> </v>
      </c>
      <c r="P48" s="167" t="e">
        <f>LOOKUP(ROUND(N48,0),'2022 CCD Schedule'!$B$5:$B$303,'2022 CCD Schedule'!$D$5:$D$303)</f>
        <v>#N/A</v>
      </c>
      <c r="Q48" s="168">
        <f t="shared" si="8"/>
        <v>20000</v>
      </c>
    </row>
    <row r="49" spans="12:17">
      <c r="L49" s="12"/>
      <c r="M49" s="12"/>
      <c r="P49" s="103"/>
      <c r="Q49" s="14"/>
    </row>
    <row r="50" spans="12:17">
      <c r="L50" s="12"/>
      <c r="M50" s="12"/>
      <c r="P50" s="103"/>
      <c r="Q50" s="14"/>
    </row>
    <row r="51" spans="12:17">
      <c r="L51" s="12"/>
      <c r="M51" s="12"/>
      <c r="P51" s="103"/>
      <c r="Q51" s="14"/>
    </row>
    <row r="52" spans="12:17">
      <c r="L52" s="12"/>
      <c r="M52" s="12"/>
      <c r="P52" s="103"/>
      <c r="Q52" s="14"/>
    </row>
    <row r="53" spans="12:17">
      <c r="N53" s="102"/>
      <c r="P53" s="103"/>
      <c r="Q53" s="14"/>
    </row>
    <row r="54" spans="12:17">
      <c r="N54" s="102"/>
      <c r="P54" s="103"/>
      <c r="Q54" s="14"/>
    </row>
    <row r="55" spans="12:17">
      <c r="N55" s="102"/>
      <c r="P55" s="103"/>
      <c r="Q55" s="14"/>
    </row>
    <row r="56" spans="12:17">
      <c r="N56" s="102"/>
      <c r="P56" s="103"/>
      <c r="Q56" s="14"/>
    </row>
    <row r="57" spans="12:17">
      <c r="N57" s="102"/>
      <c r="P57" s="103"/>
      <c r="Q57" s="14"/>
    </row>
    <row r="58" spans="12:17">
      <c r="N58" s="102"/>
      <c r="P58" s="103"/>
      <c r="Q58" s="14"/>
    </row>
    <row r="59" spans="12:17">
      <c r="N59" s="102"/>
      <c r="P59" s="103"/>
      <c r="Q59" s="14"/>
    </row>
    <row r="60" spans="12:17">
      <c r="N60" s="102"/>
      <c r="P60" s="103"/>
      <c r="Q60" s="14"/>
    </row>
    <row r="61" spans="12:17">
      <c r="N61" s="102"/>
      <c r="P61" s="103"/>
      <c r="Q61" s="14"/>
    </row>
    <row r="62" spans="12:17">
      <c r="N62" s="102"/>
      <c r="P62" s="103"/>
      <c r="Q62" s="14"/>
    </row>
    <row r="63" spans="12:17">
      <c r="N63" s="102"/>
      <c r="P63" s="103"/>
      <c r="Q63" s="14"/>
    </row>
    <row r="64" spans="12:17">
      <c r="N64" s="102"/>
      <c r="P64" s="103"/>
      <c r="Q64" s="14"/>
    </row>
    <row r="65" spans="14:17">
      <c r="N65" s="102"/>
      <c r="P65" s="103"/>
      <c r="Q65" s="14"/>
    </row>
    <row r="66" spans="14:17">
      <c r="N66" s="102"/>
      <c r="P66" s="103"/>
      <c r="Q66" s="14"/>
    </row>
    <row r="67" spans="14:17">
      <c r="N67" s="102"/>
      <c r="P67" s="103"/>
      <c r="Q67" s="14"/>
    </row>
    <row r="68" spans="14:17">
      <c r="N68" s="102"/>
      <c r="P68" s="103"/>
      <c r="Q68" s="14"/>
    </row>
    <row r="69" spans="14:17">
      <c r="N69" s="102"/>
      <c r="P69" s="103"/>
      <c r="Q69" s="14"/>
    </row>
    <row r="70" spans="14:17">
      <c r="N70" s="102"/>
      <c r="P70" s="103"/>
      <c r="Q70" s="14"/>
    </row>
    <row r="71" spans="14:17">
      <c r="N71" s="102"/>
      <c r="P71" s="103"/>
      <c r="Q71" s="14"/>
    </row>
    <row r="72" spans="14:17">
      <c r="N72" s="102"/>
      <c r="P72" s="103"/>
      <c r="Q72" s="14"/>
    </row>
    <row r="73" spans="14:17">
      <c r="N73" s="102"/>
      <c r="P73" s="103"/>
      <c r="Q73" s="14"/>
    </row>
    <row r="74" spans="14:17">
      <c r="N74" s="102"/>
      <c r="P74" s="103"/>
      <c r="Q74" s="14"/>
    </row>
    <row r="75" spans="14:17">
      <c r="N75" s="102"/>
      <c r="P75" s="103"/>
      <c r="Q75" s="14"/>
    </row>
    <row r="76" spans="14:17">
      <c r="N76" s="102"/>
      <c r="P76" s="103"/>
      <c r="Q76" s="14"/>
    </row>
    <row r="77" spans="14:17">
      <c r="N77" s="102"/>
      <c r="Q77" s="14"/>
    </row>
    <row r="78" spans="14:17">
      <c r="N78" s="102"/>
      <c r="Q78" s="14"/>
    </row>
    <row r="79" spans="14:17">
      <c r="N79" s="102"/>
      <c r="Q79" s="14"/>
    </row>
    <row r="80" spans="14:17">
      <c r="N80" s="102"/>
      <c r="Q80" s="14"/>
    </row>
    <row r="81" spans="14:17">
      <c r="N81" s="102"/>
      <c r="Q81" s="14"/>
    </row>
    <row r="82" spans="14:17">
      <c r="N82" s="102"/>
      <c r="Q82" s="14"/>
    </row>
    <row r="83" spans="14:17">
      <c r="N83" s="102"/>
      <c r="Q83" s="14"/>
    </row>
    <row r="84" spans="14:17">
      <c r="N84" s="102"/>
      <c r="Q84" s="14"/>
    </row>
    <row r="85" spans="14:17">
      <c r="N85" s="102"/>
      <c r="Q85" s="14"/>
    </row>
    <row r="86" spans="14:17">
      <c r="N86" s="102"/>
      <c r="Q86" s="14"/>
    </row>
    <row r="87" spans="14:17">
      <c r="N87" s="102"/>
      <c r="Q87" s="14"/>
    </row>
    <row r="88" spans="14:17">
      <c r="N88" s="102"/>
      <c r="Q88" s="14"/>
    </row>
    <row r="89" spans="14:17">
      <c r="N89" s="102"/>
      <c r="Q89" s="14"/>
    </row>
    <row r="90" spans="14:17">
      <c r="N90" s="102"/>
      <c r="Q90" s="14"/>
    </row>
    <row r="91" spans="14:17">
      <c r="N91" s="102"/>
      <c r="Q91" s="14"/>
    </row>
    <row r="92" spans="14:17">
      <c r="N92" s="102"/>
      <c r="Q92" s="14"/>
    </row>
    <row r="93" spans="14:17">
      <c r="N93" s="102"/>
      <c r="Q93" s="14"/>
    </row>
    <row r="94" spans="14:17">
      <c r="N94" s="102"/>
      <c r="Q94" s="14"/>
    </row>
    <row r="95" spans="14:17">
      <c r="N95" s="102"/>
      <c r="Q95" s="14"/>
    </row>
    <row r="96" spans="14:17">
      <c r="N96" s="102"/>
      <c r="Q96" s="14"/>
    </row>
    <row r="97" spans="14:17">
      <c r="N97" s="102"/>
      <c r="Q97" s="14"/>
    </row>
    <row r="98" spans="14:17">
      <c r="N98" s="102"/>
      <c r="Q98" s="14"/>
    </row>
    <row r="99" spans="14:17">
      <c r="N99" s="102"/>
      <c r="Q99" s="14"/>
    </row>
    <row r="100" spans="14:17">
      <c r="N100" s="102"/>
      <c r="Q100" s="14"/>
    </row>
    <row r="101" spans="14:17">
      <c r="N101" s="102"/>
      <c r="Q101" s="14"/>
    </row>
    <row r="102" spans="14:17">
      <c r="N102" s="102"/>
      <c r="Q102" s="14"/>
    </row>
    <row r="103" spans="14:17">
      <c r="N103" s="102"/>
      <c r="Q103" s="14"/>
    </row>
    <row r="104" spans="14:17">
      <c r="N104" s="102"/>
      <c r="Q104" s="14"/>
    </row>
    <row r="105" spans="14:17">
      <c r="N105" s="102"/>
      <c r="Q105" s="14"/>
    </row>
    <row r="106" spans="14:17">
      <c r="N106" s="102"/>
      <c r="Q106" s="14"/>
    </row>
    <row r="107" spans="14:17">
      <c r="N107" s="102"/>
      <c r="Q107" s="14"/>
    </row>
    <row r="108" spans="14:17">
      <c r="N108" s="102"/>
      <c r="Q108" s="14"/>
    </row>
    <row r="109" spans="14:17">
      <c r="N109" s="102"/>
      <c r="Q109" s="14"/>
    </row>
    <row r="110" spans="14:17">
      <c r="N110" s="102"/>
      <c r="Q110" s="14"/>
    </row>
    <row r="111" spans="14:17">
      <c r="N111" s="102"/>
      <c r="Q111" s="14"/>
    </row>
    <row r="112" spans="14:17">
      <c r="N112" s="102"/>
      <c r="Q112" s="14"/>
    </row>
    <row r="113" spans="14:17">
      <c r="N113" s="102"/>
      <c r="Q113" s="14"/>
    </row>
    <row r="114" spans="14:17">
      <c r="N114" s="102"/>
      <c r="Q114" s="14"/>
    </row>
    <row r="115" spans="14:17">
      <c r="N115" s="102"/>
      <c r="Q115" s="14"/>
    </row>
    <row r="116" spans="14:17">
      <c r="N116" s="102"/>
      <c r="Q116" s="14"/>
    </row>
    <row r="117" spans="14:17">
      <c r="N117" s="102"/>
      <c r="Q117" s="14"/>
    </row>
    <row r="118" spans="14:17">
      <c r="N118" s="102"/>
      <c r="Q118" s="14"/>
    </row>
    <row r="119" spans="14:17">
      <c r="N119" s="102"/>
      <c r="Q119" s="14"/>
    </row>
    <row r="120" spans="14:17">
      <c r="N120" s="102" t="e">
        <f>IF($D120="Electric",0,IF(LEFT(L120,1)="1",K120,LOOKUP($L120,'WLTP Conversions ICCT table'!$A$54:$A$57,'WLTP Conversions ICCT table'!$D$54:$D$57)*$M120+LOOKUP(L120,'WLTP Conversions ICCT table'!$A$54:$A$57,'WLTP Conversions ICCT table'!$E$54:$E$57)))</f>
        <v>#N/A</v>
      </c>
      <c r="Q120" s="14"/>
    </row>
    <row r="121" spans="14:17">
      <c r="N121" s="102"/>
      <c r="Q121" s="14"/>
    </row>
    <row r="122" spans="14:17">
      <c r="N122" s="102"/>
      <c r="Q122" s="14"/>
    </row>
    <row r="123" spans="14:17">
      <c r="N123" s="102"/>
      <c r="Q123" s="14"/>
    </row>
    <row r="124" spans="14:17">
      <c r="N124" s="102"/>
      <c r="Q124" s="14"/>
    </row>
    <row r="125" spans="14:17">
      <c r="N125" s="102"/>
      <c r="Q125" s="14"/>
    </row>
    <row r="126" spans="14:17">
      <c r="N126" s="102"/>
      <c r="Q126" s="14"/>
    </row>
    <row r="127" spans="14:17">
      <c r="N127" s="102"/>
      <c r="Q127" s="14"/>
    </row>
    <row r="128" spans="14:17">
      <c r="N128" s="102"/>
      <c r="Q128" s="14"/>
    </row>
    <row r="129" spans="14:17">
      <c r="N129" s="102"/>
      <c r="Q129" s="14"/>
    </row>
    <row r="130" spans="14:17">
      <c r="N130" s="102"/>
      <c r="Q130" s="14"/>
    </row>
    <row r="131" spans="14:17">
      <c r="N131" s="102"/>
      <c r="Q131" s="14"/>
    </row>
    <row r="132" spans="14:17">
      <c r="N132" s="102"/>
      <c r="Q132" s="14"/>
    </row>
    <row r="133" spans="14:17">
      <c r="N133" s="102"/>
      <c r="Q133" s="14"/>
    </row>
    <row r="134" spans="14:17">
      <c r="N134" s="102"/>
      <c r="Q134" s="14"/>
    </row>
    <row r="135" spans="14:17">
      <c r="N135" s="102"/>
      <c r="Q135" s="14"/>
    </row>
    <row r="136" spans="14:17">
      <c r="N136" s="102"/>
      <c r="Q136" s="14"/>
    </row>
    <row r="137" spans="14:17">
      <c r="N137" s="102"/>
      <c r="Q137" s="14"/>
    </row>
    <row r="138" spans="14:17">
      <c r="N138" s="102"/>
      <c r="Q138" s="14"/>
    </row>
    <row r="139" spans="14:17">
      <c r="N139" s="102"/>
      <c r="Q139" s="14"/>
    </row>
    <row r="140" spans="14:17">
      <c r="Q140" s="14"/>
    </row>
    <row r="141" spans="14:17">
      <c r="Q141" s="14"/>
    </row>
    <row r="142" spans="14:17">
      <c r="Q142" s="14"/>
    </row>
    <row r="143" spans="14:17">
      <c r="Q143" s="14"/>
    </row>
    <row r="144" spans="14:17">
      <c r="Q144" s="14"/>
    </row>
    <row r="145" spans="17:17">
      <c r="Q145" s="14"/>
    </row>
    <row r="146" spans="17:17">
      <c r="Q146" s="14"/>
    </row>
    <row r="147" spans="17:17">
      <c r="Q147" s="14"/>
    </row>
    <row r="148" spans="17:17">
      <c r="Q148" s="14"/>
    </row>
    <row r="149" spans="17:17">
      <c r="Q149" s="14"/>
    </row>
    <row r="150" spans="17:17">
      <c r="Q150" s="14"/>
    </row>
    <row r="151" spans="17:17">
      <c r="Q151" s="14"/>
    </row>
    <row r="152" spans="17:17">
      <c r="Q152" s="14"/>
    </row>
    <row r="153" spans="17:17">
      <c r="Q153" s="14"/>
    </row>
    <row r="154" spans="17:17">
      <c r="Q154" s="14"/>
    </row>
    <row r="155" spans="17:17">
      <c r="Q155" s="14"/>
    </row>
    <row r="156" spans="17:17">
      <c r="Q156" s="14"/>
    </row>
    <row r="157" spans="17:17">
      <c r="Q157" s="14"/>
    </row>
    <row r="158" spans="17:17">
      <c r="Q158" s="14"/>
    </row>
    <row r="159" spans="17:17">
      <c r="Q159" s="14"/>
    </row>
    <row r="160" spans="17:17">
      <c r="Q160" s="14"/>
    </row>
    <row r="161" spans="17:17">
      <c r="Q161" s="14"/>
    </row>
    <row r="162" spans="17:17">
      <c r="Q162" s="14"/>
    </row>
    <row r="163" spans="17:17">
      <c r="Q163" s="14"/>
    </row>
    <row r="164" spans="17:17">
      <c r="Q164" s="14"/>
    </row>
    <row r="165" spans="17:17">
      <c r="Q165" s="14"/>
    </row>
    <row r="166" spans="17:17">
      <c r="Q166" s="14"/>
    </row>
  </sheetData>
  <mergeCells count="1">
    <mergeCell ref="C1:K1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-0.249977111117893"/>
  </sheetPr>
  <dimension ref="A1:B48"/>
  <sheetViews>
    <sheetView zoomScaleNormal="100" workbookViewId="0">
      <selection activeCell="C6" sqref="C6"/>
    </sheetView>
  </sheetViews>
  <sheetFormatPr defaultColWidth="11" defaultRowHeight="15.75"/>
  <cols>
    <col min="1" max="16384" width="11" style="12"/>
  </cols>
  <sheetData>
    <row r="1" spans="1:1" ht="36">
      <c r="A1" s="108" t="s">
        <v>141</v>
      </c>
    </row>
    <row r="2" spans="1:1" ht="18.75">
      <c r="A2" s="156"/>
    </row>
    <row r="3" spans="1:1">
      <c r="A3" s="194" t="s">
        <v>227</v>
      </c>
    </row>
    <row r="4" spans="1:1">
      <c r="A4" s="163" t="s">
        <v>218</v>
      </c>
    </row>
    <row r="48" spans="2:2">
      <c r="B48" s="158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1"/>
  </sheetPr>
  <dimension ref="A1:K360"/>
  <sheetViews>
    <sheetView workbookViewId="0">
      <selection activeCell="A10" sqref="A10"/>
    </sheetView>
  </sheetViews>
  <sheetFormatPr defaultColWidth="9" defaultRowHeight="15.75"/>
  <cols>
    <col min="1" max="1" width="12.875" style="12" customWidth="1"/>
    <col min="2" max="11" width="12.625" style="12" customWidth="1"/>
    <col min="12" max="12" width="14.625" style="12" customWidth="1"/>
    <col min="13" max="16384" width="9" style="12"/>
  </cols>
  <sheetData>
    <row r="1" spans="1:11" ht="26.25">
      <c r="A1" s="53" t="s">
        <v>174</v>
      </c>
    </row>
    <row r="4" spans="1:11">
      <c r="A4" s="114" t="s">
        <v>175</v>
      </c>
      <c r="B4" s="114" t="s">
        <v>167</v>
      </c>
      <c r="C4" s="114" t="s">
        <v>120</v>
      </c>
      <c r="D4" s="114" t="s">
        <v>122</v>
      </c>
      <c r="E4" s="114" t="s">
        <v>168</v>
      </c>
      <c r="F4" s="114" t="s">
        <v>184</v>
      </c>
      <c r="G4" s="114" t="s">
        <v>169</v>
      </c>
      <c r="H4" s="114" t="s">
        <v>119</v>
      </c>
      <c r="I4" s="114" t="s">
        <v>121</v>
      </c>
      <c r="J4" s="114" t="s">
        <v>170</v>
      </c>
      <c r="K4" s="114" t="s">
        <v>186</v>
      </c>
    </row>
    <row r="5" spans="1:11">
      <c r="A5" s="114"/>
      <c r="B5" s="114" t="s">
        <v>10</v>
      </c>
      <c r="C5" s="114" t="s">
        <v>23</v>
      </c>
      <c r="D5" s="114" t="s">
        <v>24</v>
      </c>
      <c r="E5" s="114" t="s">
        <v>20</v>
      </c>
      <c r="F5" s="114" t="s">
        <v>185</v>
      </c>
      <c r="G5" s="114" t="s">
        <v>10</v>
      </c>
      <c r="H5" s="114" t="s">
        <v>23</v>
      </c>
      <c r="I5" s="114" t="s">
        <v>24</v>
      </c>
      <c r="J5" s="114" t="s">
        <v>20</v>
      </c>
      <c r="K5" s="114" t="s">
        <v>185</v>
      </c>
    </row>
    <row r="6" spans="1:11">
      <c r="A6" s="84" t="s">
        <v>14</v>
      </c>
      <c r="B6" s="12">
        <v>1.1194</v>
      </c>
      <c r="C6" s="12">
        <v>0.96950000000000003</v>
      </c>
      <c r="D6" s="12">
        <v>1.2094</v>
      </c>
      <c r="E6" s="12">
        <v>1.1569</v>
      </c>
      <c r="F6" s="12">
        <v>0.93530000000000002</v>
      </c>
      <c r="G6" s="12">
        <v>1.0871</v>
      </c>
      <c r="H6" s="12">
        <v>0.96950000000000003</v>
      </c>
      <c r="I6" s="12">
        <v>1.1589</v>
      </c>
      <c r="J6" s="12">
        <v>1.0497000000000001</v>
      </c>
      <c r="K6" s="12">
        <v>0.93530000000000002</v>
      </c>
    </row>
    <row r="7" spans="1:11">
      <c r="A7" s="84" t="s">
        <v>15</v>
      </c>
      <c r="B7" s="12">
        <v>-1.1617999999999999</v>
      </c>
      <c r="C7" s="12">
        <v>24.674199999999999</v>
      </c>
      <c r="D7" s="12">
        <v>-16.485600000000002</v>
      </c>
      <c r="E7" s="12">
        <v>-31.0519</v>
      </c>
      <c r="F7" s="12">
        <v>39.774000000000001</v>
      </c>
      <c r="G7" s="12">
        <v>12.73</v>
      </c>
      <c r="H7" s="12">
        <v>27.416699999999999</v>
      </c>
      <c r="I7" s="12">
        <v>-16.577100000000002</v>
      </c>
      <c r="J7" s="12">
        <v>-14.4674</v>
      </c>
      <c r="K7" s="12">
        <v>44.194699999999997</v>
      </c>
    </row>
    <row r="9" spans="1:11" ht="50.25" customHeight="1">
      <c r="A9" s="113" t="s">
        <v>176</v>
      </c>
      <c r="B9" s="113" t="s">
        <v>163</v>
      </c>
      <c r="C9" s="113" t="s">
        <v>164</v>
      </c>
      <c r="D9" s="113" t="s">
        <v>165</v>
      </c>
      <c r="E9" s="113" t="s">
        <v>166</v>
      </c>
      <c r="F9" s="113" t="s">
        <v>187</v>
      </c>
      <c r="G9" s="113" t="s">
        <v>159</v>
      </c>
      <c r="H9" s="113" t="s">
        <v>160</v>
      </c>
      <c r="I9" s="113" t="s">
        <v>161</v>
      </c>
      <c r="J9" s="113" t="s">
        <v>162</v>
      </c>
      <c r="K9" s="113" t="s">
        <v>188</v>
      </c>
    </row>
    <row r="10" spans="1:11">
      <c r="A10" s="84">
        <v>0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</row>
    <row r="11" spans="1:11">
      <c r="A11" s="84">
        <v>1</v>
      </c>
      <c r="B11" s="12">
        <f>IF(ROUND($A11*B$6+B$7,0)&lt;1,1,ROUND($A11*B$6+B$7,0))</f>
        <v>1</v>
      </c>
      <c r="C11" s="12">
        <f t="shared" ref="C11:K18" si="0">IF(ROUND($A11*C$6+C$7,0)&lt;1,1,ROUND($A11*C$6+C$7,0))</f>
        <v>26</v>
      </c>
      <c r="D11" s="12">
        <f t="shared" si="0"/>
        <v>1</v>
      </c>
      <c r="E11" s="12">
        <f t="shared" si="0"/>
        <v>1</v>
      </c>
      <c r="F11" s="12">
        <f t="shared" si="0"/>
        <v>41</v>
      </c>
      <c r="G11" s="12">
        <f t="shared" si="0"/>
        <v>14</v>
      </c>
      <c r="H11" s="12">
        <f t="shared" si="0"/>
        <v>28</v>
      </c>
      <c r="I11" s="12">
        <f t="shared" si="0"/>
        <v>1</v>
      </c>
      <c r="J11" s="12">
        <f t="shared" si="0"/>
        <v>1</v>
      </c>
      <c r="K11" s="12">
        <f>IF(ROUND($A11*K$6+K$7,0)&lt;1,1,ROUND($A11*K$6+K$7,0))</f>
        <v>45</v>
      </c>
    </row>
    <row r="12" spans="1:11">
      <c r="A12" s="84">
        <v>2</v>
      </c>
      <c r="B12" s="12">
        <f t="shared" ref="B12:J75" si="1">IF(ROUND($A12*B$6+B$7,0)&lt;1,1,ROUND($A12*B$6+B$7,0))</f>
        <v>1</v>
      </c>
      <c r="C12" s="12">
        <f t="shared" si="0"/>
        <v>27</v>
      </c>
      <c r="D12" s="12">
        <f t="shared" si="0"/>
        <v>1</v>
      </c>
      <c r="E12" s="12">
        <f t="shared" si="0"/>
        <v>1</v>
      </c>
      <c r="F12" s="12">
        <f t="shared" si="0"/>
        <v>42</v>
      </c>
      <c r="G12" s="12">
        <f t="shared" si="0"/>
        <v>15</v>
      </c>
      <c r="H12" s="12">
        <f t="shared" si="0"/>
        <v>29</v>
      </c>
      <c r="I12" s="12">
        <f t="shared" si="0"/>
        <v>1</v>
      </c>
      <c r="J12" s="12">
        <f t="shared" si="0"/>
        <v>1</v>
      </c>
      <c r="K12" s="12">
        <f t="shared" si="0"/>
        <v>46</v>
      </c>
    </row>
    <row r="13" spans="1:11">
      <c r="A13" s="84">
        <v>3</v>
      </c>
      <c r="B13" s="12">
        <f t="shared" si="1"/>
        <v>2</v>
      </c>
      <c r="C13" s="12">
        <f t="shared" si="0"/>
        <v>28</v>
      </c>
      <c r="D13" s="12">
        <f t="shared" si="0"/>
        <v>1</v>
      </c>
      <c r="E13" s="12">
        <f t="shared" si="0"/>
        <v>1</v>
      </c>
      <c r="F13" s="12">
        <f t="shared" si="0"/>
        <v>43</v>
      </c>
      <c r="G13" s="12">
        <f t="shared" si="0"/>
        <v>16</v>
      </c>
      <c r="H13" s="12">
        <f t="shared" si="0"/>
        <v>30</v>
      </c>
      <c r="I13" s="12">
        <f t="shared" si="0"/>
        <v>1</v>
      </c>
      <c r="J13" s="12">
        <f t="shared" si="0"/>
        <v>1</v>
      </c>
      <c r="K13" s="12">
        <f t="shared" si="0"/>
        <v>47</v>
      </c>
    </row>
    <row r="14" spans="1:11">
      <c r="A14" s="84">
        <v>4</v>
      </c>
      <c r="B14" s="12">
        <f t="shared" si="1"/>
        <v>3</v>
      </c>
      <c r="C14" s="12">
        <f t="shared" si="0"/>
        <v>29</v>
      </c>
      <c r="D14" s="12">
        <f t="shared" si="0"/>
        <v>1</v>
      </c>
      <c r="E14" s="12">
        <f t="shared" si="0"/>
        <v>1</v>
      </c>
      <c r="F14" s="12">
        <f t="shared" si="0"/>
        <v>44</v>
      </c>
      <c r="G14" s="12">
        <f t="shared" si="0"/>
        <v>17</v>
      </c>
      <c r="H14" s="12">
        <f t="shared" si="0"/>
        <v>31</v>
      </c>
      <c r="I14" s="12">
        <f t="shared" si="0"/>
        <v>1</v>
      </c>
      <c r="J14" s="12">
        <f t="shared" si="0"/>
        <v>1</v>
      </c>
      <c r="K14" s="12">
        <f t="shared" si="0"/>
        <v>48</v>
      </c>
    </row>
    <row r="15" spans="1:11">
      <c r="A15" s="84">
        <v>5</v>
      </c>
      <c r="B15" s="12">
        <f t="shared" si="1"/>
        <v>4</v>
      </c>
      <c r="C15" s="12">
        <f t="shared" si="0"/>
        <v>30</v>
      </c>
      <c r="D15" s="12">
        <f t="shared" si="0"/>
        <v>1</v>
      </c>
      <c r="E15" s="12">
        <f t="shared" si="0"/>
        <v>1</v>
      </c>
      <c r="F15" s="12">
        <f t="shared" si="0"/>
        <v>44</v>
      </c>
      <c r="G15" s="12">
        <f t="shared" si="0"/>
        <v>18</v>
      </c>
      <c r="H15" s="12">
        <f t="shared" si="0"/>
        <v>32</v>
      </c>
      <c r="I15" s="12">
        <f t="shared" si="0"/>
        <v>1</v>
      </c>
      <c r="J15" s="12">
        <f t="shared" si="0"/>
        <v>1</v>
      </c>
      <c r="K15" s="12">
        <f t="shared" si="0"/>
        <v>49</v>
      </c>
    </row>
    <row r="16" spans="1:11">
      <c r="A16" s="84">
        <v>6</v>
      </c>
      <c r="B16" s="12">
        <f t="shared" si="1"/>
        <v>6</v>
      </c>
      <c r="C16" s="12">
        <f t="shared" si="0"/>
        <v>30</v>
      </c>
      <c r="D16" s="12">
        <f t="shared" si="0"/>
        <v>1</v>
      </c>
      <c r="E16" s="12">
        <f t="shared" si="0"/>
        <v>1</v>
      </c>
      <c r="F16" s="12">
        <f t="shared" si="0"/>
        <v>45</v>
      </c>
      <c r="G16" s="12">
        <f t="shared" si="0"/>
        <v>19</v>
      </c>
      <c r="H16" s="12">
        <f t="shared" si="0"/>
        <v>33</v>
      </c>
      <c r="I16" s="12">
        <f t="shared" si="0"/>
        <v>1</v>
      </c>
      <c r="J16" s="12">
        <f t="shared" si="0"/>
        <v>1</v>
      </c>
      <c r="K16" s="12">
        <f t="shared" si="0"/>
        <v>50</v>
      </c>
    </row>
    <row r="17" spans="1:11">
      <c r="A17" s="84">
        <v>7</v>
      </c>
      <c r="B17" s="12">
        <f t="shared" si="1"/>
        <v>7</v>
      </c>
      <c r="C17" s="12">
        <f t="shared" si="0"/>
        <v>31</v>
      </c>
      <c r="D17" s="12">
        <f t="shared" si="0"/>
        <v>1</v>
      </c>
      <c r="E17" s="12">
        <f t="shared" si="0"/>
        <v>1</v>
      </c>
      <c r="F17" s="12">
        <f t="shared" si="0"/>
        <v>46</v>
      </c>
      <c r="G17" s="12">
        <f t="shared" si="0"/>
        <v>20</v>
      </c>
      <c r="H17" s="12">
        <f t="shared" si="0"/>
        <v>34</v>
      </c>
      <c r="I17" s="12">
        <f t="shared" si="0"/>
        <v>1</v>
      </c>
      <c r="J17" s="12">
        <f t="shared" si="0"/>
        <v>1</v>
      </c>
      <c r="K17" s="12">
        <f t="shared" si="0"/>
        <v>51</v>
      </c>
    </row>
    <row r="18" spans="1:11">
      <c r="A18" s="84">
        <v>8</v>
      </c>
      <c r="B18" s="12">
        <f t="shared" si="1"/>
        <v>8</v>
      </c>
      <c r="C18" s="12">
        <f t="shared" si="0"/>
        <v>32</v>
      </c>
      <c r="D18" s="12">
        <f t="shared" si="0"/>
        <v>1</v>
      </c>
      <c r="E18" s="12">
        <f t="shared" ref="C18:K46" si="2">IF(ROUND($A18*E$6+E$7,0)&lt;1,1,ROUND($A18*E$6+E$7,0))</f>
        <v>1</v>
      </c>
      <c r="F18" s="12">
        <f t="shared" si="2"/>
        <v>47</v>
      </c>
      <c r="G18" s="12">
        <f t="shared" si="2"/>
        <v>21</v>
      </c>
      <c r="H18" s="12">
        <f t="shared" si="2"/>
        <v>35</v>
      </c>
      <c r="I18" s="12">
        <f t="shared" si="2"/>
        <v>1</v>
      </c>
      <c r="J18" s="12">
        <f t="shared" si="2"/>
        <v>1</v>
      </c>
      <c r="K18" s="12">
        <f t="shared" si="2"/>
        <v>52</v>
      </c>
    </row>
    <row r="19" spans="1:11">
      <c r="A19" s="84">
        <v>9</v>
      </c>
      <c r="B19" s="12">
        <f t="shared" si="1"/>
        <v>9</v>
      </c>
      <c r="C19" s="12">
        <f t="shared" si="2"/>
        <v>33</v>
      </c>
      <c r="D19" s="12">
        <f t="shared" si="2"/>
        <v>1</v>
      </c>
      <c r="E19" s="12">
        <f t="shared" si="2"/>
        <v>1</v>
      </c>
      <c r="F19" s="12">
        <f t="shared" si="2"/>
        <v>48</v>
      </c>
      <c r="G19" s="12">
        <f t="shared" si="2"/>
        <v>23</v>
      </c>
      <c r="H19" s="12">
        <f t="shared" si="2"/>
        <v>36</v>
      </c>
      <c r="I19" s="12">
        <f t="shared" si="2"/>
        <v>1</v>
      </c>
      <c r="J19" s="12">
        <f t="shared" si="2"/>
        <v>1</v>
      </c>
      <c r="K19" s="12">
        <f t="shared" si="2"/>
        <v>53</v>
      </c>
    </row>
    <row r="20" spans="1:11">
      <c r="A20" s="84">
        <v>10</v>
      </c>
      <c r="B20" s="12">
        <f t="shared" si="1"/>
        <v>10</v>
      </c>
      <c r="C20" s="12">
        <f t="shared" si="2"/>
        <v>34</v>
      </c>
      <c r="D20" s="12">
        <f t="shared" si="2"/>
        <v>1</v>
      </c>
      <c r="E20" s="12">
        <f t="shared" si="2"/>
        <v>1</v>
      </c>
      <c r="F20" s="12">
        <f t="shared" si="2"/>
        <v>49</v>
      </c>
      <c r="G20" s="12">
        <f t="shared" si="2"/>
        <v>24</v>
      </c>
      <c r="H20" s="12">
        <f t="shared" si="2"/>
        <v>37</v>
      </c>
      <c r="I20" s="12">
        <f t="shared" si="2"/>
        <v>1</v>
      </c>
      <c r="J20" s="12">
        <f t="shared" si="2"/>
        <v>1</v>
      </c>
      <c r="K20" s="12">
        <f t="shared" si="2"/>
        <v>54</v>
      </c>
    </row>
    <row r="21" spans="1:11">
      <c r="A21" s="84">
        <v>11</v>
      </c>
      <c r="B21" s="12">
        <f t="shared" si="1"/>
        <v>11</v>
      </c>
      <c r="C21" s="12">
        <f t="shared" si="2"/>
        <v>35</v>
      </c>
      <c r="D21" s="12">
        <f t="shared" si="2"/>
        <v>1</v>
      </c>
      <c r="E21" s="12">
        <f t="shared" si="2"/>
        <v>1</v>
      </c>
      <c r="F21" s="12">
        <f t="shared" si="2"/>
        <v>50</v>
      </c>
      <c r="G21" s="12">
        <f t="shared" si="2"/>
        <v>25</v>
      </c>
      <c r="H21" s="12">
        <f t="shared" si="2"/>
        <v>38</v>
      </c>
      <c r="I21" s="12">
        <f t="shared" si="2"/>
        <v>1</v>
      </c>
      <c r="J21" s="12">
        <f t="shared" si="2"/>
        <v>1</v>
      </c>
      <c r="K21" s="12">
        <f t="shared" si="2"/>
        <v>54</v>
      </c>
    </row>
    <row r="22" spans="1:11">
      <c r="A22" s="84">
        <v>12</v>
      </c>
      <c r="B22" s="12">
        <f t="shared" si="1"/>
        <v>12</v>
      </c>
      <c r="C22" s="12">
        <f t="shared" si="2"/>
        <v>36</v>
      </c>
      <c r="D22" s="12">
        <f t="shared" si="2"/>
        <v>1</v>
      </c>
      <c r="E22" s="12">
        <f t="shared" si="2"/>
        <v>1</v>
      </c>
      <c r="F22" s="12">
        <f t="shared" si="2"/>
        <v>51</v>
      </c>
      <c r="G22" s="12">
        <f t="shared" si="2"/>
        <v>26</v>
      </c>
      <c r="H22" s="12">
        <f t="shared" si="2"/>
        <v>39</v>
      </c>
      <c r="I22" s="12">
        <f t="shared" si="2"/>
        <v>1</v>
      </c>
      <c r="J22" s="12">
        <f t="shared" si="2"/>
        <v>1</v>
      </c>
      <c r="K22" s="12">
        <f t="shared" si="2"/>
        <v>55</v>
      </c>
    </row>
    <row r="23" spans="1:11">
      <c r="A23" s="84">
        <v>13</v>
      </c>
      <c r="B23" s="12">
        <f t="shared" si="1"/>
        <v>13</v>
      </c>
      <c r="C23" s="12">
        <f t="shared" si="2"/>
        <v>37</v>
      </c>
      <c r="D23" s="12">
        <f t="shared" si="2"/>
        <v>1</v>
      </c>
      <c r="E23" s="12">
        <f t="shared" si="2"/>
        <v>1</v>
      </c>
      <c r="F23" s="12">
        <f t="shared" si="2"/>
        <v>52</v>
      </c>
      <c r="G23" s="12">
        <f t="shared" si="2"/>
        <v>27</v>
      </c>
      <c r="H23" s="12">
        <f t="shared" si="2"/>
        <v>40</v>
      </c>
      <c r="I23" s="12">
        <f t="shared" si="2"/>
        <v>1</v>
      </c>
      <c r="J23" s="12">
        <f t="shared" si="2"/>
        <v>1</v>
      </c>
      <c r="K23" s="12">
        <f t="shared" si="2"/>
        <v>56</v>
      </c>
    </row>
    <row r="24" spans="1:11">
      <c r="A24" s="84">
        <v>14</v>
      </c>
      <c r="B24" s="12">
        <f t="shared" si="1"/>
        <v>15</v>
      </c>
      <c r="C24" s="12">
        <f t="shared" si="2"/>
        <v>38</v>
      </c>
      <c r="D24" s="12">
        <f t="shared" si="2"/>
        <v>1</v>
      </c>
      <c r="E24" s="12">
        <f t="shared" si="2"/>
        <v>1</v>
      </c>
      <c r="F24" s="12">
        <f t="shared" si="2"/>
        <v>53</v>
      </c>
      <c r="G24" s="12">
        <f t="shared" si="2"/>
        <v>28</v>
      </c>
      <c r="H24" s="12">
        <f t="shared" si="2"/>
        <v>41</v>
      </c>
      <c r="I24" s="12">
        <f t="shared" si="2"/>
        <v>1</v>
      </c>
      <c r="J24" s="12">
        <f t="shared" si="2"/>
        <v>1</v>
      </c>
      <c r="K24" s="12">
        <f t="shared" si="2"/>
        <v>57</v>
      </c>
    </row>
    <row r="25" spans="1:11">
      <c r="A25" s="84">
        <v>15</v>
      </c>
      <c r="B25" s="12">
        <f t="shared" si="1"/>
        <v>16</v>
      </c>
      <c r="C25" s="12">
        <f t="shared" si="2"/>
        <v>39</v>
      </c>
      <c r="D25" s="12">
        <f t="shared" si="2"/>
        <v>2</v>
      </c>
      <c r="E25" s="12">
        <f t="shared" si="2"/>
        <v>1</v>
      </c>
      <c r="F25" s="12">
        <f t="shared" si="2"/>
        <v>54</v>
      </c>
      <c r="G25" s="12">
        <f t="shared" si="2"/>
        <v>29</v>
      </c>
      <c r="H25" s="12">
        <f t="shared" si="2"/>
        <v>42</v>
      </c>
      <c r="I25" s="12">
        <f t="shared" si="2"/>
        <v>1</v>
      </c>
      <c r="J25" s="12">
        <f t="shared" si="2"/>
        <v>1</v>
      </c>
      <c r="K25" s="12">
        <f t="shared" si="2"/>
        <v>58</v>
      </c>
    </row>
    <row r="26" spans="1:11">
      <c r="A26" s="84">
        <v>16</v>
      </c>
      <c r="B26" s="12">
        <f t="shared" si="1"/>
        <v>17</v>
      </c>
      <c r="C26" s="12">
        <f t="shared" si="2"/>
        <v>40</v>
      </c>
      <c r="D26" s="12">
        <f t="shared" si="2"/>
        <v>3</v>
      </c>
      <c r="E26" s="12">
        <f t="shared" si="2"/>
        <v>1</v>
      </c>
      <c r="F26" s="12">
        <f t="shared" si="2"/>
        <v>55</v>
      </c>
      <c r="G26" s="12">
        <f t="shared" si="2"/>
        <v>30</v>
      </c>
      <c r="H26" s="12">
        <f t="shared" si="2"/>
        <v>43</v>
      </c>
      <c r="I26" s="12">
        <f t="shared" si="2"/>
        <v>2</v>
      </c>
      <c r="J26" s="12">
        <f t="shared" si="2"/>
        <v>2</v>
      </c>
      <c r="K26" s="12">
        <f t="shared" si="2"/>
        <v>59</v>
      </c>
    </row>
    <row r="27" spans="1:11">
      <c r="A27" s="84">
        <v>17</v>
      </c>
      <c r="B27" s="12">
        <f t="shared" si="1"/>
        <v>18</v>
      </c>
      <c r="C27" s="12">
        <f t="shared" si="2"/>
        <v>41</v>
      </c>
      <c r="D27" s="12">
        <f t="shared" si="2"/>
        <v>4</v>
      </c>
      <c r="E27" s="12">
        <f t="shared" si="2"/>
        <v>1</v>
      </c>
      <c r="F27" s="12">
        <f t="shared" si="2"/>
        <v>56</v>
      </c>
      <c r="G27" s="12">
        <f t="shared" si="2"/>
        <v>31</v>
      </c>
      <c r="H27" s="12">
        <f t="shared" si="2"/>
        <v>44</v>
      </c>
      <c r="I27" s="12">
        <f t="shared" si="2"/>
        <v>3</v>
      </c>
      <c r="J27" s="12">
        <f t="shared" si="2"/>
        <v>3</v>
      </c>
      <c r="K27" s="12">
        <f t="shared" si="2"/>
        <v>60</v>
      </c>
    </row>
    <row r="28" spans="1:11">
      <c r="A28" s="84">
        <v>18</v>
      </c>
      <c r="B28" s="12">
        <f t="shared" si="1"/>
        <v>19</v>
      </c>
      <c r="C28" s="12">
        <f t="shared" si="2"/>
        <v>42</v>
      </c>
      <c r="D28" s="12">
        <f t="shared" si="2"/>
        <v>5</v>
      </c>
      <c r="E28" s="12">
        <f t="shared" si="2"/>
        <v>1</v>
      </c>
      <c r="F28" s="12">
        <f t="shared" si="2"/>
        <v>57</v>
      </c>
      <c r="G28" s="12">
        <f t="shared" si="2"/>
        <v>32</v>
      </c>
      <c r="H28" s="12">
        <f t="shared" si="2"/>
        <v>45</v>
      </c>
      <c r="I28" s="12">
        <f t="shared" si="2"/>
        <v>4</v>
      </c>
      <c r="J28" s="12">
        <f t="shared" si="2"/>
        <v>4</v>
      </c>
      <c r="K28" s="12">
        <f t="shared" si="2"/>
        <v>61</v>
      </c>
    </row>
    <row r="29" spans="1:11">
      <c r="A29" s="84">
        <v>19</v>
      </c>
      <c r="B29" s="12">
        <f t="shared" si="1"/>
        <v>20</v>
      </c>
      <c r="C29" s="12">
        <f t="shared" si="2"/>
        <v>43</v>
      </c>
      <c r="D29" s="12">
        <f t="shared" si="2"/>
        <v>6</v>
      </c>
      <c r="E29" s="12">
        <f t="shared" si="2"/>
        <v>1</v>
      </c>
      <c r="F29" s="12">
        <f t="shared" si="2"/>
        <v>58</v>
      </c>
      <c r="G29" s="12">
        <f t="shared" si="2"/>
        <v>33</v>
      </c>
      <c r="H29" s="12">
        <f t="shared" si="2"/>
        <v>46</v>
      </c>
      <c r="I29" s="12">
        <f t="shared" si="2"/>
        <v>5</v>
      </c>
      <c r="J29" s="12">
        <f t="shared" si="2"/>
        <v>5</v>
      </c>
      <c r="K29" s="12">
        <f t="shared" si="2"/>
        <v>62</v>
      </c>
    </row>
    <row r="30" spans="1:11">
      <c r="A30" s="84">
        <v>20</v>
      </c>
      <c r="B30" s="12">
        <f t="shared" si="1"/>
        <v>21</v>
      </c>
      <c r="C30" s="12">
        <f t="shared" si="2"/>
        <v>44</v>
      </c>
      <c r="D30" s="12">
        <f t="shared" si="2"/>
        <v>8</v>
      </c>
      <c r="E30" s="12">
        <f t="shared" si="2"/>
        <v>1</v>
      </c>
      <c r="F30" s="12">
        <f t="shared" si="2"/>
        <v>58</v>
      </c>
      <c r="G30" s="12">
        <f t="shared" si="2"/>
        <v>34</v>
      </c>
      <c r="H30" s="12">
        <f t="shared" si="2"/>
        <v>47</v>
      </c>
      <c r="I30" s="12">
        <f t="shared" si="2"/>
        <v>7</v>
      </c>
      <c r="J30" s="12">
        <f t="shared" si="2"/>
        <v>7</v>
      </c>
      <c r="K30" s="12">
        <f t="shared" si="2"/>
        <v>63</v>
      </c>
    </row>
    <row r="31" spans="1:11">
      <c r="A31" s="84">
        <v>21</v>
      </c>
      <c r="B31" s="12">
        <f t="shared" si="1"/>
        <v>22</v>
      </c>
      <c r="C31" s="12">
        <f t="shared" si="2"/>
        <v>45</v>
      </c>
      <c r="D31" s="12">
        <f t="shared" si="2"/>
        <v>9</v>
      </c>
      <c r="E31" s="12">
        <f t="shared" si="2"/>
        <v>1</v>
      </c>
      <c r="F31" s="12">
        <f t="shared" si="2"/>
        <v>59</v>
      </c>
      <c r="G31" s="12">
        <f t="shared" si="2"/>
        <v>36</v>
      </c>
      <c r="H31" s="12">
        <f t="shared" si="2"/>
        <v>48</v>
      </c>
      <c r="I31" s="12">
        <f t="shared" si="2"/>
        <v>8</v>
      </c>
      <c r="J31" s="12">
        <f t="shared" si="2"/>
        <v>8</v>
      </c>
      <c r="K31" s="12">
        <f t="shared" si="2"/>
        <v>64</v>
      </c>
    </row>
    <row r="32" spans="1:11">
      <c r="A32" s="84">
        <v>22</v>
      </c>
      <c r="B32" s="12">
        <f t="shared" si="1"/>
        <v>23</v>
      </c>
      <c r="C32" s="12">
        <f t="shared" si="2"/>
        <v>46</v>
      </c>
      <c r="D32" s="12">
        <f t="shared" si="2"/>
        <v>10</v>
      </c>
      <c r="E32" s="12">
        <f t="shared" si="2"/>
        <v>1</v>
      </c>
      <c r="F32" s="12">
        <f t="shared" si="2"/>
        <v>60</v>
      </c>
      <c r="G32" s="12">
        <f t="shared" si="2"/>
        <v>37</v>
      </c>
      <c r="H32" s="12">
        <f t="shared" si="2"/>
        <v>49</v>
      </c>
      <c r="I32" s="12">
        <f t="shared" si="2"/>
        <v>9</v>
      </c>
      <c r="J32" s="12">
        <f t="shared" si="2"/>
        <v>9</v>
      </c>
      <c r="K32" s="12">
        <f t="shared" si="2"/>
        <v>65</v>
      </c>
    </row>
    <row r="33" spans="1:11">
      <c r="A33" s="84">
        <v>23</v>
      </c>
      <c r="B33" s="12">
        <f t="shared" si="1"/>
        <v>25</v>
      </c>
      <c r="C33" s="12">
        <f t="shared" si="2"/>
        <v>47</v>
      </c>
      <c r="D33" s="12">
        <f t="shared" si="2"/>
        <v>11</v>
      </c>
      <c r="E33" s="12">
        <f t="shared" si="2"/>
        <v>1</v>
      </c>
      <c r="F33" s="12">
        <f t="shared" si="2"/>
        <v>61</v>
      </c>
      <c r="G33" s="12">
        <f t="shared" si="2"/>
        <v>38</v>
      </c>
      <c r="H33" s="12">
        <f t="shared" si="2"/>
        <v>50</v>
      </c>
      <c r="I33" s="12">
        <f t="shared" si="2"/>
        <v>10</v>
      </c>
      <c r="J33" s="12">
        <f t="shared" si="2"/>
        <v>10</v>
      </c>
      <c r="K33" s="12">
        <f t="shared" si="2"/>
        <v>66</v>
      </c>
    </row>
    <row r="34" spans="1:11">
      <c r="A34" s="84">
        <v>24</v>
      </c>
      <c r="B34" s="12">
        <f t="shared" si="1"/>
        <v>26</v>
      </c>
      <c r="C34" s="12">
        <f t="shared" si="2"/>
        <v>48</v>
      </c>
      <c r="D34" s="12">
        <f t="shared" si="2"/>
        <v>13</v>
      </c>
      <c r="E34" s="12">
        <f t="shared" si="2"/>
        <v>1</v>
      </c>
      <c r="F34" s="12">
        <f t="shared" si="2"/>
        <v>62</v>
      </c>
      <c r="G34" s="12">
        <f t="shared" si="2"/>
        <v>39</v>
      </c>
      <c r="H34" s="12">
        <f t="shared" si="2"/>
        <v>51</v>
      </c>
      <c r="I34" s="12">
        <f t="shared" si="2"/>
        <v>11</v>
      </c>
      <c r="J34" s="12">
        <f t="shared" si="2"/>
        <v>11</v>
      </c>
      <c r="K34" s="12">
        <f t="shared" si="2"/>
        <v>67</v>
      </c>
    </row>
    <row r="35" spans="1:11">
      <c r="A35" s="84">
        <v>25</v>
      </c>
      <c r="B35" s="12">
        <f t="shared" si="1"/>
        <v>27</v>
      </c>
      <c r="C35" s="12">
        <f t="shared" si="2"/>
        <v>49</v>
      </c>
      <c r="D35" s="12">
        <f t="shared" si="2"/>
        <v>14</v>
      </c>
      <c r="E35" s="12">
        <f t="shared" si="2"/>
        <v>1</v>
      </c>
      <c r="F35" s="12">
        <f t="shared" si="2"/>
        <v>63</v>
      </c>
      <c r="G35" s="12">
        <f t="shared" si="2"/>
        <v>40</v>
      </c>
      <c r="H35" s="12">
        <f t="shared" si="2"/>
        <v>52</v>
      </c>
      <c r="I35" s="12">
        <f t="shared" si="2"/>
        <v>12</v>
      </c>
      <c r="J35" s="12">
        <f t="shared" si="2"/>
        <v>12</v>
      </c>
      <c r="K35" s="12">
        <f t="shared" si="2"/>
        <v>68</v>
      </c>
    </row>
    <row r="36" spans="1:11">
      <c r="A36" s="84">
        <v>26</v>
      </c>
      <c r="B36" s="12">
        <f t="shared" si="1"/>
        <v>28</v>
      </c>
      <c r="C36" s="12">
        <f t="shared" si="2"/>
        <v>50</v>
      </c>
      <c r="D36" s="12">
        <f t="shared" si="2"/>
        <v>15</v>
      </c>
      <c r="E36" s="12">
        <f t="shared" si="2"/>
        <v>1</v>
      </c>
      <c r="F36" s="12">
        <f t="shared" si="2"/>
        <v>64</v>
      </c>
      <c r="G36" s="12">
        <f t="shared" si="2"/>
        <v>41</v>
      </c>
      <c r="H36" s="12">
        <f t="shared" si="2"/>
        <v>53</v>
      </c>
      <c r="I36" s="12">
        <f t="shared" si="2"/>
        <v>14</v>
      </c>
      <c r="J36" s="12">
        <f t="shared" si="2"/>
        <v>13</v>
      </c>
      <c r="K36" s="12">
        <f t="shared" si="2"/>
        <v>69</v>
      </c>
    </row>
    <row r="37" spans="1:11">
      <c r="A37" s="84">
        <v>27</v>
      </c>
      <c r="B37" s="12">
        <f t="shared" si="1"/>
        <v>29</v>
      </c>
      <c r="C37" s="12">
        <f t="shared" si="2"/>
        <v>51</v>
      </c>
      <c r="D37" s="12">
        <f t="shared" si="2"/>
        <v>16</v>
      </c>
      <c r="E37" s="12">
        <f t="shared" si="2"/>
        <v>1</v>
      </c>
      <c r="F37" s="12">
        <f t="shared" si="2"/>
        <v>65</v>
      </c>
      <c r="G37" s="12">
        <f t="shared" si="2"/>
        <v>42</v>
      </c>
      <c r="H37" s="12">
        <f t="shared" si="2"/>
        <v>54</v>
      </c>
      <c r="I37" s="12">
        <f t="shared" si="2"/>
        <v>15</v>
      </c>
      <c r="J37" s="12">
        <f t="shared" si="2"/>
        <v>14</v>
      </c>
      <c r="K37" s="12">
        <f t="shared" si="2"/>
        <v>69</v>
      </c>
    </row>
    <row r="38" spans="1:11">
      <c r="A38" s="84">
        <v>28</v>
      </c>
      <c r="B38" s="12">
        <f t="shared" si="1"/>
        <v>30</v>
      </c>
      <c r="C38" s="12">
        <f t="shared" si="2"/>
        <v>52</v>
      </c>
      <c r="D38" s="12">
        <f t="shared" si="2"/>
        <v>17</v>
      </c>
      <c r="E38" s="12">
        <f t="shared" si="2"/>
        <v>1</v>
      </c>
      <c r="F38" s="12">
        <f t="shared" si="2"/>
        <v>66</v>
      </c>
      <c r="G38" s="12">
        <f t="shared" si="2"/>
        <v>43</v>
      </c>
      <c r="H38" s="12">
        <f t="shared" si="2"/>
        <v>55</v>
      </c>
      <c r="I38" s="12">
        <f t="shared" si="2"/>
        <v>16</v>
      </c>
      <c r="J38" s="12">
        <f t="shared" si="2"/>
        <v>15</v>
      </c>
      <c r="K38" s="12">
        <f t="shared" si="2"/>
        <v>70</v>
      </c>
    </row>
    <row r="39" spans="1:11">
      <c r="A39" s="84">
        <v>29</v>
      </c>
      <c r="B39" s="12">
        <f t="shared" si="1"/>
        <v>31</v>
      </c>
      <c r="C39" s="12">
        <f t="shared" si="2"/>
        <v>53</v>
      </c>
      <c r="D39" s="12">
        <f t="shared" si="2"/>
        <v>19</v>
      </c>
      <c r="E39" s="12">
        <f t="shared" si="2"/>
        <v>2</v>
      </c>
      <c r="F39" s="12">
        <f t="shared" si="2"/>
        <v>67</v>
      </c>
      <c r="G39" s="12">
        <f t="shared" si="2"/>
        <v>44</v>
      </c>
      <c r="H39" s="12">
        <f t="shared" si="2"/>
        <v>56</v>
      </c>
      <c r="I39" s="12">
        <f t="shared" si="2"/>
        <v>17</v>
      </c>
      <c r="J39" s="12">
        <f t="shared" si="2"/>
        <v>16</v>
      </c>
      <c r="K39" s="12">
        <f t="shared" si="2"/>
        <v>71</v>
      </c>
    </row>
    <row r="40" spans="1:11">
      <c r="A40" s="84">
        <v>30</v>
      </c>
      <c r="B40" s="12">
        <f t="shared" si="1"/>
        <v>32</v>
      </c>
      <c r="C40" s="12">
        <f t="shared" si="2"/>
        <v>54</v>
      </c>
      <c r="D40" s="12">
        <f t="shared" si="2"/>
        <v>20</v>
      </c>
      <c r="E40" s="12">
        <f t="shared" si="2"/>
        <v>4</v>
      </c>
      <c r="F40" s="12">
        <f t="shared" si="2"/>
        <v>68</v>
      </c>
      <c r="G40" s="12">
        <f t="shared" si="2"/>
        <v>45</v>
      </c>
      <c r="H40" s="12">
        <f t="shared" si="2"/>
        <v>57</v>
      </c>
      <c r="I40" s="12">
        <f t="shared" si="2"/>
        <v>18</v>
      </c>
      <c r="J40" s="12">
        <f t="shared" si="2"/>
        <v>17</v>
      </c>
      <c r="K40" s="12">
        <f t="shared" si="2"/>
        <v>72</v>
      </c>
    </row>
    <row r="41" spans="1:11">
      <c r="A41" s="84">
        <v>31</v>
      </c>
      <c r="B41" s="12">
        <f t="shared" si="1"/>
        <v>34</v>
      </c>
      <c r="C41" s="12">
        <f t="shared" si="2"/>
        <v>55</v>
      </c>
      <c r="D41" s="12">
        <f t="shared" si="2"/>
        <v>21</v>
      </c>
      <c r="E41" s="12">
        <f t="shared" si="2"/>
        <v>5</v>
      </c>
      <c r="F41" s="12">
        <f t="shared" si="2"/>
        <v>69</v>
      </c>
      <c r="G41" s="12">
        <f t="shared" si="2"/>
        <v>46</v>
      </c>
      <c r="H41" s="12">
        <f t="shared" si="2"/>
        <v>57</v>
      </c>
      <c r="I41" s="12">
        <f t="shared" si="2"/>
        <v>19</v>
      </c>
      <c r="J41" s="12">
        <f t="shared" si="2"/>
        <v>18</v>
      </c>
      <c r="K41" s="12">
        <f t="shared" si="2"/>
        <v>73</v>
      </c>
    </row>
    <row r="42" spans="1:11">
      <c r="A42" s="84">
        <v>32</v>
      </c>
      <c r="B42" s="12">
        <f t="shared" si="1"/>
        <v>35</v>
      </c>
      <c r="C42" s="12">
        <f t="shared" si="2"/>
        <v>56</v>
      </c>
      <c r="D42" s="12">
        <f t="shared" si="2"/>
        <v>22</v>
      </c>
      <c r="E42" s="12">
        <f t="shared" si="2"/>
        <v>6</v>
      </c>
      <c r="F42" s="12">
        <f t="shared" si="2"/>
        <v>70</v>
      </c>
      <c r="G42" s="12">
        <f t="shared" si="2"/>
        <v>48</v>
      </c>
      <c r="H42" s="12">
        <f t="shared" si="2"/>
        <v>58</v>
      </c>
      <c r="I42" s="12">
        <f t="shared" si="2"/>
        <v>21</v>
      </c>
      <c r="J42" s="12">
        <f t="shared" si="2"/>
        <v>19</v>
      </c>
      <c r="K42" s="12">
        <f t="shared" si="2"/>
        <v>74</v>
      </c>
    </row>
    <row r="43" spans="1:11">
      <c r="A43" s="84">
        <v>33</v>
      </c>
      <c r="B43" s="12">
        <f t="shared" si="1"/>
        <v>36</v>
      </c>
      <c r="C43" s="12">
        <f t="shared" si="2"/>
        <v>57</v>
      </c>
      <c r="D43" s="12">
        <f t="shared" si="2"/>
        <v>23</v>
      </c>
      <c r="E43" s="12">
        <f t="shared" si="2"/>
        <v>7</v>
      </c>
      <c r="F43" s="12">
        <f t="shared" si="2"/>
        <v>71</v>
      </c>
      <c r="G43" s="12">
        <f t="shared" si="2"/>
        <v>49</v>
      </c>
      <c r="H43" s="12">
        <f t="shared" si="2"/>
        <v>59</v>
      </c>
      <c r="I43" s="12">
        <f t="shared" si="2"/>
        <v>22</v>
      </c>
      <c r="J43" s="12">
        <f t="shared" si="2"/>
        <v>20</v>
      </c>
      <c r="K43" s="12">
        <f t="shared" si="2"/>
        <v>75</v>
      </c>
    </row>
    <row r="44" spans="1:11">
      <c r="A44" s="84">
        <v>34</v>
      </c>
      <c r="B44" s="12">
        <f t="shared" si="1"/>
        <v>37</v>
      </c>
      <c r="C44" s="12">
        <f t="shared" si="2"/>
        <v>58</v>
      </c>
      <c r="D44" s="12">
        <f t="shared" si="2"/>
        <v>25</v>
      </c>
      <c r="E44" s="12">
        <f t="shared" si="2"/>
        <v>8</v>
      </c>
      <c r="F44" s="12">
        <f t="shared" si="2"/>
        <v>72</v>
      </c>
      <c r="G44" s="12">
        <f t="shared" si="2"/>
        <v>50</v>
      </c>
      <c r="H44" s="12">
        <f t="shared" si="2"/>
        <v>60</v>
      </c>
      <c r="I44" s="12">
        <f t="shared" si="2"/>
        <v>23</v>
      </c>
      <c r="J44" s="12">
        <f t="shared" si="2"/>
        <v>21</v>
      </c>
      <c r="K44" s="12">
        <f t="shared" si="2"/>
        <v>76</v>
      </c>
    </row>
    <row r="45" spans="1:11">
      <c r="A45" s="84">
        <v>35</v>
      </c>
      <c r="B45" s="12">
        <f t="shared" si="1"/>
        <v>38</v>
      </c>
      <c r="C45" s="12">
        <f t="shared" si="2"/>
        <v>59</v>
      </c>
      <c r="D45" s="12">
        <f t="shared" si="2"/>
        <v>26</v>
      </c>
      <c r="E45" s="12">
        <f t="shared" si="2"/>
        <v>9</v>
      </c>
      <c r="F45" s="12">
        <f t="shared" si="2"/>
        <v>73</v>
      </c>
      <c r="G45" s="12">
        <f t="shared" si="2"/>
        <v>51</v>
      </c>
      <c r="H45" s="12">
        <f t="shared" si="2"/>
        <v>61</v>
      </c>
      <c r="I45" s="12">
        <f t="shared" si="2"/>
        <v>24</v>
      </c>
      <c r="J45" s="12">
        <f t="shared" si="2"/>
        <v>22</v>
      </c>
      <c r="K45" s="12">
        <f t="shared" si="2"/>
        <v>77</v>
      </c>
    </row>
    <row r="46" spans="1:11">
      <c r="A46" s="84">
        <v>36</v>
      </c>
      <c r="B46" s="12">
        <f t="shared" si="1"/>
        <v>39</v>
      </c>
      <c r="C46" s="12">
        <f t="shared" si="2"/>
        <v>60</v>
      </c>
      <c r="D46" s="12">
        <f t="shared" si="2"/>
        <v>27</v>
      </c>
      <c r="E46" s="12">
        <f t="shared" si="2"/>
        <v>11</v>
      </c>
      <c r="F46" s="12">
        <f t="shared" si="2"/>
        <v>73</v>
      </c>
      <c r="G46" s="12">
        <f t="shared" si="2"/>
        <v>52</v>
      </c>
      <c r="H46" s="12">
        <f t="shared" ref="C46:K74" si="3">IF(ROUND($A46*H$6+H$7,0)&lt;1,1,ROUND($A46*H$6+H$7,0))</f>
        <v>62</v>
      </c>
      <c r="I46" s="12">
        <f t="shared" si="3"/>
        <v>25</v>
      </c>
      <c r="J46" s="12">
        <f t="shared" si="3"/>
        <v>23</v>
      </c>
      <c r="K46" s="12">
        <f t="shared" si="3"/>
        <v>78</v>
      </c>
    </row>
    <row r="47" spans="1:11">
      <c r="A47" s="84">
        <v>37</v>
      </c>
      <c r="B47" s="12">
        <f t="shared" si="1"/>
        <v>40</v>
      </c>
      <c r="C47" s="12">
        <f t="shared" si="3"/>
        <v>61</v>
      </c>
      <c r="D47" s="12">
        <f t="shared" si="3"/>
        <v>28</v>
      </c>
      <c r="E47" s="12">
        <f t="shared" si="3"/>
        <v>12</v>
      </c>
      <c r="F47" s="12">
        <f t="shared" si="3"/>
        <v>74</v>
      </c>
      <c r="G47" s="12">
        <f t="shared" si="3"/>
        <v>53</v>
      </c>
      <c r="H47" s="12">
        <f t="shared" si="3"/>
        <v>63</v>
      </c>
      <c r="I47" s="12">
        <f t="shared" si="3"/>
        <v>26</v>
      </c>
      <c r="J47" s="12">
        <f t="shared" si="3"/>
        <v>24</v>
      </c>
      <c r="K47" s="12">
        <f t="shared" si="3"/>
        <v>79</v>
      </c>
    </row>
    <row r="48" spans="1:11">
      <c r="A48" s="84">
        <v>38</v>
      </c>
      <c r="B48" s="12">
        <f t="shared" si="1"/>
        <v>41</v>
      </c>
      <c r="C48" s="12">
        <f t="shared" si="3"/>
        <v>62</v>
      </c>
      <c r="D48" s="12">
        <f t="shared" si="3"/>
        <v>29</v>
      </c>
      <c r="E48" s="12">
        <f t="shared" si="3"/>
        <v>13</v>
      </c>
      <c r="F48" s="12">
        <f t="shared" si="3"/>
        <v>75</v>
      </c>
      <c r="G48" s="12">
        <f t="shared" si="3"/>
        <v>54</v>
      </c>
      <c r="H48" s="12">
        <f t="shared" si="3"/>
        <v>64</v>
      </c>
      <c r="I48" s="12">
        <f t="shared" si="3"/>
        <v>27</v>
      </c>
      <c r="J48" s="12">
        <f t="shared" si="3"/>
        <v>25</v>
      </c>
      <c r="K48" s="12">
        <f t="shared" si="3"/>
        <v>80</v>
      </c>
    </row>
    <row r="49" spans="1:11">
      <c r="A49" s="84">
        <v>39</v>
      </c>
      <c r="B49" s="12">
        <f t="shared" si="1"/>
        <v>42</v>
      </c>
      <c r="C49" s="12">
        <f t="shared" si="3"/>
        <v>62</v>
      </c>
      <c r="D49" s="12">
        <f t="shared" si="3"/>
        <v>31</v>
      </c>
      <c r="E49" s="12">
        <f t="shared" si="3"/>
        <v>14</v>
      </c>
      <c r="F49" s="12">
        <f t="shared" si="3"/>
        <v>76</v>
      </c>
      <c r="G49" s="12">
        <f t="shared" si="3"/>
        <v>55</v>
      </c>
      <c r="H49" s="12">
        <f t="shared" si="3"/>
        <v>65</v>
      </c>
      <c r="I49" s="12">
        <f t="shared" si="3"/>
        <v>29</v>
      </c>
      <c r="J49" s="12">
        <f t="shared" si="3"/>
        <v>26</v>
      </c>
      <c r="K49" s="12">
        <f t="shared" si="3"/>
        <v>81</v>
      </c>
    </row>
    <row r="50" spans="1:11">
      <c r="A50" s="84">
        <v>40</v>
      </c>
      <c r="B50" s="12">
        <f t="shared" si="1"/>
        <v>44</v>
      </c>
      <c r="C50" s="12">
        <f t="shared" si="3"/>
        <v>63</v>
      </c>
      <c r="D50" s="12">
        <f t="shared" si="3"/>
        <v>32</v>
      </c>
      <c r="E50" s="12">
        <f t="shared" si="3"/>
        <v>15</v>
      </c>
      <c r="F50" s="12">
        <f t="shared" si="3"/>
        <v>77</v>
      </c>
      <c r="G50" s="12">
        <f t="shared" si="3"/>
        <v>56</v>
      </c>
      <c r="H50" s="12">
        <f t="shared" si="3"/>
        <v>66</v>
      </c>
      <c r="I50" s="12">
        <f t="shared" si="3"/>
        <v>30</v>
      </c>
      <c r="J50" s="12">
        <f t="shared" si="3"/>
        <v>28</v>
      </c>
      <c r="K50" s="12">
        <f t="shared" si="3"/>
        <v>82</v>
      </c>
    </row>
    <row r="51" spans="1:11">
      <c r="A51" s="84">
        <v>41</v>
      </c>
      <c r="B51" s="12">
        <f t="shared" si="1"/>
        <v>45</v>
      </c>
      <c r="C51" s="12">
        <f t="shared" si="3"/>
        <v>64</v>
      </c>
      <c r="D51" s="12">
        <f t="shared" si="3"/>
        <v>33</v>
      </c>
      <c r="E51" s="12">
        <f t="shared" si="3"/>
        <v>16</v>
      </c>
      <c r="F51" s="12">
        <f t="shared" si="3"/>
        <v>78</v>
      </c>
      <c r="G51" s="12">
        <f t="shared" si="3"/>
        <v>57</v>
      </c>
      <c r="H51" s="12">
        <f t="shared" si="3"/>
        <v>67</v>
      </c>
      <c r="I51" s="12">
        <f t="shared" si="3"/>
        <v>31</v>
      </c>
      <c r="J51" s="12">
        <f t="shared" si="3"/>
        <v>29</v>
      </c>
      <c r="K51" s="12">
        <f t="shared" si="3"/>
        <v>83</v>
      </c>
    </row>
    <row r="52" spans="1:11">
      <c r="A52" s="84">
        <v>42</v>
      </c>
      <c r="B52" s="12">
        <f t="shared" si="1"/>
        <v>46</v>
      </c>
      <c r="C52" s="12">
        <f t="shared" si="3"/>
        <v>65</v>
      </c>
      <c r="D52" s="12">
        <f t="shared" si="3"/>
        <v>34</v>
      </c>
      <c r="E52" s="12">
        <f t="shared" si="3"/>
        <v>18</v>
      </c>
      <c r="F52" s="12">
        <f t="shared" si="3"/>
        <v>79</v>
      </c>
      <c r="G52" s="12">
        <f t="shared" si="3"/>
        <v>58</v>
      </c>
      <c r="H52" s="12">
        <f t="shared" si="3"/>
        <v>68</v>
      </c>
      <c r="I52" s="12">
        <f t="shared" si="3"/>
        <v>32</v>
      </c>
      <c r="J52" s="12">
        <f t="shared" si="3"/>
        <v>30</v>
      </c>
      <c r="K52" s="12">
        <f t="shared" si="3"/>
        <v>83</v>
      </c>
    </row>
    <row r="53" spans="1:11">
      <c r="A53" s="84">
        <v>43</v>
      </c>
      <c r="B53" s="12">
        <f t="shared" si="1"/>
        <v>47</v>
      </c>
      <c r="C53" s="12">
        <f t="shared" si="3"/>
        <v>66</v>
      </c>
      <c r="D53" s="12">
        <f t="shared" si="3"/>
        <v>36</v>
      </c>
      <c r="E53" s="12">
        <f t="shared" si="3"/>
        <v>19</v>
      </c>
      <c r="F53" s="12">
        <f t="shared" si="3"/>
        <v>80</v>
      </c>
      <c r="G53" s="12">
        <f t="shared" si="3"/>
        <v>59</v>
      </c>
      <c r="H53" s="12">
        <f t="shared" si="3"/>
        <v>69</v>
      </c>
      <c r="I53" s="12">
        <f t="shared" si="3"/>
        <v>33</v>
      </c>
      <c r="J53" s="12">
        <f t="shared" si="3"/>
        <v>31</v>
      </c>
      <c r="K53" s="12">
        <f t="shared" si="3"/>
        <v>84</v>
      </c>
    </row>
    <row r="54" spans="1:11">
      <c r="A54" s="84">
        <v>44</v>
      </c>
      <c r="B54" s="12">
        <f t="shared" si="1"/>
        <v>48</v>
      </c>
      <c r="C54" s="12">
        <f t="shared" si="3"/>
        <v>67</v>
      </c>
      <c r="D54" s="12">
        <f t="shared" si="3"/>
        <v>37</v>
      </c>
      <c r="E54" s="12">
        <f t="shared" si="3"/>
        <v>20</v>
      </c>
      <c r="F54" s="12">
        <f t="shared" si="3"/>
        <v>81</v>
      </c>
      <c r="G54" s="12">
        <f t="shared" si="3"/>
        <v>61</v>
      </c>
      <c r="H54" s="12">
        <f t="shared" si="3"/>
        <v>70</v>
      </c>
      <c r="I54" s="12">
        <f t="shared" si="3"/>
        <v>34</v>
      </c>
      <c r="J54" s="12">
        <f t="shared" si="3"/>
        <v>32</v>
      </c>
      <c r="K54" s="12">
        <f t="shared" si="3"/>
        <v>85</v>
      </c>
    </row>
    <row r="55" spans="1:11">
      <c r="A55" s="84">
        <v>45</v>
      </c>
      <c r="B55" s="12">
        <f t="shared" si="1"/>
        <v>49</v>
      </c>
      <c r="C55" s="12">
        <f t="shared" si="3"/>
        <v>68</v>
      </c>
      <c r="D55" s="12">
        <f t="shared" si="3"/>
        <v>38</v>
      </c>
      <c r="E55" s="12">
        <f t="shared" si="3"/>
        <v>21</v>
      </c>
      <c r="F55" s="12">
        <f t="shared" si="3"/>
        <v>82</v>
      </c>
      <c r="G55" s="12">
        <f t="shared" si="3"/>
        <v>62</v>
      </c>
      <c r="H55" s="12">
        <f t="shared" si="3"/>
        <v>71</v>
      </c>
      <c r="I55" s="12">
        <f t="shared" si="3"/>
        <v>36</v>
      </c>
      <c r="J55" s="12">
        <f t="shared" si="3"/>
        <v>33</v>
      </c>
      <c r="K55" s="12">
        <f t="shared" si="3"/>
        <v>86</v>
      </c>
    </row>
    <row r="56" spans="1:11">
      <c r="A56" s="84">
        <v>46</v>
      </c>
      <c r="B56" s="12">
        <f t="shared" si="1"/>
        <v>50</v>
      </c>
      <c r="C56" s="12">
        <f t="shared" si="3"/>
        <v>69</v>
      </c>
      <c r="D56" s="12">
        <f t="shared" si="3"/>
        <v>39</v>
      </c>
      <c r="E56" s="12">
        <f t="shared" si="3"/>
        <v>22</v>
      </c>
      <c r="F56" s="12">
        <f t="shared" si="3"/>
        <v>83</v>
      </c>
      <c r="G56" s="12">
        <f t="shared" si="3"/>
        <v>63</v>
      </c>
      <c r="H56" s="12">
        <f t="shared" si="3"/>
        <v>72</v>
      </c>
      <c r="I56" s="12">
        <f t="shared" si="3"/>
        <v>37</v>
      </c>
      <c r="J56" s="12">
        <f t="shared" si="3"/>
        <v>34</v>
      </c>
      <c r="K56" s="12">
        <f t="shared" si="3"/>
        <v>87</v>
      </c>
    </row>
    <row r="57" spans="1:11">
      <c r="A57" s="84">
        <v>47</v>
      </c>
      <c r="B57" s="12">
        <f t="shared" si="1"/>
        <v>51</v>
      </c>
      <c r="C57" s="12">
        <f t="shared" si="3"/>
        <v>70</v>
      </c>
      <c r="D57" s="12">
        <f t="shared" si="3"/>
        <v>40</v>
      </c>
      <c r="E57" s="12">
        <f t="shared" si="3"/>
        <v>23</v>
      </c>
      <c r="F57" s="12">
        <f t="shared" si="3"/>
        <v>84</v>
      </c>
      <c r="G57" s="12">
        <f t="shared" si="3"/>
        <v>64</v>
      </c>
      <c r="H57" s="12">
        <f t="shared" si="3"/>
        <v>73</v>
      </c>
      <c r="I57" s="12">
        <f t="shared" si="3"/>
        <v>38</v>
      </c>
      <c r="J57" s="12">
        <f t="shared" si="3"/>
        <v>35</v>
      </c>
      <c r="K57" s="12">
        <f t="shared" si="3"/>
        <v>88</v>
      </c>
    </row>
    <row r="58" spans="1:11">
      <c r="A58" s="84">
        <v>48</v>
      </c>
      <c r="B58" s="12">
        <f t="shared" si="1"/>
        <v>53</v>
      </c>
      <c r="C58" s="12">
        <f t="shared" si="3"/>
        <v>71</v>
      </c>
      <c r="D58" s="12">
        <f t="shared" si="3"/>
        <v>42</v>
      </c>
      <c r="E58" s="12">
        <f t="shared" si="3"/>
        <v>24</v>
      </c>
      <c r="F58" s="12">
        <f t="shared" si="3"/>
        <v>85</v>
      </c>
      <c r="G58" s="12">
        <f t="shared" si="3"/>
        <v>65</v>
      </c>
      <c r="H58" s="12">
        <f t="shared" si="3"/>
        <v>74</v>
      </c>
      <c r="I58" s="12">
        <f t="shared" si="3"/>
        <v>39</v>
      </c>
      <c r="J58" s="12">
        <f t="shared" si="3"/>
        <v>36</v>
      </c>
      <c r="K58" s="12">
        <f t="shared" si="3"/>
        <v>89</v>
      </c>
    </row>
    <row r="59" spans="1:11">
      <c r="A59" s="84">
        <v>49</v>
      </c>
      <c r="B59" s="12">
        <f t="shared" si="1"/>
        <v>54</v>
      </c>
      <c r="C59" s="12">
        <f t="shared" si="3"/>
        <v>72</v>
      </c>
      <c r="D59" s="12">
        <f t="shared" si="3"/>
        <v>43</v>
      </c>
      <c r="E59" s="12">
        <f t="shared" si="3"/>
        <v>26</v>
      </c>
      <c r="F59" s="12">
        <f t="shared" si="3"/>
        <v>86</v>
      </c>
      <c r="G59" s="12">
        <f t="shared" si="3"/>
        <v>66</v>
      </c>
      <c r="H59" s="12">
        <f t="shared" si="3"/>
        <v>75</v>
      </c>
      <c r="I59" s="12">
        <f t="shared" si="3"/>
        <v>40</v>
      </c>
      <c r="J59" s="12">
        <f t="shared" si="3"/>
        <v>37</v>
      </c>
      <c r="K59" s="12">
        <f t="shared" si="3"/>
        <v>90</v>
      </c>
    </row>
    <row r="60" spans="1:11">
      <c r="A60" s="84">
        <v>50</v>
      </c>
      <c r="B60" s="12">
        <f t="shared" si="1"/>
        <v>55</v>
      </c>
      <c r="C60" s="12">
        <f t="shared" si="3"/>
        <v>73</v>
      </c>
      <c r="D60" s="12">
        <f t="shared" si="3"/>
        <v>44</v>
      </c>
      <c r="E60" s="12">
        <f t="shared" si="3"/>
        <v>27</v>
      </c>
      <c r="F60" s="12">
        <f t="shared" si="3"/>
        <v>87</v>
      </c>
      <c r="G60" s="12">
        <f t="shared" si="3"/>
        <v>67</v>
      </c>
      <c r="H60" s="12">
        <f t="shared" si="3"/>
        <v>76</v>
      </c>
      <c r="I60" s="12">
        <f t="shared" si="3"/>
        <v>41</v>
      </c>
      <c r="J60" s="12">
        <f t="shared" si="3"/>
        <v>38</v>
      </c>
      <c r="K60" s="12">
        <f t="shared" si="3"/>
        <v>91</v>
      </c>
    </row>
    <row r="61" spans="1:11">
      <c r="A61" s="84">
        <v>51</v>
      </c>
      <c r="B61" s="12">
        <f t="shared" si="1"/>
        <v>56</v>
      </c>
      <c r="C61" s="12">
        <f t="shared" si="3"/>
        <v>74</v>
      </c>
      <c r="D61" s="12">
        <f t="shared" si="3"/>
        <v>45</v>
      </c>
      <c r="E61" s="12">
        <f t="shared" si="3"/>
        <v>28</v>
      </c>
      <c r="F61" s="12">
        <f t="shared" si="3"/>
        <v>87</v>
      </c>
      <c r="G61" s="12">
        <f t="shared" si="3"/>
        <v>68</v>
      </c>
      <c r="H61" s="12">
        <f t="shared" si="3"/>
        <v>77</v>
      </c>
      <c r="I61" s="12">
        <f t="shared" si="3"/>
        <v>43</v>
      </c>
      <c r="J61" s="12">
        <f t="shared" si="3"/>
        <v>39</v>
      </c>
      <c r="K61" s="12">
        <f t="shared" si="3"/>
        <v>92</v>
      </c>
    </row>
    <row r="62" spans="1:11">
      <c r="A62" s="84">
        <v>52</v>
      </c>
      <c r="B62" s="12">
        <f t="shared" si="1"/>
        <v>57</v>
      </c>
      <c r="C62" s="12">
        <f t="shared" si="3"/>
        <v>75</v>
      </c>
      <c r="D62" s="12">
        <f t="shared" si="3"/>
        <v>46</v>
      </c>
      <c r="E62" s="12">
        <f t="shared" si="3"/>
        <v>29</v>
      </c>
      <c r="F62" s="12">
        <f t="shared" si="3"/>
        <v>88</v>
      </c>
      <c r="G62" s="12">
        <f t="shared" si="3"/>
        <v>69</v>
      </c>
      <c r="H62" s="12">
        <f t="shared" si="3"/>
        <v>78</v>
      </c>
      <c r="I62" s="12">
        <f t="shared" si="3"/>
        <v>44</v>
      </c>
      <c r="J62" s="12">
        <f t="shared" si="3"/>
        <v>40</v>
      </c>
      <c r="K62" s="12">
        <f t="shared" si="3"/>
        <v>93</v>
      </c>
    </row>
    <row r="63" spans="1:11">
      <c r="A63" s="84">
        <v>53</v>
      </c>
      <c r="B63" s="12">
        <f t="shared" si="1"/>
        <v>58</v>
      </c>
      <c r="C63" s="12">
        <f t="shared" si="3"/>
        <v>76</v>
      </c>
      <c r="D63" s="12">
        <f t="shared" si="3"/>
        <v>48</v>
      </c>
      <c r="E63" s="12">
        <f t="shared" si="3"/>
        <v>30</v>
      </c>
      <c r="F63" s="12">
        <f t="shared" si="3"/>
        <v>89</v>
      </c>
      <c r="G63" s="12">
        <f t="shared" si="3"/>
        <v>70</v>
      </c>
      <c r="H63" s="12">
        <f t="shared" si="3"/>
        <v>79</v>
      </c>
      <c r="I63" s="12">
        <f t="shared" si="3"/>
        <v>45</v>
      </c>
      <c r="J63" s="12">
        <f t="shared" si="3"/>
        <v>41</v>
      </c>
      <c r="K63" s="12">
        <f t="shared" si="3"/>
        <v>94</v>
      </c>
    </row>
    <row r="64" spans="1:11">
      <c r="A64" s="84">
        <v>54</v>
      </c>
      <c r="B64" s="12">
        <f t="shared" si="1"/>
        <v>59</v>
      </c>
      <c r="C64" s="12">
        <f t="shared" si="3"/>
        <v>77</v>
      </c>
      <c r="D64" s="12">
        <f t="shared" si="3"/>
        <v>49</v>
      </c>
      <c r="E64" s="12">
        <f t="shared" si="3"/>
        <v>31</v>
      </c>
      <c r="F64" s="12">
        <f t="shared" si="3"/>
        <v>90</v>
      </c>
      <c r="G64" s="12">
        <f t="shared" si="3"/>
        <v>71</v>
      </c>
      <c r="H64" s="12">
        <f t="shared" si="3"/>
        <v>80</v>
      </c>
      <c r="I64" s="12">
        <f t="shared" si="3"/>
        <v>46</v>
      </c>
      <c r="J64" s="12">
        <f t="shared" si="3"/>
        <v>42</v>
      </c>
      <c r="K64" s="12">
        <f t="shared" si="3"/>
        <v>95</v>
      </c>
    </row>
    <row r="65" spans="1:11">
      <c r="A65" s="84">
        <v>55</v>
      </c>
      <c r="B65" s="12">
        <f t="shared" si="1"/>
        <v>60</v>
      </c>
      <c r="C65" s="12">
        <f t="shared" si="3"/>
        <v>78</v>
      </c>
      <c r="D65" s="12">
        <f t="shared" si="3"/>
        <v>50</v>
      </c>
      <c r="E65" s="12">
        <f t="shared" si="3"/>
        <v>33</v>
      </c>
      <c r="F65" s="12">
        <f t="shared" si="3"/>
        <v>91</v>
      </c>
      <c r="G65" s="12">
        <f t="shared" si="3"/>
        <v>73</v>
      </c>
      <c r="H65" s="12">
        <f t="shared" si="3"/>
        <v>81</v>
      </c>
      <c r="I65" s="12">
        <f t="shared" si="3"/>
        <v>47</v>
      </c>
      <c r="J65" s="12">
        <f t="shared" si="3"/>
        <v>43</v>
      </c>
      <c r="K65" s="12">
        <f t="shared" si="3"/>
        <v>96</v>
      </c>
    </row>
    <row r="66" spans="1:11">
      <c r="A66" s="84">
        <v>56</v>
      </c>
      <c r="B66" s="12">
        <f t="shared" si="1"/>
        <v>62</v>
      </c>
      <c r="C66" s="12">
        <f t="shared" si="3"/>
        <v>79</v>
      </c>
      <c r="D66" s="12">
        <f t="shared" si="3"/>
        <v>51</v>
      </c>
      <c r="E66" s="12">
        <f t="shared" si="3"/>
        <v>34</v>
      </c>
      <c r="F66" s="12">
        <f t="shared" si="3"/>
        <v>92</v>
      </c>
      <c r="G66" s="12">
        <f t="shared" si="3"/>
        <v>74</v>
      </c>
      <c r="H66" s="12">
        <f t="shared" si="3"/>
        <v>82</v>
      </c>
      <c r="I66" s="12">
        <f t="shared" si="3"/>
        <v>48</v>
      </c>
      <c r="J66" s="12">
        <f t="shared" si="3"/>
        <v>44</v>
      </c>
      <c r="K66" s="12">
        <f t="shared" si="3"/>
        <v>97</v>
      </c>
    </row>
    <row r="67" spans="1:11">
      <c r="A67" s="84">
        <v>57</v>
      </c>
      <c r="B67" s="12">
        <f t="shared" si="1"/>
        <v>63</v>
      </c>
      <c r="C67" s="12">
        <f t="shared" si="3"/>
        <v>80</v>
      </c>
      <c r="D67" s="12">
        <f t="shared" si="3"/>
        <v>52</v>
      </c>
      <c r="E67" s="12">
        <f t="shared" si="3"/>
        <v>35</v>
      </c>
      <c r="F67" s="12">
        <f t="shared" si="3"/>
        <v>93</v>
      </c>
      <c r="G67" s="12">
        <f t="shared" si="3"/>
        <v>75</v>
      </c>
      <c r="H67" s="12">
        <f t="shared" si="3"/>
        <v>83</v>
      </c>
      <c r="I67" s="12">
        <f t="shared" si="3"/>
        <v>49</v>
      </c>
      <c r="J67" s="12">
        <f t="shared" si="3"/>
        <v>45</v>
      </c>
      <c r="K67" s="12">
        <f t="shared" si="3"/>
        <v>98</v>
      </c>
    </row>
    <row r="68" spans="1:11">
      <c r="A68" s="84">
        <v>58</v>
      </c>
      <c r="B68" s="12">
        <f t="shared" si="1"/>
        <v>64</v>
      </c>
      <c r="C68" s="12">
        <f t="shared" si="3"/>
        <v>81</v>
      </c>
      <c r="D68" s="12">
        <f t="shared" si="3"/>
        <v>54</v>
      </c>
      <c r="E68" s="12">
        <f t="shared" si="3"/>
        <v>36</v>
      </c>
      <c r="F68" s="12">
        <f t="shared" si="3"/>
        <v>94</v>
      </c>
      <c r="G68" s="12">
        <f t="shared" si="3"/>
        <v>76</v>
      </c>
      <c r="H68" s="12">
        <f t="shared" si="3"/>
        <v>84</v>
      </c>
      <c r="I68" s="12">
        <f t="shared" si="3"/>
        <v>51</v>
      </c>
      <c r="J68" s="12">
        <f t="shared" si="3"/>
        <v>46</v>
      </c>
      <c r="K68" s="12">
        <f t="shared" si="3"/>
        <v>98</v>
      </c>
    </row>
    <row r="69" spans="1:11">
      <c r="A69" s="84">
        <v>59</v>
      </c>
      <c r="B69" s="12">
        <f t="shared" si="1"/>
        <v>65</v>
      </c>
      <c r="C69" s="12">
        <f t="shared" si="3"/>
        <v>82</v>
      </c>
      <c r="D69" s="12">
        <f t="shared" si="3"/>
        <v>55</v>
      </c>
      <c r="E69" s="12">
        <f t="shared" si="3"/>
        <v>37</v>
      </c>
      <c r="F69" s="12">
        <f t="shared" si="3"/>
        <v>95</v>
      </c>
      <c r="G69" s="12">
        <f t="shared" si="3"/>
        <v>77</v>
      </c>
      <c r="H69" s="12">
        <f t="shared" si="3"/>
        <v>85</v>
      </c>
      <c r="I69" s="12">
        <f t="shared" si="3"/>
        <v>52</v>
      </c>
      <c r="J69" s="12">
        <f t="shared" si="3"/>
        <v>47</v>
      </c>
      <c r="K69" s="12">
        <f t="shared" si="3"/>
        <v>99</v>
      </c>
    </row>
    <row r="70" spans="1:11">
      <c r="A70" s="84">
        <v>60</v>
      </c>
      <c r="B70" s="12">
        <f t="shared" si="1"/>
        <v>66</v>
      </c>
      <c r="C70" s="12">
        <f t="shared" si="3"/>
        <v>83</v>
      </c>
      <c r="D70" s="12">
        <f t="shared" si="3"/>
        <v>56</v>
      </c>
      <c r="E70" s="12">
        <f t="shared" si="3"/>
        <v>38</v>
      </c>
      <c r="F70" s="12">
        <f t="shared" si="3"/>
        <v>96</v>
      </c>
      <c r="G70" s="12">
        <f t="shared" si="3"/>
        <v>78</v>
      </c>
      <c r="H70" s="12">
        <f t="shared" si="3"/>
        <v>86</v>
      </c>
      <c r="I70" s="12">
        <f t="shared" si="3"/>
        <v>53</v>
      </c>
      <c r="J70" s="12">
        <f t="shared" si="3"/>
        <v>49</v>
      </c>
      <c r="K70" s="12">
        <f t="shared" si="3"/>
        <v>100</v>
      </c>
    </row>
    <row r="71" spans="1:11">
      <c r="A71" s="84">
        <v>61</v>
      </c>
      <c r="B71" s="12">
        <f t="shared" si="1"/>
        <v>67</v>
      </c>
      <c r="C71" s="12">
        <f t="shared" si="3"/>
        <v>84</v>
      </c>
      <c r="D71" s="12">
        <f t="shared" si="3"/>
        <v>57</v>
      </c>
      <c r="E71" s="12">
        <f t="shared" si="3"/>
        <v>40</v>
      </c>
      <c r="F71" s="12">
        <f t="shared" si="3"/>
        <v>97</v>
      </c>
      <c r="G71" s="12">
        <f t="shared" si="3"/>
        <v>79</v>
      </c>
      <c r="H71" s="12">
        <f t="shared" si="3"/>
        <v>87</v>
      </c>
      <c r="I71" s="12">
        <f t="shared" si="3"/>
        <v>54</v>
      </c>
      <c r="J71" s="12">
        <f t="shared" si="3"/>
        <v>50</v>
      </c>
      <c r="K71" s="12">
        <f t="shared" si="3"/>
        <v>101</v>
      </c>
    </row>
    <row r="72" spans="1:11">
      <c r="A72" s="84">
        <v>62</v>
      </c>
      <c r="B72" s="12">
        <f t="shared" si="1"/>
        <v>68</v>
      </c>
      <c r="C72" s="12">
        <f t="shared" si="3"/>
        <v>85</v>
      </c>
      <c r="D72" s="12">
        <f t="shared" si="3"/>
        <v>58</v>
      </c>
      <c r="E72" s="12">
        <f t="shared" si="3"/>
        <v>41</v>
      </c>
      <c r="F72" s="12">
        <f t="shared" si="3"/>
        <v>98</v>
      </c>
      <c r="G72" s="12">
        <f t="shared" si="3"/>
        <v>80</v>
      </c>
      <c r="H72" s="12">
        <f t="shared" si="3"/>
        <v>88</v>
      </c>
      <c r="I72" s="12">
        <f t="shared" si="3"/>
        <v>55</v>
      </c>
      <c r="J72" s="12">
        <f t="shared" si="3"/>
        <v>51</v>
      </c>
      <c r="K72" s="12">
        <f t="shared" si="3"/>
        <v>102</v>
      </c>
    </row>
    <row r="73" spans="1:11">
      <c r="A73" s="84">
        <v>63</v>
      </c>
      <c r="B73" s="12">
        <f t="shared" si="1"/>
        <v>69</v>
      </c>
      <c r="C73" s="12">
        <f t="shared" si="3"/>
        <v>86</v>
      </c>
      <c r="D73" s="12">
        <f t="shared" si="3"/>
        <v>60</v>
      </c>
      <c r="E73" s="12">
        <f t="shared" si="3"/>
        <v>42</v>
      </c>
      <c r="F73" s="12">
        <f t="shared" si="3"/>
        <v>99</v>
      </c>
      <c r="G73" s="12">
        <f t="shared" si="3"/>
        <v>81</v>
      </c>
      <c r="H73" s="12">
        <f t="shared" si="3"/>
        <v>88</v>
      </c>
      <c r="I73" s="12">
        <f t="shared" si="3"/>
        <v>56</v>
      </c>
      <c r="J73" s="12">
        <f t="shared" si="3"/>
        <v>52</v>
      </c>
      <c r="K73" s="12">
        <f t="shared" si="3"/>
        <v>103</v>
      </c>
    </row>
    <row r="74" spans="1:11">
      <c r="A74" s="84">
        <v>64</v>
      </c>
      <c r="B74" s="12">
        <f t="shared" si="1"/>
        <v>70</v>
      </c>
      <c r="C74" s="12">
        <f t="shared" si="3"/>
        <v>87</v>
      </c>
      <c r="D74" s="12">
        <f t="shared" si="3"/>
        <v>61</v>
      </c>
      <c r="E74" s="12">
        <f t="shared" si="3"/>
        <v>43</v>
      </c>
      <c r="F74" s="12">
        <f t="shared" si="3"/>
        <v>100</v>
      </c>
      <c r="G74" s="12">
        <f t="shared" si="3"/>
        <v>82</v>
      </c>
      <c r="H74" s="12">
        <f t="shared" si="3"/>
        <v>89</v>
      </c>
      <c r="I74" s="12">
        <f t="shared" si="3"/>
        <v>58</v>
      </c>
      <c r="J74" s="12">
        <f t="shared" si="3"/>
        <v>53</v>
      </c>
      <c r="K74" s="12">
        <f t="shared" ref="K74:K137" si="4">IF(ROUND($A74*K$6+K$7,0)&lt;1,1,ROUND($A74*K$6+K$7,0))</f>
        <v>104</v>
      </c>
    </row>
    <row r="75" spans="1:11">
      <c r="A75" s="84">
        <v>65</v>
      </c>
      <c r="B75" s="12">
        <f t="shared" si="1"/>
        <v>72</v>
      </c>
      <c r="C75" s="12">
        <f t="shared" si="1"/>
        <v>88</v>
      </c>
      <c r="D75" s="12">
        <f t="shared" si="1"/>
        <v>62</v>
      </c>
      <c r="E75" s="12">
        <f t="shared" si="1"/>
        <v>44</v>
      </c>
      <c r="F75" s="12">
        <f t="shared" si="1"/>
        <v>101</v>
      </c>
      <c r="G75" s="12">
        <f t="shared" si="1"/>
        <v>83</v>
      </c>
      <c r="H75" s="12">
        <f t="shared" si="1"/>
        <v>90</v>
      </c>
      <c r="I75" s="12">
        <f t="shared" si="1"/>
        <v>59</v>
      </c>
      <c r="J75" s="12">
        <f t="shared" si="1"/>
        <v>54</v>
      </c>
      <c r="K75" s="12">
        <f t="shared" si="4"/>
        <v>105</v>
      </c>
    </row>
    <row r="76" spans="1:11">
      <c r="A76" s="84">
        <v>66</v>
      </c>
      <c r="B76" s="12">
        <f t="shared" ref="B76:J104" si="5">IF(ROUND($A76*B$6+B$7,0)&lt;1,1,ROUND($A76*B$6+B$7,0))</f>
        <v>73</v>
      </c>
      <c r="C76" s="12">
        <f t="shared" si="5"/>
        <v>89</v>
      </c>
      <c r="D76" s="12">
        <f t="shared" si="5"/>
        <v>63</v>
      </c>
      <c r="E76" s="12">
        <f t="shared" si="5"/>
        <v>45</v>
      </c>
      <c r="F76" s="12">
        <f t="shared" si="5"/>
        <v>102</v>
      </c>
      <c r="G76" s="12">
        <f t="shared" si="5"/>
        <v>84</v>
      </c>
      <c r="H76" s="12">
        <f t="shared" si="5"/>
        <v>91</v>
      </c>
      <c r="I76" s="12">
        <f t="shared" si="5"/>
        <v>60</v>
      </c>
      <c r="J76" s="12">
        <f t="shared" si="5"/>
        <v>55</v>
      </c>
      <c r="K76" s="12">
        <f t="shared" si="4"/>
        <v>106</v>
      </c>
    </row>
    <row r="77" spans="1:11">
      <c r="A77" s="84">
        <v>67</v>
      </c>
      <c r="B77" s="12">
        <f t="shared" si="5"/>
        <v>74</v>
      </c>
      <c r="C77" s="12">
        <f t="shared" si="5"/>
        <v>90</v>
      </c>
      <c r="D77" s="12">
        <f t="shared" si="5"/>
        <v>65</v>
      </c>
      <c r="E77" s="12">
        <f t="shared" si="5"/>
        <v>46</v>
      </c>
      <c r="F77" s="12">
        <f t="shared" si="5"/>
        <v>102</v>
      </c>
      <c r="G77" s="12">
        <f t="shared" si="5"/>
        <v>86</v>
      </c>
      <c r="H77" s="12">
        <f t="shared" si="5"/>
        <v>92</v>
      </c>
      <c r="I77" s="12">
        <f t="shared" si="5"/>
        <v>61</v>
      </c>
      <c r="J77" s="12">
        <f t="shared" si="5"/>
        <v>56</v>
      </c>
      <c r="K77" s="12">
        <f t="shared" si="4"/>
        <v>107</v>
      </c>
    </row>
    <row r="78" spans="1:11">
      <c r="A78" s="84">
        <v>68</v>
      </c>
      <c r="B78" s="12">
        <f t="shared" si="5"/>
        <v>75</v>
      </c>
      <c r="C78" s="12">
        <f t="shared" si="5"/>
        <v>91</v>
      </c>
      <c r="D78" s="12">
        <f t="shared" si="5"/>
        <v>66</v>
      </c>
      <c r="E78" s="12">
        <f t="shared" si="5"/>
        <v>48</v>
      </c>
      <c r="F78" s="12">
        <f t="shared" si="5"/>
        <v>103</v>
      </c>
      <c r="G78" s="12">
        <f t="shared" si="5"/>
        <v>87</v>
      </c>
      <c r="H78" s="12">
        <f t="shared" si="5"/>
        <v>93</v>
      </c>
      <c r="I78" s="12">
        <f t="shared" si="5"/>
        <v>62</v>
      </c>
      <c r="J78" s="12">
        <f t="shared" si="5"/>
        <v>57</v>
      </c>
      <c r="K78" s="12">
        <f t="shared" si="4"/>
        <v>108</v>
      </c>
    </row>
    <row r="79" spans="1:11">
      <c r="A79" s="84">
        <v>69</v>
      </c>
      <c r="B79" s="12">
        <f t="shared" si="5"/>
        <v>76</v>
      </c>
      <c r="C79" s="12">
        <f t="shared" si="5"/>
        <v>92</v>
      </c>
      <c r="D79" s="12">
        <f t="shared" si="5"/>
        <v>67</v>
      </c>
      <c r="E79" s="12">
        <f t="shared" si="5"/>
        <v>49</v>
      </c>
      <c r="F79" s="12">
        <f t="shared" si="5"/>
        <v>104</v>
      </c>
      <c r="G79" s="12">
        <f t="shared" si="5"/>
        <v>88</v>
      </c>
      <c r="H79" s="12">
        <f t="shared" si="5"/>
        <v>94</v>
      </c>
      <c r="I79" s="12">
        <f t="shared" si="5"/>
        <v>63</v>
      </c>
      <c r="J79" s="12">
        <f t="shared" si="5"/>
        <v>58</v>
      </c>
      <c r="K79" s="12">
        <f t="shared" si="4"/>
        <v>109</v>
      </c>
    </row>
    <row r="80" spans="1:11">
      <c r="A80" s="84">
        <v>70</v>
      </c>
      <c r="B80" s="12">
        <f t="shared" si="5"/>
        <v>77</v>
      </c>
      <c r="C80" s="12">
        <f t="shared" si="5"/>
        <v>93</v>
      </c>
      <c r="D80" s="12">
        <f t="shared" si="5"/>
        <v>68</v>
      </c>
      <c r="E80" s="12">
        <f t="shared" si="5"/>
        <v>50</v>
      </c>
      <c r="F80" s="12">
        <f t="shared" si="5"/>
        <v>105</v>
      </c>
      <c r="G80" s="12">
        <f t="shared" si="5"/>
        <v>89</v>
      </c>
      <c r="H80" s="12">
        <f t="shared" si="5"/>
        <v>95</v>
      </c>
      <c r="I80" s="12">
        <f t="shared" si="5"/>
        <v>65</v>
      </c>
      <c r="J80" s="12">
        <f t="shared" si="5"/>
        <v>59</v>
      </c>
      <c r="K80" s="12">
        <f t="shared" si="4"/>
        <v>110</v>
      </c>
    </row>
    <row r="81" spans="1:11">
      <c r="A81" s="84">
        <v>71</v>
      </c>
      <c r="B81" s="12">
        <f t="shared" si="5"/>
        <v>78</v>
      </c>
      <c r="C81" s="12">
        <f t="shared" si="5"/>
        <v>94</v>
      </c>
      <c r="D81" s="12">
        <f t="shared" si="5"/>
        <v>69</v>
      </c>
      <c r="E81" s="12">
        <f t="shared" si="5"/>
        <v>51</v>
      </c>
      <c r="F81" s="12">
        <f t="shared" si="5"/>
        <v>106</v>
      </c>
      <c r="G81" s="12">
        <f t="shared" si="5"/>
        <v>90</v>
      </c>
      <c r="H81" s="12">
        <f t="shared" si="5"/>
        <v>96</v>
      </c>
      <c r="I81" s="12">
        <f t="shared" si="5"/>
        <v>66</v>
      </c>
      <c r="J81" s="12">
        <f t="shared" si="5"/>
        <v>60</v>
      </c>
      <c r="K81" s="12">
        <f t="shared" si="4"/>
        <v>111</v>
      </c>
    </row>
    <row r="82" spans="1:11">
      <c r="A82" s="84">
        <v>72</v>
      </c>
      <c r="B82" s="12">
        <f t="shared" si="5"/>
        <v>79</v>
      </c>
      <c r="C82" s="12">
        <f t="shared" si="5"/>
        <v>94</v>
      </c>
      <c r="D82" s="12">
        <f t="shared" si="5"/>
        <v>71</v>
      </c>
      <c r="E82" s="12">
        <f t="shared" si="5"/>
        <v>52</v>
      </c>
      <c r="F82" s="12">
        <f t="shared" si="5"/>
        <v>107</v>
      </c>
      <c r="G82" s="12">
        <f t="shared" si="5"/>
        <v>91</v>
      </c>
      <c r="H82" s="12">
        <f t="shared" si="5"/>
        <v>97</v>
      </c>
      <c r="I82" s="12">
        <f t="shared" si="5"/>
        <v>67</v>
      </c>
      <c r="J82" s="12">
        <f t="shared" si="5"/>
        <v>61</v>
      </c>
      <c r="K82" s="12">
        <f t="shared" si="4"/>
        <v>112</v>
      </c>
    </row>
    <row r="83" spans="1:11">
      <c r="A83" s="84">
        <v>73</v>
      </c>
      <c r="B83" s="12">
        <f t="shared" si="5"/>
        <v>81</v>
      </c>
      <c r="C83" s="12">
        <f t="shared" si="5"/>
        <v>95</v>
      </c>
      <c r="D83" s="12">
        <f t="shared" si="5"/>
        <v>72</v>
      </c>
      <c r="E83" s="12">
        <f t="shared" si="5"/>
        <v>53</v>
      </c>
      <c r="F83" s="12">
        <f t="shared" si="5"/>
        <v>108</v>
      </c>
      <c r="G83" s="12">
        <f t="shared" si="5"/>
        <v>92</v>
      </c>
      <c r="H83" s="12">
        <f t="shared" si="5"/>
        <v>98</v>
      </c>
      <c r="I83" s="12">
        <f t="shared" si="5"/>
        <v>68</v>
      </c>
      <c r="J83" s="12">
        <f t="shared" si="5"/>
        <v>62</v>
      </c>
      <c r="K83" s="12">
        <f t="shared" si="4"/>
        <v>112</v>
      </c>
    </row>
    <row r="84" spans="1:11">
      <c r="A84" s="84">
        <v>74</v>
      </c>
      <c r="B84" s="12">
        <f t="shared" si="5"/>
        <v>82</v>
      </c>
      <c r="C84" s="12">
        <f t="shared" si="5"/>
        <v>96</v>
      </c>
      <c r="D84" s="12">
        <f t="shared" si="5"/>
        <v>73</v>
      </c>
      <c r="E84" s="12">
        <f t="shared" si="5"/>
        <v>55</v>
      </c>
      <c r="F84" s="12">
        <f t="shared" si="5"/>
        <v>109</v>
      </c>
      <c r="G84" s="12">
        <f t="shared" si="5"/>
        <v>93</v>
      </c>
      <c r="H84" s="12">
        <f t="shared" si="5"/>
        <v>99</v>
      </c>
      <c r="I84" s="12">
        <f t="shared" si="5"/>
        <v>69</v>
      </c>
      <c r="J84" s="12">
        <f t="shared" si="5"/>
        <v>63</v>
      </c>
      <c r="K84" s="12">
        <f t="shared" si="4"/>
        <v>113</v>
      </c>
    </row>
    <row r="85" spans="1:11">
      <c r="A85" s="84">
        <v>75</v>
      </c>
      <c r="B85" s="12">
        <f t="shared" si="5"/>
        <v>83</v>
      </c>
      <c r="C85" s="12">
        <f t="shared" si="5"/>
        <v>97</v>
      </c>
      <c r="D85" s="12">
        <f t="shared" si="5"/>
        <v>74</v>
      </c>
      <c r="E85" s="12">
        <f t="shared" si="5"/>
        <v>56</v>
      </c>
      <c r="F85" s="12">
        <f t="shared" si="5"/>
        <v>110</v>
      </c>
      <c r="G85" s="12">
        <f t="shared" si="5"/>
        <v>94</v>
      </c>
      <c r="H85" s="12">
        <f t="shared" si="5"/>
        <v>100</v>
      </c>
      <c r="I85" s="12">
        <f t="shared" si="5"/>
        <v>70</v>
      </c>
      <c r="J85" s="12">
        <f t="shared" si="5"/>
        <v>64</v>
      </c>
      <c r="K85" s="12">
        <f t="shared" si="4"/>
        <v>114</v>
      </c>
    </row>
    <row r="86" spans="1:11">
      <c r="A86" s="84">
        <v>76</v>
      </c>
      <c r="B86" s="12">
        <f t="shared" si="5"/>
        <v>84</v>
      </c>
      <c r="C86" s="12">
        <f t="shared" si="5"/>
        <v>98</v>
      </c>
      <c r="D86" s="12">
        <f t="shared" si="5"/>
        <v>75</v>
      </c>
      <c r="E86" s="12">
        <f t="shared" si="5"/>
        <v>57</v>
      </c>
      <c r="F86" s="12">
        <f t="shared" si="5"/>
        <v>111</v>
      </c>
      <c r="G86" s="12">
        <f t="shared" si="5"/>
        <v>95</v>
      </c>
      <c r="H86" s="12">
        <f t="shared" si="5"/>
        <v>101</v>
      </c>
      <c r="I86" s="12">
        <f t="shared" si="5"/>
        <v>71</v>
      </c>
      <c r="J86" s="12">
        <f t="shared" si="5"/>
        <v>65</v>
      </c>
      <c r="K86" s="12">
        <f t="shared" si="4"/>
        <v>115</v>
      </c>
    </row>
    <row r="87" spans="1:11">
      <c r="A87" s="84">
        <v>77</v>
      </c>
      <c r="B87" s="12">
        <f t="shared" si="5"/>
        <v>85</v>
      </c>
      <c r="C87" s="12">
        <f t="shared" si="5"/>
        <v>99</v>
      </c>
      <c r="D87" s="12">
        <f t="shared" si="5"/>
        <v>77</v>
      </c>
      <c r="E87" s="12">
        <f t="shared" si="5"/>
        <v>58</v>
      </c>
      <c r="F87" s="12">
        <f t="shared" si="5"/>
        <v>112</v>
      </c>
      <c r="G87" s="12">
        <f t="shared" si="5"/>
        <v>96</v>
      </c>
      <c r="H87" s="12">
        <f t="shared" si="5"/>
        <v>102</v>
      </c>
      <c r="I87" s="12">
        <f t="shared" si="5"/>
        <v>73</v>
      </c>
      <c r="J87" s="12">
        <f t="shared" si="5"/>
        <v>66</v>
      </c>
      <c r="K87" s="12">
        <f t="shared" si="4"/>
        <v>116</v>
      </c>
    </row>
    <row r="88" spans="1:11">
      <c r="A88" s="84">
        <v>78</v>
      </c>
      <c r="B88" s="12">
        <f t="shared" si="5"/>
        <v>86</v>
      </c>
      <c r="C88" s="12">
        <f t="shared" si="5"/>
        <v>100</v>
      </c>
      <c r="D88" s="12">
        <f t="shared" si="5"/>
        <v>78</v>
      </c>
      <c r="E88" s="12">
        <f t="shared" si="5"/>
        <v>59</v>
      </c>
      <c r="F88" s="12">
        <f t="shared" si="5"/>
        <v>113</v>
      </c>
      <c r="G88" s="12">
        <f t="shared" si="5"/>
        <v>98</v>
      </c>
      <c r="H88" s="12">
        <f t="shared" si="5"/>
        <v>103</v>
      </c>
      <c r="I88" s="12">
        <f t="shared" si="5"/>
        <v>74</v>
      </c>
      <c r="J88" s="12">
        <f t="shared" si="5"/>
        <v>67</v>
      </c>
      <c r="K88" s="12">
        <f t="shared" si="4"/>
        <v>117</v>
      </c>
    </row>
    <row r="89" spans="1:11">
      <c r="A89" s="84">
        <v>79</v>
      </c>
      <c r="B89" s="12">
        <f t="shared" si="5"/>
        <v>87</v>
      </c>
      <c r="C89" s="12">
        <f t="shared" si="5"/>
        <v>101</v>
      </c>
      <c r="D89" s="12">
        <f t="shared" si="5"/>
        <v>79</v>
      </c>
      <c r="E89" s="12">
        <f t="shared" si="5"/>
        <v>60</v>
      </c>
      <c r="F89" s="12">
        <f t="shared" si="5"/>
        <v>114</v>
      </c>
      <c r="G89" s="12">
        <f t="shared" si="5"/>
        <v>99</v>
      </c>
      <c r="H89" s="12">
        <f t="shared" si="5"/>
        <v>104</v>
      </c>
      <c r="I89" s="12">
        <f t="shared" si="5"/>
        <v>75</v>
      </c>
      <c r="J89" s="12">
        <f t="shared" si="5"/>
        <v>68</v>
      </c>
      <c r="K89" s="12">
        <f t="shared" si="4"/>
        <v>118</v>
      </c>
    </row>
    <row r="90" spans="1:11">
      <c r="A90" s="84">
        <v>80</v>
      </c>
      <c r="B90" s="12">
        <f t="shared" si="5"/>
        <v>88</v>
      </c>
      <c r="C90" s="12">
        <f t="shared" si="5"/>
        <v>102</v>
      </c>
      <c r="D90" s="12">
        <f t="shared" si="5"/>
        <v>80</v>
      </c>
      <c r="E90" s="12">
        <f t="shared" si="5"/>
        <v>62</v>
      </c>
      <c r="F90" s="12">
        <f t="shared" si="5"/>
        <v>115</v>
      </c>
      <c r="G90" s="12">
        <f t="shared" si="5"/>
        <v>100</v>
      </c>
      <c r="H90" s="12">
        <f t="shared" si="5"/>
        <v>105</v>
      </c>
      <c r="I90" s="12">
        <f t="shared" si="5"/>
        <v>76</v>
      </c>
      <c r="J90" s="12">
        <f t="shared" si="5"/>
        <v>70</v>
      </c>
      <c r="K90" s="12">
        <f t="shared" si="4"/>
        <v>119</v>
      </c>
    </row>
    <row r="91" spans="1:11">
      <c r="A91" s="84">
        <v>81</v>
      </c>
      <c r="B91" s="12">
        <f t="shared" si="5"/>
        <v>90</v>
      </c>
      <c r="C91" s="12">
        <f t="shared" si="5"/>
        <v>103</v>
      </c>
      <c r="D91" s="12">
        <f t="shared" si="5"/>
        <v>81</v>
      </c>
      <c r="E91" s="12">
        <f t="shared" si="5"/>
        <v>63</v>
      </c>
      <c r="F91" s="12">
        <f t="shared" si="5"/>
        <v>116</v>
      </c>
      <c r="G91" s="12">
        <f t="shared" si="5"/>
        <v>101</v>
      </c>
      <c r="H91" s="12">
        <f t="shared" si="5"/>
        <v>106</v>
      </c>
      <c r="I91" s="12">
        <f t="shared" si="5"/>
        <v>77</v>
      </c>
      <c r="J91" s="12">
        <f t="shared" si="5"/>
        <v>71</v>
      </c>
      <c r="K91" s="12">
        <f t="shared" si="4"/>
        <v>120</v>
      </c>
    </row>
    <row r="92" spans="1:11">
      <c r="A92" s="84">
        <v>82</v>
      </c>
      <c r="B92" s="12">
        <f t="shared" si="5"/>
        <v>91</v>
      </c>
      <c r="C92" s="12">
        <f t="shared" si="5"/>
        <v>104</v>
      </c>
      <c r="D92" s="12">
        <f t="shared" si="5"/>
        <v>83</v>
      </c>
      <c r="E92" s="12">
        <f t="shared" si="5"/>
        <v>64</v>
      </c>
      <c r="F92" s="12">
        <f t="shared" si="5"/>
        <v>116</v>
      </c>
      <c r="G92" s="12">
        <f t="shared" si="5"/>
        <v>102</v>
      </c>
      <c r="H92" s="12">
        <f t="shared" si="5"/>
        <v>107</v>
      </c>
      <c r="I92" s="12">
        <f t="shared" si="5"/>
        <v>78</v>
      </c>
      <c r="J92" s="12">
        <f t="shared" si="5"/>
        <v>72</v>
      </c>
      <c r="K92" s="12">
        <f t="shared" si="4"/>
        <v>121</v>
      </c>
    </row>
    <row r="93" spans="1:11">
      <c r="A93" s="84">
        <v>83</v>
      </c>
      <c r="B93" s="12">
        <f t="shared" si="5"/>
        <v>92</v>
      </c>
      <c r="C93" s="12">
        <f t="shared" si="5"/>
        <v>105</v>
      </c>
      <c r="D93" s="12">
        <f t="shared" si="5"/>
        <v>84</v>
      </c>
      <c r="E93" s="12">
        <f t="shared" si="5"/>
        <v>65</v>
      </c>
      <c r="F93" s="12">
        <f t="shared" si="5"/>
        <v>117</v>
      </c>
      <c r="G93" s="12">
        <f t="shared" si="5"/>
        <v>103</v>
      </c>
      <c r="H93" s="12">
        <f t="shared" si="5"/>
        <v>108</v>
      </c>
      <c r="I93" s="12">
        <f t="shared" si="5"/>
        <v>80</v>
      </c>
      <c r="J93" s="12">
        <f t="shared" si="5"/>
        <v>73</v>
      </c>
      <c r="K93" s="12">
        <f t="shared" si="4"/>
        <v>122</v>
      </c>
    </row>
    <row r="94" spans="1:11">
      <c r="A94" s="84">
        <v>84</v>
      </c>
      <c r="B94" s="12">
        <f t="shared" si="5"/>
        <v>93</v>
      </c>
      <c r="C94" s="12">
        <f t="shared" si="5"/>
        <v>106</v>
      </c>
      <c r="D94" s="12">
        <f t="shared" si="5"/>
        <v>85</v>
      </c>
      <c r="E94" s="12">
        <f t="shared" si="5"/>
        <v>66</v>
      </c>
      <c r="F94" s="12">
        <f t="shared" si="5"/>
        <v>118</v>
      </c>
      <c r="G94" s="12">
        <f t="shared" si="5"/>
        <v>104</v>
      </c>
      <c r="H94" s="12">
        <f t="shared" si="5"/>
        <v>109</v>
      </c>
      <c r="I94" s="12">
        <f t="shared" si="5"/>
        <v>81</v>
      </c>
      <c r="J94" s="12">
        <f t="shared" si="5"/>
        <v>74</v>
      </c>
      <c r="K94" s="12">
        <f t="shared" si="4"/>
        <v>123</v>
      </c>
    </row>
    <row r="95" spans="1:11">
      <c r="A95" s="84">
        <v>85</v>
      </c>
      <c r="B95" s="12">
        <f t="shared" si="5"/>
        <v>94</v>
      </c>
      <c r="C95" s="12">
        <f t="shared" si="5"/>
        <v>107</v>
      </c>
      <c r="D95" s="12">
        <f t="shared" si="5"/>
        <v>86</v>
      </c>
      <c r="E95" s="12">
        <f t="shared" si="5"/>
        <v>67</v>
      </c>
      <c r="F95" s="12">
        <f t="shared" si="5"/>
        <v>119</v>
      </c>
      <c r="G95" s="12">
        <f t="shared" si="5"/>
        <v>105</v>
      </c>
      <c r="H95" s="12">
        <f t="shared" si="5"/>
        <v>110</v>
      </c>
      <c r="I95" s="12">
        <f t="shared" si="5"/>
        <v>82</v>
      </c>
      <c r="J95" s="12">
        <f t="shared" si="5"/>
        <v>75</v>
      </c>
      <c r="K95" s="12">
        <f t="shared" si="4"/>
        <v>124</v>
      </c>
    </row>
    <row r="96" spans="1:11">
      <c r="A96" s="84">
        <v>86</v>
      </c>
      <c r="B96" s="12">
        <f t="shared" si="5"/>
        <v>95</v>
      </c>
      <c r="C96" s="12">
        <f t="shared" si="5"/>
        <v>108</v>
      </c>
      <c r="D96" s="12">
        <f t="shared" si="5"/>
        <v>88</v>
      </c>
      <c r="E96" s="12">
        <f t="shared" si="5"/>
        <v>68</v>
      </c>
      <c r="F96" s="12">
        <f t="shared" si="5"/>
        <v>120</v>
      </c>
      <c r="G96" s="12">
        <f t="shared" si="5"/>
        <v>106</v>
      </c>
      <c r="H96" s="12">
        <f t="shared" si="5"/>
        <v>111</v>
      </c>
      <c r="I96" s="12">
        <f t="shared" si="5"/>
        <v>83</v>
      </c>
      <c r="J96" s="12">
        <f t="shared" si="5"/>
        <v>76</v>
      </c>
      <c r="K96" s="12">
        <f t="shared" si="4"/>
        <v>125</v>
      </c>
    </row>
    <row r="97" spans="1:11">
      <c r="A97" s="84">
        <v>87</v>
      </c>
      <c r="B97" s="12">
        <f t="shared" si="5"/>
        <v>96</v>
      </c>
      <c r="C97" s="12">
        <f t="shared" si="5"/>
        <v>109</v>
      </c>
      <c r="D97" s="12">
        <f t="shared" si="5"/>
        <v>89</v>
      </c>
      <c r="E97" s="12">
        <f t="shared" si="5"/>
        <v>70</v>
      </c>
      <c r="F97" s="12">
        <f t="shared" si="5"/>
        <v>121</v>
      </c>
      <c r="G97" s="12">
        <f t="shared" si="5"/>
        <v>107</v>
      </c>
      <c r="H97" s="12">
        <f t="shared" si="5"/>
        <v>112</v>
      </c>
      <c r="I97" s="12">
        <f t="shared" si="5"/>
        <v>84</v>
      </c>
      <c r="J97" s="12">
        <f t="shared" si="5"/>
        <v>77</v>
      </c>
      <c r="K97" s="12">
        <f t="shared" si="4"/>
        <v>126</v>
      </c>
    </row>
    <row r="98" spans="1:11">
      <c r="A98" s="84">
        <v>88</v>
      </c>
      <c r="B98" s="12">
        <f t="shared" si="5"/>
        <v>97</v>
      </c>
      <c r="C98" s="12">
        <f t="shared" si="5"/>
        <v>110</v>
      </c>
      <c r="D98" s="12">
        <f t="shared" si="5"/>
        <v>90</v>
      </c>
      <c r="E98" s="12">
        <f t="shared" si="5"/>
        <v>71</v>
      </c>
      <c r="F98" s="12">
        <f t="shared" si="5"/>
        <v>122</v>
      </c>
      <c r="G98" s="12">
        <f t="shared" si="5"/>
        <v>108</v>
      </c>
      <c r="H98" s="12">
        <f t="shared" si="5"/>
        <v>113</v>
      </c>
      <c r="I98" s="12">
        <f t="shared" si="5"/>
        <v>85</v>
      </c>
      <c r="J98" s="12">
        <f t="shared" si="5"/>
        <v>78</v>
      </c>
      <c r="K98" s="12">
        <f t="shared" si="4"/>
        <v>127</v>
      </c>
    </row>
    <row r="99" spans="1:11">
      <c r="A99" s="84">
        <v>89</v>
      </c>
      <c r="B99" s="12">
        <f t="shared" si="5"/>
        <v>98</v>
      </c>
      <c r="C99" s="12">
        <f t="shared" si="5"/>
        <v>111</v>
      </c>
      <c r="D99" s="12">
        <f t="shared" si="5"/>
        <v>91</v>
      </c>
      <c r="E99" s="12">
        <f t="shared" si="5"/>
        <v>72</v>
      </c>
      <c r="F99" s="12">
        <f t="shared" si="5"/>
        <v>123</v>
      </c>
      <c r="G99" s="12">
        <f t="shared" si="5"/>
        <v>109</v>
      </c>
      <c r="H99" s="12">
        <f t="shared" si="5"/>
        <v>114</v>
      </c>
      <c r="I99" s="12">
        <f t="shared" si="5"/>
        <v>87</v>
      </c>
      <c r="J99" s="12">
        <f t="shared" si="5"/>
        <v>79</v>
      </c>
      <c r="K99" s="12">
        <f t="shared" si="4"/>
        <v>127</v>
      </c>
    </row>
    <row r="100" spans="1:11">
      <c r="A100" s="84">
        <v>90</v>
      </c>
      <c r="B100" s="12">
        <f t="shared" si="5"/>
        <v>100</v>
      </c>
      <c r="C100" s="12">
        <f t="shared" si="5"/>
        <v>112</v>
      </c>
      <c r="D100" s="12">
        <f t="shared" si="5"/>
        <v>92</v>
      </c>
      <c r="E100" s="12">
        <f t="shared" si="5"/>
        <v>73</v>
      </c>
      <c r="F100" s="12">
        <f t="shared" si="5"/>
        <v>124</v>
      </c>
      <c r="G100" s="12">
        <f t="shared" si="5"/>
        <v>111</v>
      </c>
      <c r="H100" s="12">
        <f t="shared" si="5"/>
        <v>115</v>
      </c>
      <c r="I100" s="12">
        <f t="shared" si="5"/>
        <v>88</v>
      </c>
      <c r="J100" s="12">
        <f t="shared" si="5"/>
        <v>80</v>
      </c>
      <c r="K100" s="12">
        <f t="shared" si="4"/>
        <v>128</v>
      </c>
    </row>
    <row r="101" spans="1:11">
      <c r="A101" s="84">
        <v>91</v>
      </c>
      <c r="B101" s="12">
        <f t="shared" si="5"/>
        <v>101</v>
      </c>
      <c r="C101" s="12">
        <f t="shared" si="5"/>
        <v>113</v>
      </c>
      <c r="D101" s="12">
        <f t="shared" si="5"/>
        <v>94</v>
      </c>
      <c r="E101" s="12">
        <f t="shared" si="5"/>
        <v>74</v>
      </c>
      <c r="F101" s="12">
        <f t="shared" si="5"/>
        <v>125</v>
      </c>
      <c r="G101" s="12">
        <f t="shared" si="5"/>
        <v>112</v>
      </c>
      <c r="H101" s="12">
        <f t="shared" si="5"/>
        <v>116</v>
      </c>
      <c r="I101" s="12">
        <f t="shared" si="5"/>
        <v>89</v>
      </c>
      <c r="J101" s="12">
        <f t="shared" si="5"/>
        <v>81</v>
      </c>
      <c r="K101" s="12">
        <f t="shared" si="4"/>
        <v>129</v>
      </c>
    </row>
    <row r="102" spans="1:11">
      <c r="A102" s="84">
        <v>92</v>
      </c>
      <c r="B102" s="12">
        <f t="shared" si="5"/>
        <v>102</v>
      </c>
      <c r="C102" s="12">
        <f t="shared" si="5"/>
        <v>114</v>
      </c>
      <c r="D102" s="12">
        <f t="shared" si="5"/>
        <v>95</v>
      </c>
      <c r="E102" s="12">
        <f t="shared" si="5"/>
        <v>75</v>
      </c>
      <c r="F102" s="12">
        <f t="shared" si="5"/>
        <v>126</v>
      </c>
      <c r="G102" s="12">
        <f t="shared" si="5"/>
        <v>113</v>
      </c>
      <c r="H102" s="12">
        <f t="shared" si="5"/>
        <v>117</v>
      </c>
      <c r="I102" s="12">
        <f t="shared" si="5"/>
        <v>90</v>
      </c>
      <c r="J102" s="12">
        <f t="shared" si="5"/>
        <v>82</v>
      </c>
      <c r="K102" s="12">
        <f t="shared" si="4"/>
        <v>130</v>
      </c>
    </row>
    <row r="103" spans="1:11">
      <c r="A103" s="84">
        <v>93</v>
      </c>
      <c r="B103" s="12">
        <f t="shared" si="5"/>
        <v>103</v>
      </c>
      <c r="C103" s="12">
        <f t="shared" si="5"/>
        <v>115</v>
      </c>
      <c r="D103" s="12">
        <f t="shared" si="5"/>
        <v>96</v>
      </c>
      <c r="E103" s="12">
        <f t="shared" si="5"/>
        <v>77</v>
      </c>
      <c r="F103" s="12">
        <f t="shared" si="5"/>
        <v>127</v>
      </c>
      <c r="G103" s="12">
        <f t="shared" si="5"/>
        <v>114</v>
      </c>
      <c r="H103" s="12">
        <f t="shared" si="5"/>
        <v>118</v>
      </c>
      <c r="I103" s="12">
        <f t="shared" si="5"/>
        <v>91</v>
      </c>
      <c r="J103" s="12">
        <f t="shared" si="5"/>
        <v>83</v>
      </c>
      <c r="K103" s="12">
        <f t="shared" si="4"/>
        <v>131</v>
      </c>
    </row>
    <row r="104" spans="1:11">
      <c r="A104" s="84">
        <v>94</v>
      </c>
      <c r="B104" s="12">
        <f t="shared" si="5"/>
        <v>104</v>
      </c>
      <c r="C104" s="12">
        <f t="shared" si="5"/>
        <v>116</v>
      </c>
      <c r="D104" s="12">
        <f t="shared" si="5"/>
        <v>97</v>
      </c>
      <c r="E104" s="12">
        <f t="shared" ref="C104:J136" si="6">IF(ROUND($A104*E$6+E$7,0)&lt;1,1,ROUND($A104*E$6+E$7,0))</f>
        <v>78</v>
      </c>
      <c r="F104" s="12">
        <f t="shared" si="6"/>
        <v>128</v>
      </c>
      <c r="G104" s="12">
        <f t="shared" si="6"/>
        <v>115</v>
      </c>
      <c r="H104" s="12">
        <f t="shared" si="6"/>
        <v>119</v>
      </c>
      <c r="I104" s="12">
        <f t="shared" si="6"/>
        <v>92</v>
      </c>
      <c r="J104" s="12">
        <f t="shared" si="6"/>
        <v>84</v>
      </c>
      <c r="K104" s="12">
        <f t="shared" si="4"/>
        <v>132</v>
      </c>
    </row>
    <row r="105" spans="1:11">
      <c r="A105" s="84">
        <v>95</v>
      </c>
      <c r="B105" s="12">
        <f t="shared" ref="B105:B168" si="7">IF(ROUND($A105*B$6+B$7,0)&lt;1,1,ROUND($A105*B$6+B$7,0))</f>
        <v>105</v>
      </c>
      <c r="C105" s="12">
        <f t="shared" si="6"/>
        <v>117</v>
      </c>
      <c r="D105" s="12">
        <f t="shared" si="6"/>
        <v>98</v>
      </c>
      <c r="E105" s="12">
        <f t="shared" si="6"/>
        <v>79</v>
      </c>
      <c r="F105" s="12">
        <f t="shared" si="6"/>
        <v>129</v>
      </c>
      <c r="G105" s="12">
        <f t="shared" si="6"/>
        <v>116</v>
      </c>
      <c r="H105" s="12">
        <f t="shared" si="6"/>
        <v>120</v>
      </c>
      <c r="I105" s="12">
        <f t="shared" si="6"/>
        <v>94</v>
      </c>
      <c r="J105" s="12">
        <f t="shared" si="6"/>
        <v>85</v>
      </c>
      <c r="K105" s="12">
        <f t="shared" si="4"/>
        <v>133</v>
      </c>
    </row>
    <row r="106" spans="1:11">
      <c r="A106" s="84">
        <v>96</v>
      </c>
      <c r="B106" s="12">
        <f t="shared" si="7"/>
        <v>106</v>
      </c>
      <c r="C106" s="12">
        <f t="shared" si="6"/>
        <v>118</v>
      </c>
      <c r="D106" s="12">
        <f t="shared" si="6"/>
        <v>100</v>
      </c>
      <c r="E106" s="12">
        <f t="shared" si="6"/>
        <v>80</v>
      </c>
      <c r="F106" s="12">
        <f t="shared" si="6"/>
        <v>130</v>
      </c>
      <c r="G106" s="12">
        <f t="shared" si="6"/>
        <v>117</v>
      </c>
      <c r="H106" s="12">
        <f t="shared" si="6"/>
        <v>120</v>
      </c>
      <c r="I106" s="12">
        <f t="shared" si="6"/>
        <v>95</v>
      </c>
      <c r="J106" s="12">
        <f t="shared" si="6"/>
        <v>86</v>
      </c>
      <c r="K106" s="12">
        <f t="shared" si="4"/>
        <v>134</v>
      </c>
    </row>
    <row r="107" spans="1:11">
      <c r="A107" s="84">
        <v>97</v>
      </c>
      <c r="B107" s="12">
        <f t="shared" si="7"/>
        <v>107</v>
      </c>
      <c r="C107" s="12">
        <f t="shared" si="6"/>
        <v>119</v>
      </c>
      <c r="D107" s="12">
        <f t="shared" si="6"/>
        <v>101</v>
      </c>
      <c r="E107" s="12">
        <f t="shared" si="6"/>
        <v>81</v>
      </c>
      <c r="F107" s="12">
        <f t="shared" si="6"/>
        <v>130</v>
      </c>
      <c r="G107" s="12">
        <f t="shared" si="6"/>
        <v>118</v>
      </c>
      <c r="H107" s="12">
        <f t="shared" si="6"/>
        <v>121</v>
      </c>
      <c r="I107" s="12">
        <f t="shared" si="6"/>
        <v>96</v>
      </c>
      <c r="J107" s="12">
        <f t="shared" si="6"/>
        <v>87</v>
      </c>
      <c r="K107" s="12">
        <f t="shared" si="4"/>
        <v>135</v>
      </c>
    </row>
    <row r="108" spans="1:11">
      <c r="A108" s="84">
        <v>98</v>
      </c>
      <c r="B108" s="12">
        <f t="shared" si="7"/>
        <v>109</v>
      </c>
      <c r="C108" s="12">
        <f t="shared" si="6"/>
        <v>120</v>
      </c>
      <c r="D108" s="12">
        <f t="shared" si="6"/>
        <v>102</v>
      </c>
      <c r="E108" s="12">
        <f t="shared" si="6"/>
        <v>82</v>
      </c>
      <c r="F108" s="12">
        <f t="shared" si="6"/>
        <v>131</v>
      </c>
      <c r="G108" s="12">
        <f t="shared" si="6"/>
        <v>119</v>
      </c>
      <c r="H108" s="12">
        <f t="shared" si="6"/>
        <v>122</v>
      </c>
      <c r="I108" s="12">
        <f t="shared" si="6"/>
        <v>97</v>
      </c>
      <c r="J108" s="12">
        <f t="shared" si="6"/>
        <v>88</v>
      </c>
      <c r="K108" s="12">
        <f t="shared" si="4"/>
        <v>136</v>
      </c>
    </row>
    <row r="109" spans="1:11">
      <c r="A109" s="84">
        <v>99</v>
      </c>
      <c r="B109" s="12">
        <f t="shared" si="7"/>
        <v>110</v>
      </c>
      <c r="C109" s="12">
        <f t="shared" si="6"/>
        <v>121</v>
      </c>
      <c r="D109" s="12">
        <f t="shared" si="6"/>
        <v>103</v>
      </c>
      <c r="E109" s="12">
        <f t="shared" si="6"/>
        <v>83</v>
      </c>
      <c r="F109" s="12">
        <f t="shared" si="6"/>
        <v>132</v>
      </c>
      <c r="G109" s="12">
        <f t="shared" si="6"/>
        <v>120</v>
      </c>
      <c r="H109" s="12">
        <f t="shared" si="6"/>
        <v>123</v>
      </c>
      <c r="I109" s="12">
        <f t="shared" si="6"/>
        <v>98</v>
      </c>
      <c r="J109" s="12">
        <f t="shared" si="6"/>
        <v>89</v>
      </c>
      <c r="K109" s="12">
        <f t="shared" si="4"/>
        <v>137</v>
      </c>
    </row>
    <row r="110" spans="1:11">
      <c r="A110" s="84">
        <v>100</v>
      </c>
      <c r="B110" s="12">
        <f t="shared" si="7"/>
        <v>111</v>
      </c>
      <c r="C110" s="12">
        <f t="shared" si="6"/>
        <v>122</v>
      </c>
      <c r="D110" s="12">
        <f t="shared" si="6"/>
        <v>104</v>
      </c>
      <c r="E110" s="12">
        <f t="shared" si="6"/>
        <v>85</v>
      </c>
      <c r="F110" s="12">
        <f t="shared" si="6"/>
        <v>133</v>
      </c>
      <c r="G110" s="12">
        <f t="shared" si="6"/>
        <v>121</v>
      </c>
      <c r="H110" s="12">
        <f t="shared" si="6"/>
        <v>124</v>
      </c>
      <c r="I110" s="12">
        <f t="shared" si="6"/>
        <v>99</v>
      </c>
      <c r="J110" s="12">
        <f t="shared" si="6"/>
        <v>91</v>
      </c>
      <c r="K110" s="12">
        <f t="shared" si="4"/>
        <v>138</v>
      </c>
    </row>
    <row r="111" spans="1:11">
      <c r="A111" s="84">
        <v>101</v>
      </c>
      <c r="B111" s="12">
        <f t="shared" si="7"/>
        <v>112</v>
      </c>
      <c r="C111" s="12">
        <f t="shared" si="6"/>
        <v>123</v>
      </c>
      <c r="D111" s="12">
        <f t="shared" si="6"/>
        <v>106</v>
      </c>
      <c r="E111" s="12">
        <f t="shared" si="6"/>
        <v>86</v>
      </c>
      <c r="F111" s="12">
        <f t="shared" si="6"/>
        <v>134</v>
      </c>
      <c r="G111" s="12">
        <f t="shared" si="6"/>
        <v>123</v>
      </c>
      <c r="H111" s="12">
        <f t="shared" si="6"/>
        <v>125</v>
      </c>
      <c r="I111" s="12">
        <f t="shared" si="6"/>
        <v>100</v>
      </c>
      <c r="J111" s="12">
        <f t="shared" si="6"/>
        <v>92</v>
      </c>
      <c r="K111" s="12">
        <f t="shared" si="4"/>
        <v>139</v>
      </c>
    </row>
    <row r="112" spans="1:11">
      <c r="A112" s="84">
        <v>102</v>
      </c>
      <c r="B112" s="12">
        <f t="shared" si="7"/>
        <v>113</v>
      </c>
      <c r="C112" s="12">
        <f t="shared" si="6"/>
        <v>124</v>
      </c>
      <c r="D112" s="12">
        <f t="shared" si="6"/>
        <v>107</v>
      </c>
      <c r="E112" s="12">
        <f t="shared" si="6"/>
        <v>87</v>
      </c>
      <c r="F112" s="12">
        <f t="shared" si="6"/>
        <v>135</v>
      </c>
      <c r="G112" s="12">
        <f t="shared" si="6"/>
        <v>124</v>
      </c>
      <c r="H112" s="12">
        <f t="shared" si="6"/>
        <v>126</v>
      </c>
      <c r="I112" s="12">
        <f t="shared" si="6"/>
        <v>102</v>
      </c>
      <c r="J112" s="12">
        <f t="shared" si="6"/>
        <v>93</v>
      </c>
      <c r="K112" s="12">
        <f t="shared" si="4"/>
        <v>140</v>
      </c>
    </row>
    <row r="113" spans="1:11">
      <c r="A113" s="84">
        <v>103</v>
      </c>
      <c r="B113" s="12">
        <f t="shared" si="7"/>
        <v>114</v>
      </c>
      <c r="C113" s="12">
        <f t="shared" si="6"/>
        <v>125</v>
      </c>
      <c r="D113" s="12">
        <f t="shared" si="6"/>
        <v>108</v>
      </c>
      <c r="E113" s="12">
        <f t="shared" si="6"/>
        <v>88</v>
      </c>
      <c r="F113" s="12">
        <f t="shared" si="6"/>
        <v>136</v>
      </c>
      <c r="G113" s="12">
        <f t="shared" si="6"/>
        <v>125</v>
      </c>
      <c r="H113" s="12">
        <f t="shared" si="6"/>
        <v>127</v>
      </c>
      <c r="I113" s="12">
        <f t="shared" si="6"/>
        <v>103</v>
      </c>
      <c r="J113" s="12">
        <f t="shared" si="6"/>
        <v>94</v>
      </c>
      <c r="K113" s="12">
        <f t="shared" si="4"/>
        <v>141</v>
      </c>
    </row>
    <row r="114" spans="1:11">
      <c r="A114" s="84">
        <v>104</v>
      </c>
      <c r="B114" s="12">
        <f t="shared" si="7"/>
        <v>115</v>
      </c>
      <c r="C114" s="12">
        <f t="shared" si="6"/>
        <v>126</v>
      </c>
      <c r="D114" s="12">
        <f t="shared" si="6"/>
        <v>109</v>
      </c>
      <c r="E114" s="12">
        <f t="shared" si="6"/>
        <v>89</v>
      </c>
      <c r="F114" s="12">
        <f t="shared" si="6"/>
        <v>137</v>
      </c>
      <c r="G114" s="12">
        <f t="shared" si="6"/>
        <v>126</v>
      </c>
      <c r="H114" s="12">
        <f t="shared" si="6"/>
        <v>128</v>
      </c>
      <c r="I114" s="12">
        <f t="shared" si="6"/>
        <v>104</v>
      </c>
      <c r="J114" s="12">
        <f t="shared" si="6"/>
        <v>95</v>
      </c>
      <c r="K114" s="12">
        <f t="shared" si="4"/>
        <v>141</v>
      </c>
    </row>
    <row r="115" spans="1:11">
      <c r="A115" s="84">
        <v>105</v>
      </c>
      <c r="B115" s="12">
        <f t="shared" si="7"/>
        <v>116</v>
      </c>
      <c r="C115" s="12">
        <f t="shared" si="6"/>
        <v>126</v>
      </c>
      <c r="D115" s="12">
        <f t="shared" si="6"/>
        <v>111</v>
      </c>
      <c r="E115" s="12">
        <f t="shared" si="6"/>
        <v>90</v>
      </c>
      <c r="F115" s="12">
        <f t="shared" si="6"/>
        <v>138</v>
      </c>
      <c r="G115" s="12">
        <f t="shared" si="6"/>
        <v>127</v>
      </c>
      <c r="H115" s="12">
        <f t="shared" si="6"/>
        <v>129</v>
      </c>
      <c r="I115" s="12">
        <f t="shared" si="6"/>
        <v>105</v>
      </c>
      <c r="J115" s="12">
        <f t="shared" si="6"/>
        <v>96</v>
      </c>
      <c r="K115" s="12">
        <f t="shared" si="4"/>
        <v>142</v>
      </c>
    </row>
    <row r="116" spans="1:11">
      <c r="A116" s="84">
        <v>106</v>
      </c>
      <c r="B116" s="12">
        <f t="shared" si="7"/>
        <v>117</v>
      </c>
      <c r="C116" s="12">
        <f t="shared" si="6"/>
        <v>127</v>
      </c>
      <c r="D116" s="12">
        <f t="shared" si="6"/>
        <v>112</v>
      </c>
      <c r="E116" s="12">
        <f t="shared" si="6"/>
        <v>92</v>
      </c>
      <c r="F116" s="12">
        <f t="shared" si="6"/>
        <v>139</v>
      </c>
      <c r="G116" s="12">
        <f t="shared" si="6"/>
        <v>128</v>
      </c>
      <c r="H116" s="12">
        <f t="shared" si="6"/>
        <v>130</v>
      </c>
      <c r="I116" s="12">
        <f t="shared" si="6"/>
        <v>106</v>
      </c>
      <c r="J116" s="12">
        <f t="shared" si="6"/>
        <v>97</v>
      </c>
      <c r="K116" s="12">
        <f t="shared" si="4"/>
        <v>143</v>
      </c>
    </row>
    <row r="117" spans="1:11">
      <c r="A117" s="84">
        <v>107</v>
      </c>
      <c r="B117" s="12">
        <f t="shared" si="7"/>
        <v>119</v>
      </c>
      <c r="C117" s="12">
        <f t="shared" si="6"/>
        <v>128</v>
      </c>
      <c r="D117" s="12">
        <f t="shared" si="6"/>
        <v>113</v>
      </c>
      <c r="E117" s="12">
        <f t="shared" si="6"/>
        <v>93</v>
      </c>
      <c r="F117" s="12">
        <f t="shared" si="6"/>
        <v>140</v>
      </c>
      <c r="G117" s="12">
        <f t="shared" si="6"/>
        <v>129</v>
      </c>
      <c r="H117" s="12">
        <f t="shared" si="6"/>
        <v>131</v>
      </c>
      <c r="I117" s="12">
        <f t="shared" si="6"/>
        <v>107</v>
      </c>
      <c r="J117" s="12">
        <f t="shared" si="6"/>
        <v>98</v>
      </c>
      <c r="K117" s="12">
        <f t="shared" si="4"/>
        <v>144</v>
      </c>
    </row>
    <row r="118" spans="1:11">
      <c r="A118" s="84">
        <v>108</v>
      </c>
      <c r="B118" s="12">
        <f t="shared" si="7"/>
        <v>120</v>
      </c>
      <c r="C118" s="12">
        <f t="shared" si="6"/>
        <v>129</v>
      </c>
      <c r="D118" s="12">
        <f t="shared" si="6"/>
        <v>114</v>
      </c>
      <c r="E118" s="12">
        <f t="shared" si="6"/>
        <v>94</v>
      </c>
      <c r="F118" s="12">
        <f t="shared" si="6"/>
        <v>141</v>
      </c>
      <c r="G118" s="12">
        <f t="shared" si="6"/>
        <v>130</v>
      </c>
      <c r="H118" s="12">
        <f t="shared" si="6"/>
        <v>132</v>
      </c>
      <c r="I118" s="12">
        <f t="shared" si="6"/>
        <v>109</v>
      </c>
      <c r="J118" s="12">
        <f t="shared" si="6"/>
        <v>99</v>
      </c>
      <c r="K118" s="12">
        <f t="shared" si="4"/>
        <v>145</v>
      </c>
    </row>
    <row r="119" spans="1:11">
      <c r="A119" s="84">
        <v>109</v>
      </c>
      <c r="B119" s="12">
        <f t="shared" si="7"/>
        <v>121</v>
      </c>
      <c r="C119" s="12">
        <f t="shared" si="6"/>
        <v>130</v>
      </c>
      <c r="D119" s="12">
        <f t="shared" si="6"/>
        <v>115</v>
      </c>
      <c r="E119" s="12">
        <f t="shared" si="6"/>
        <v>95</v>
      </c>
      <c r="F119" s="12">
        <f t="shared" si="6"/>
        <v>142</v>
      </c>
      <c r="G119" s="12">
        <f t="shared" si="6"/>
        <v>131</v>
      </c>
      <c r="H119" s="12">
        <f t="shared" si="6"/>
        <v>133</v>
      </c>
      <c r="I119" s="12">
        <f t="shared" si="6"/>
        <v>110</v>
      </c>
      <c r="J119" s="12">
        <f t="shared" si="6"/>
        <v>100</v>
      </c>
      <c r="K119" s="12">
        <f t="shared" si="4"/>
        <v>146</v>
      </c>
    </row>
    <row r="120" spans="1:11">
      <c r="A120" s="84">
        <v>110</v>
      </c>
      <c r="B120" s="12">
        <f t="shared" si="7"/>
        <v>122</v>
      </c>
      <c r="C120" s="12">
        <f t="shared" si="6"/>
        <v>131</v>
      </c>
      <c r="D120" s="12">
        <f t="shared" si="6"/>
        <v>117</v>
      </c>
      <c r="E120" s="12">
        <f t="shared" si="6"/>
        <v>96</v>
      </c>
      <c r="F120" s="12">
        <f t="shared" si="6"/>
        <v>143</v>
      </c>
      <c r="G120" s="12">
        <f t="shared" si="6"/>
        <v>132</v>
      </c>
      <c r="H120" s="12">
        <f t="shared" si="6"/>
        <v>134</v>
      </c>
      <c r="I120" s="12">
        <f t="shared" si="6"/>
        <v>111</v>
      </c>
      <c r="J120" s="12">
        <f t="shared" si="6"/>
        <v>101</v>
      </c>
      <c r="K120" s="12">
        <f t="shared" si="4"/>
        <v>147</v>
      </c>
    </row>
    <row r="121" spans="1:11">
      <c r="A121" s="84">
        <v>111</v>
      </c>
      <c r="B121" s="12">
        <f t="shared" si="7"/>
        <v>123</v>
      </c>
      <c r="C121" s="12">
        <f t="shared" si="6"/>
        <v>132</v>
      </c>
      <c r="D121" s="12">
        <f t="shared" si="6"/>
        <v>118</v>
      </c>
      <c r="E121" s="12">
        <f t="shared" si="6"/>
        <v>97</v>
      </c>
      <c r="F121" s="12">
        <f t="shared" si="6"/>
        <v>144</v>
      </c>
      <c r="G121" s="12">
        <f t="shared" si="6"/>
        <v>133</v>
      </c>
      <c r="H121" s="12">
        <f t="shared" si="6"/>
        <v>135</v>
      </c>
      <c r="I121" s="12">
        <f t="shared" si="6"/>
        <v>112</v>
      </c>
      <c r="J121" s="12">
        <f t="shared" si="6"/>
        <v>102</v>
      </c>
      <c r="K121" s="12">
        <f t="shared" si="4"/>
        <v>148</v>
      </c>
    </row>
    <row r="122" spans="1:11">
      <c r="A122" s="84">
        <v>112</v>
      </c>
      <c r="B122" s="12">
        <f t="shared" si="7"/>
        <v>124</v>
      </c>
      <c r="C122" s="12">
        <f t="shared" si="6"/>
        <v>133</v>
      </c>
      <c r="D122" s="12">
        <f t="shared" si="6"/>
        <v>119</v>
      </c>
      <c r="E122" s="12">
        <f t="shared" si="6"/>
        <v>99</v>
      </c>
      <c r="F122" s="12">
        <f t="shared" si="6"/>
        <v>145</v>
      </c>
      <c r="G122" s="12">
        <f t="shared" si="6"/>
        <v>134</v>
      </c>
      <c r="H122" s="12">
        <f t="shared" si="6"/>
        <v>136</v>
      </c>
      <c r="I122" s="12">
        <f t="shared" si="6"/>
        <v>113</v>
      </c>
      <c r="J122" s="12">
        <f t="shared" si="6"/>
        <v>103</v>
      </c>
      <c r="K122" s="12">
        <f t="shared" si="4"/>
        <v>149</v>
      </c>
    </row>
    <row r="123" spans="1:11">
      <c r="A123" s="84">
        <v>113</v>
      </c>
      <c r="B123" s="12">
        <f t="shared" si="7"/>
        <v>125</v>
      </c>
      <c r="C123" s="12">
        <f t="shared" si="6"/>
        <v>134</v>
      </c>
      <c r="D123" s="12">
        <f t="shared" si="6"/>
        <v>120</v>
      </c>
      <c r="E123" s="12">
        <f t="shared" si="6"/>
        <v>100</v>
      </c>
      <c r="F123" s="12">
        <f t="shared" si="6"/>
        <v>145</v>
      </c>
      <c r="G123" s="12">
        <f t="shared" si="6"/>
        <v>136</v>
      </c>
      <c r="H123" s="12">
        <f t="shared" si="6"/>
        <v>137</v>
      </c>
      <c r="I123" s="12">
        <f t="shared" si="6"/>
        <v>114</v>
      </c>
      <c r="J123" s="12">
        <f t="shared" si="6"/>
        <v>104</v>
      </c>
      <c r="K123" s="12">
        <f t="shared" si="4"/>
        <v>150</v>
      </c>
    </row>
    <row r="124" spans="1:11">
      <c r="A124" s="84">
        <v>114</v>
      </c>
      <c r="B124" s="12">
        <f t="shared" si="7"/>
        <v>126</v>
      </c>
      <c r="C124" s="12">
        <f t="shared" si="6"/>
        <v>135</v>
      </c>
      <c r="D124" s="12">
        <f t="shared" si="6"/>
        <v>121</v>
      </c>
      <c r="E124" s="12">
        <f t="shared" si="6"/>
        <v>101</v>
      </c>
      <c r="F124" s="12">
        <f t="shared" si="6"/>
        <v>146</v>
      </c>
      <c r="G124" s="12">
        <f t="shared" si="6"/>
        <v>137</v>
      </c>
      <c r="H124" s="12">
        <f t="shared" si="6"/>
        <v>138</v>
      </c>
      <c r="I124" s="12">
        <f t="shared" si="6"/>
        <v>116</v>
      </c>
      <c r="J124" s="12">
        <f t="shared" si="6"/>
        <v>105</v>
      </c>
      <c r="K124" s="12">
        <f t="shared" si="4"/>
        <v>151</v>
      </c>
    </row>
    <row r="125" spans="1:11">
      <c r="A125" s="84">
        <v>115</v>
      </c>
      <c r="B125" s="12">
        <f t="shared" si="7"/>
        <v>128</v>
      </c>
      <c r="C125" s="12">
        <f t="shared" si="6"/>
        <v>136</v>
      </c>
      <c r="D125" s="12">
        <f t="shared" si="6"/>
        <v>123</v>
      </c>
      <c r="E125" s="12">
        <f t="shared" si="6"/>
        <v>102</v>
      </c>
      <c r="F125" s="12">
        <f t="shared" si="6"/>
        <v>147</v>
      </c>
      <c r="G125" s="12">
        <f t="shared" si="6"/>
        <v>138</v>
      </c>
      <c r="H125" s="12">
        <f t="shared" si="6"/>
        <v>139</v>
      </c>
      <c r="I125" s="12">
        <f t="shared" si="6"/>
        <v>117</v>
      </c>
      <c r="J125" s="12">
        <f t="shared" si="6"/>
        <v>106</v>
      </c>
      <c r="K125" s="12">
        <f t="shared" si="4"/>
        <v>152</v>
      </c>
    </row>
    <row r="126" spans="1:11">
      <c r="A126" s="84">
        <v>116</v>
      </c>
      <c r="B126" s="12">
        <f t="shared" si="7"/>
        <v>129</v>
      </c>
      <c r="C126" s="12">
        <f t="shared" si="6"/>
        <v>137</v>
      </c>
      <c r="D126" s="12">
        <f t="shared" si="6"/>
        <v>124</v>
      </c>
      <c r="E126" s="12">
        <f t="shared" si="6"/>
        <v>103</v>
      </c>
      <c r="F126" s="12">
        <f t="shared" si="6"/>
        <v>148</v>
      </c>
      <c r="G126" s="12">
        <f t="shared" si="6"/>
        <v>139</v>
      </c>
      <c r="H126" s="12">
        <f t="shared" si="6"/>
        <v>140</v>
      </c>
      <c r="I126" s="12">
        <f t="shared" si="6"/>
        <v>118</v>
      </c>
      <c r="J126" s="12">
        <f t="shared" si="6"/>
        <v>107</v>
      </c>
      <c r="K126" s="12">
        <f t="shared" si="4"/>
        <v>153</v>
      </c>
    </row>
    <row r="127" spans="1:11">
      <c r="A127" s="84">
        <v>117</v>
      </c>
      <c r="B127" s="12">
        <f t="shared" si="7"/>
        <v>130</v>
      </c>
      <c r="C127" s="12">
        <f t="shared" si="6"/>
        <v>138</v>
      </c>
      <c r="D127" s="12">
        <f t="shared" si="6"/>
        <v>125</v>
      </c>
      <c r="E127" s="12">
        <f t="shared" si="6"/>
        <v>104</v>
      </c>
      <c r="F127" s="12">
        <f t="shared" si="6"/>
        <v>149</v>
      </c>
      <c r="G127" s="12">
        <f t="shared" si="6"/>
        <v>140</v>
      </c>
      <c r="H127" s="12">
        <f t="shared" si="6"/>
        <v>141</v>
      </c>
      <c r="I127" s="12">
        <f t="shared" si="6"/>
        <v>119</v>
      </c>
      <c r="J127" s="12">
        <f t="shared" si="6"/>
        <v>108</v>
      </c>
      <c r="K127" s="12">
        <f t="shared" si="4"/>
        <v>154</v>
      </c>
    </row>
    <row r="128" spans="1:11">
      <c r="A128" s="84">
        <v>118</v>
      </c>
      <c r="B128" s="12">
        <f t="shared" si="7"/>
        <v>131</v>
      </c>
      <c r="C128" s="12">
        <f t="shared" si="6"/>
        <v>139</v>
      </c>
      <c r="D128" s="12">
        <f t="shared" si="6"/>
        <v>126</v>
      </c>
      <c r="E128" s="12">
        <f t="shared" si="6"/>
        <v>105</v>
      </c>
      <c r="F128" s="12">
        <f t="shared" si="6"/>
        <v>150</v>
      </c>
      <c r="G128" s="12">
        <f t="shared" si="6"/>
        <v>141</v>
      </c>
      <c r="H128" s="12">
        <f t="shared" si="6"/>
        <v>142</v>
      </c>
      <c r="I128" s="12">
        <f t="shared" si="6"/>
        <v>120</v>
      </c>
      <c r="J128" s="12">
        <f t="shared" si="6"/>
        <v>109</v>
      </c>
      <c r="K128" s="12">
        <f t="shared" si="4"/>
        <v>155</v>
      </c>
    </row>
    <row r="129" spans="1:11">
      <c r="A129" s="84">
        <v>119</v>
      </c>
      <c r="B129" s="12">
        <f t="shared" si="7"/>
        <v>132</v>
      </c>
      <c r="C129" s="12">
        <f t="shared" si="6"/>
        <v>140</v>
      </c>
      <c r="D129" s="12">
        <f t="shared" si="6"/>
        <v>127</v>
      </c>
      <c r="E129" s="12">
        <f t="shared" si="6"/>
        <v>107</v>
      </c>
      <c r="F129" s="12">
        <f t="shared" si="6"/>
        <v>151</v>
      </c>
      <c r="G129" s="12">
        <f t="shared" si="6"/>
        <v>142</v>
      </c>
      <c r="H129" s="12">
        <f t="shared" si="6"/>
        <v>143</v>
      </c>
      <c r="I129" s="12">
        <f t="shared" si="6"/>
        <v>121</v>
      </c>
      <c r="J129" s="12">
        <f t="shared" si="6"/>
        <v>110</v>
      </c>
      <c r="K129" s="12">
        <f t="shared" si="4"/>
        <v>155</v>
      </c>
    </row>
    <row r="130" spans="1:11">
      <c r="A130" s="84">
        <v>120</v>
      </c>
      <c r="B130" s="12">
        <f t="shared" si="7"/>
        <v>133</v>
      </c>
      <c r="C130" s="12">
        <f t="shared" si="6"/>
        <v>141</v>
      </c>
      <c r="D130" s="12">
        <f t="shared" si="6"/>
        <v>129</v>
      </c>
      <c r="E130" s="12">
        <f t="shared" si="6"/>
        <v>108</v>
      </c>
      <c r="F130" s="12">
        <f t="shared" si="6"/>
        <v>152</v>
      </c>
      <c r="G130" s="12">
        <f t="shared" si="6"/>
        <v>143</v>
      </c>
      <c r="H130" s="12">
        <f t="shared" si="6"/>
        <v>144</v>
      </c>
      <c r="I130" s="12">
        <f t="shared" si="6"/>
        <v>122</v>
      </c>
      <c r="J130" s="12">
        <f t="shared" si="6"/>
        <v>111</v>
      </c>
      <c r="K130" s="12">
        <f t="shared" si="4"/>
        <v>156</v>
      </c>
    </row>
    <row r="131" spans="1:11">
      <c r="A131" s="84">
        <v>121</v>
      </c>
      <c r="B131" s="12">
        <f t="shared" si="7"/>
        <v>134</v>
      </c>
      <c r="C131" s="12">
        <f t="shared" si="6"/>
        <v>142</v>
      </c>
      <c r="D131" s="12">
        <f t="shared" si="6"/>
        <v>130</v>
      </c>
      <c r="E131" s="12">
        <f t="shared" si="6"/>
        <v>109</v>
      </c>
      <c r="F131" s="12">
        <f t="shared" si="6"/>
        <v>153</v>
      </c>
      <c r="G131" s="12">
        <f t="shared" si="6"/>
        <v>144</v>
      </c>
      <c r="H131" s="12">
        <f t="shared" si="6"/>
        <v>145</v>
      </c>
      <c r="I131" s="12">
        <f t="shared" si="6"/>
        <v>124</v>
      </c>
      <c r="J131" s="12">
        <f t="shared" si="6"/>
        <v>113</v>
      </c>
      <c r="K131" s="12">
        <f t="shared" si="4"/>
        <v>157</v>
      </c>
    </row>
    <row r="132" spans="1:11">
      <c r="A132" s="84">
        <v>122</v>
      </c>
      <c r="B132" s="12">
        <f t="shared" si="7"/>
        <v>135</v>
      </c>
      <c r="C132" s="12">
        <f t="shared" si="6"/>
        <v>143</v>
      </c>
      <c r="D132" s="12">
        <f t="shared" si="6"/>
        <v>131</v>
      </c>
      <c r="E132" s="12">
        <f t="shared" si="6"/>
        <v>110</v>
      </c>
      <c r="F132" s="12">
        <f t="shared" si="6"/>
        <v>154</v>
      </c>
      <c r="G132" s="12">
        <f t="shared" si="6"/>
        <v>145</v>
      </c>
      <c r="H132" s="12">
        <f t="shared" si="6"/>
        <v>146</v>
      </c>
      <c r="I132" s="12">
        <f t="shared" si="6"/>
        <v>125</v>
      </c>
      <c r="J132" s="12">
        <f t="shared" si="6"/>
        <v>114</v>
      </c>
      <c r="K132" s="12">
        <f t="shared" si="4"/>
        <v>158</v>
      </c>
    </row>
    <row r="133" spans="1:11">
      <c r="A133" s="84">
        <v>123</v>
      </c>
      <c r="B133" s="12">
        <f t="shared" si="7"/>
        <v>137</v>
      </c>
      <c r="C133" s="12">
        <f t="shared" si="6"/>
        <v>144</v>
      </c>
      <c r="D133" s="12">
        <f t="shared" si="6"/>
        <v>132</v>
      </c>
      <c r="E133" s="12">
        <f t="shared" si="6"/>
        <v>111</v>
      </c>
      <c r="F133" s="12">
        <f t="shared" si="6"/>
        <v>155</v>
      </c>
      <c r="G133" s="12">
        <f t="shared" si="6"/>
        <v>146</v>
      </c>
      <c r="H133" s="12">
        <f t="shared" si="6"/>
        <v>147</v>
      </c>
      <c r="I133" s="12">
        <f t="shared" si="6"/>
        <v>126</v>
      </c>
      <c r="J133" s="12">
        <f t="shared" si="6"/>
        <v>115</v>
      </c>
      <c r="K133" s="12">
        <f t="shared" si="4"/>
        <v>159</v>
      </c>
    </row>
    <row r="134" spans="1:11">
      <c r="A134" s="84">
        <v>124</v>
      </c>
      <c r="B134" s="12">
        <f t="shared" si="7"/>
        <v>138</v>
      </c>
      <c r="C134" s="12">
        <f t="shared" si="6"/>
        <v>145</v>
      </c>
      <c r="D134" s="12">
        <f t="shared" si="6"/>
        <v>133</v>
      </c>
      <c r="E134" s="12">
        <f t="shared" si="6"/>
        <v>112</v>
      </c>
      <c r="F134" s="12">
        <f t="shared" si="6"/>
        <v>156</v>
      </c>
      <c r="G134" s="12">
        <f t="shared" si="6"/>
        <v>148</v>
      </c>
      <c r="H134" s="12">
        <f t="shared" si="6"/>
        <v>148</v>
      </c>
      <c r="I134" s="12">
        <f t="shared" si="6"/>
        <v>127</v>
      </c>
      <c r="J134" s="12">
        <f t="shared" si="6"/>
        <v>116</v>
      </c>
      <c r="K134" s="12">
        <f t="shared" si="4"/>
        <v>160</v>
      </c>
    </row>
    <row r="135" spans="1:11">
      <c r="A135" s="84">
        <v>125</v>
      </c>
      <c r="B135" s="12">
        <f t="shared" si="7"/>
        <v>139</v>
      </c>
      <c r="C135" s="12">
        <f t="shared" si="6"/>
        <v>146</v>
      </c>
      <c r="D135" s="12">
        <f t="shared" si="6"/>
        <v>135</v>
      </c>
      <c r="E135" s="12">
        <f t="shared" si="6"/>
        <v>114</v>
      </c>
      <c r="F135" s="12">
        <f t="shared" si="6"/>
        <v>157</v>
      </c>
      <c r="G135" s="12">
        <f t="shared" si="6"/>
        <v>149</v>
      </c>
      <c r="H135" s="12">
        <f t="shared" si="6"/>
        <v>149</v>
      </c>
      <c r="I135" s="12">
        <f t="shared" si="6"/>
        <v>128</v>
      </c>
      <c r="J135" s="12">
        <f t="shared" si="6"/>
        <v>117</v>
      </c>
      <c r="K135" s="12">
        <f t="shared" si="4"/>
        <v>161</v>
      </c>
    </row>
    <row r="136" spans="1:11">
      <c r="A136" s="84">
        <v>126</v>
      </c>
      <c r="B136" s="12">
        <f t="shared" si="7"/>
        <v>140</v>
      </c>
      <c r="C136" s="12">
        <f t="shared" si="6"/>
        <v>147</v>
      </c>
      <c r="D136" s="12">
        <f t="shared" ref="C136:K164" si="8">IF(ROUND($A136*D$6+D$7,0)&lt;1,1,ROUND($A136*D$6+D$7,0))</f>
        <v>136</v>
      </c>
      <c r="E136" s="12">
        <f t="shared" si="8"/>
        <v>115</v>
      </c>
      <c r="F136" s="12">
        <f t="shared" si="8"/>
        <v>158</v>
      </c>
      <c r="G136" s="12">
        <f t="shared" si="8"/>
        <v>150</v>
      </c>
      <c r="H136" s="12">
        <f t="shared" si="8"/>
        <v>150</v>
      </c>
      <c r="I136" s="12">
        <f t="shared" si="8"/>
        <v>129</v>
      </c>
      <c r="J136" s="12">
        <f t="shared" si="8"/>
        <v>118</v>
      </c>
      <c r="K136" s="12">
        <f t="shared" si="4"/>
        <v>162</v>
      </c>
    </row>
    <row r="137" spans="1:11">
      <c r="A137" s="84">
        <v>127</v>
      </c>
      <c r="B137" s="12">
        <f t="shared" si="7"/>
        <v>141</v>
      </c>
      <c r="C137" s="12">
        <f t="shared" si="8"/>
        <v>148</v>
      </c>
      <c r="D137" s="12">
        <f t="shared" si="8"/>
        <v>137</v>
      </c>
      <c r="E137" s="12">
        <f t="shared" si="8"/>
        <v>116</v>
      </c>
      <c r="F137" s="12">
        <f t="shared" si="8"/>
        <v>159</v>
      </c>
      <c r="G137" s="12">
        <f t="shared" si="8"/>
        <v>151</v>
      </c>
      <c r="H137" s="12">
        <f t="shared" si="8"/>
        <v>151</v>
      </c>
      <c r="I137" s="12">
        <f t="shared" si="8"/>
        <v>131</v>
      </c>
      <c r="J137" s="12">
        <f t="shared" si="8"/>
        <v>119</v>
      </c>
      <c r="K137" s="12">
        <f t="shared" si="4"/>
        <v>163</v>
      </c>
    </row>
    <row r="138" spans="1:11">
      <c r="A138" s="84">
        <v>128</v>
      </c>
      <c r="B138" s="12">
        <f t="shared" si="7"/>
        <v>142</v>
      </c>
      <c r="C138" s="12">
        <f t="shared" si="8"/>
        <v>149</v>
      </c>
      <c r="D138" s="12">
        <f t="shared" si="8"/>
        <v>138</v>
      </c>
      <c r="E138" s="12">
        <f t="shared" si="8"/>
        <v>117</v>
      </c>
      <c r="F138" s="12">
        <f t="shared" si="8"/>
        <v>159</v>
      </c>
      <c r="G138" s="12">
        <f t="shared" si="8"/>
        <v>152</v>
      </c>
      <c r="H138" s="12">
        <f t="shared" si="8"/>
        <v>152</v>
      </c>
      <c r="I138" s="12">
        <f t="shared" si="8"/>
        <v>132</v>
      </c>
      <c r="J138" s="12">
        <f t="shared" si="8"/>
        <v>120</v>
      </c>
      <c r="K138" s="12">
        <f t="shared" si="8"/>
        <v>164</v>
      </c>
    </row>
    <row r="139" spans="1:11">
      <c r="A139" s="84">
        <v>129</v>
      </c>
      <c r="B139" s="12">
        <f t="shared" si="7"/>
        <v>143</v>
      </c>
      <c r="C139" s="12">
        <f t="shared" si="8"/>
        <v>150</v>
      </c>
      <c r="D139" s="12">
        <f t="shared" si="8"/>
        <v>140</v>
      </c>
      <c r="E139" s="12">
        <f t="shared" si="8"/>
        <v>118</v>
      </c>
      <c r="F139" s="12">
        <f t="shared" si="8"/>
        <v>160</v>
      </c>
      <c r="G139" s="12">
        <f t="shared" si="8"/>
        <v>153</v>
      </c>
      <c r="H139" s="12">
        <f t="shared" si="8"/>
        <v>152</v>
      </c>
      <c r="I139" s="12">
        <f t="shared" si="8"/>
        <v>133</v>
      </c>
      <c r="J139" s="12">
        <f t="shared" si="8"/>
        <v>121</v>
      </c>
      <c r="K139" s="12">
        <f t="shared" si="8"/>
        <v>165</v>
      </c>
    </row>
    <row r="140" spans="1:11">
      <c r="A140" s="84">
        <v>130</v>
      </c>
      <c r="B140" s="12">
        <f t="shared" si="7"/>
        <v>144</v>
      </c>
      <c r="C140" s="12">
        <f t="shared" si="8"/>
        <v>151</v>
      </c>
      <c r="D140" s="12">
        <f t="shared" si="8"/>
        <v>141</v>
      </c>
      <c r="E140" s="12">
        <f t="shared" si="8"/>
        <v>119</v>
      </c>
      <c r="F140" s="12">
        <f t="shared" si="8"/>
        <v>161</v>
      </c>
      <c r="G140" s="12">
        <f t="shared" si="8"/>
        <v>154</v>
      </c>
      <c r="H140" s="12">
        <f t="shared" si="8"/>
        <v>153</v>
      </c>
      <c r="I140" s="12">
        <f t="shared" si="8"/>
        <v>134</v>
      </c>
      <c r="J140" s="12">
        <f t="shared" si="8"/>
        <v>122</v>
      </c>
      <c r="K140" s="12">
        <f t="shared" si="8"/>
        <v>166</v>
      </c>
    </row>
    <row r="141" spans="1:11">
      <c r="A141" s="84">
        <v>131</v>
      </c>
      <c r="B141" s="12">
        <f t="shared" si="7"/>
        <v>145</v>
      </c>
      <c r="C141" s="12">
        <f t="shared" si="8"/>
        <v>152</v>
      </c>
      <c r="D141" s="12">
        <f t="shared" si="8"/>
        <v>142</v>
      </c>
      <c r="E141" s="12">
        <f t="shared" si="8"/>
        <v>121</v>
      </c>
      <c r="F141" s="12">
        <f t="shared" si="8"/>
        <v>162</v>
      </c>
      <c r="G141" s="12">
        <f t="shared" si="8"/>
        <v>155</v>
      </c>
      <c r="H141" s="12">
        <f t="shared" si="8"/>
        <v>154</v>
      </c>
      <c r="I141" s="12">
        <f t="shared" si="8"/>
        <v>135</v>
      </c>
      <c r="J141" s="12">
        <f t="shared" si="8"/>
        <v>123</v>
      </c>
      <c r="K141" s="12">
        <f t="shared" si="8"/>
        <v>167</v>
      </c>
    </row>
    <row r="142" spans="1:11">
      <c r="A142" s="84">
        <v>132</v>
      </c>
      <c r="B142" s="12">
        <f t="shared" si="7"/>
        <v>147</v>
      </c>
      <c r="C142" s="12">
        <f t="shared" si="8"/>
        <v>153</v>
      </c>
      <c r="D142" s="12">
        <f t="shared" si="8"/>
        <v>143</v>
      </c>
      <c r="E142" s="12">
        <f t="shared" si="8"/>
        <v>122</v>
      </c>
      <c r="F142" s="12">
        <f t="shared" si="8"/>
        <v>163</v>
      </c>
      <c r="G142" s="12">
        <f t="shared" si="8"/>
        <v>156</v>
      </c>
      <c r="H142" s="12">
        <f t="shared" si="8"/>
        <v>155</v>
      </c>
      <c r="I142" s="12">
        <f t="shared" si="8"/>
        <v>136</v>
      </c>
      <c r="J142" s="12">
        <f t="shared" si="8"/>
        <v>124</v>
      </c>
      <c r="K142" s="12">
        <f t="shared" si="8"/>
        <v>168</v>
      </c>
    </row>
    <row r="143" spans="1:11">
      <c r="A143" s="84">
        <v>133</v>
      </c>
      <c r="B143" s="12">
        <f t="shared" si="7"/>
        <v>148</v>
      </c>
      <c r="C143" s="12">
        <f t="shared" si="8"/>
        <v>154</v>
      </c>
      <c r="D143" s="12">
        <f t="shared" si="8"/>
        <v>144</v>
      </c>
      <c r="E143" s="12">
        <f t="shared" si="8"/>
        <v>123</v>
      </c>
      <c r="F143" s="12">
        <f t="shared" si="8"/>
        <v>164</v>
      </c>
      <c r="G143" s="12">
        <f t="shared" si="8"/>
        <v>157</v>
      </c>
      <c r="H143" s="12">
        <f t="shared" si="8"/>
        <v>156</v>
      </c>
      <c r="I143" s="12">
        <f t="shared" si="8"/>
        <v>138</v>
      </c>
      <c r="J143" s="12">
        <f t="shared" si="8"/>
        <v>125</v>
      </c>
      <c r="K143" s="12">
        <f t="shared" si="8"/>
        <v>169</v>
      </c>
    </row>
    <row r="144" spans="1:11">
      <c r="A144" s="84">
        <v>134</v>
      </c>
      <c r="B144" s="12">
        <f t="shared" si="7"/>
        <v>149</v>
      </c>
      <c r="C144" s="12">
        <f t="shared" si="8"/>
        <v>155</v>
      </c>
      <c r="D144" s="12">
        <f t="shared" si="8"/>
        <v>146</v>
      </c>
      <c r="E144" s="12">
        <f t="shared" si="8"/>
        <v>124</v>
      </c>
      <c r="F144" s="12">
        <f t="shared" si="8"/>
        <v>165</v>
      </c>
      <c r="G144" s="12">
        <f t="shared" si="8"/>
        <v>158</v>
      </c>
      <c r="H144" s="12">
        <f t="shared" si="8"/>
        <v>157</v>
      </c>
      <c r="I144" s="12">
        <f t="shared" si="8"/>
        <v>139</v>
      </c>
      <c r="J144" s="12">
        <f t="shared" si="8"/>
        <v>126</v>
      </c>
      <c r="K144" s="12">
        <f t="shared" si="8"/>
        <v>170</v>
      </c>
    </row>
    <row r="145" spans="1:11">
      <c r="A145" s="84">
        <v>135</v>
      </c>
      <c r="B145" s="12">
        <f t="shared" si="7"/>
        <v>150</v>
      </c>
      <c r="C145" s="12">
        <f t="shared" si="8"/>
        <v>156</v>
      </c>
      <c r="D145" s="12">
        <f t="shared" si="8"/>
        <v>147</v>
      </c>
      <c r="E145" s="12">
        <f t="shared" si="8"/>
        <v>125</v>
      </c>
      <c r="F145" s="12">
        <f t="shared" si="8"/>
        <v>166</v>
      </c>
      <c r="G145" s="12">
        <f t="shared" si="8"/>
        <v>159</v>
      </c>
      <c r="H145" s="12">
        <f t="shared" si="8"/>
        <v>158</v>
      </c>
      <c r="I145" s="12">
        <f t="shared" si="8"/>
        <v>140</v>
      </c>
      <c r="J145" s="12">
        <f t="shared" si="8"/>
        <v>127</v>
      </c>
      <c r="K145" s="12">
        <f t="shared" si="8"/>
        <v>170</v>
      </c>
    </row>
    <row r="146" spans="1:11">
      <c r="A146" s="84">
        <v>136</v>
      </c>
      <c r="B146" s="12">
        <f t="shared" si="7"/>
        <v>151</v>
      </c>
      <c r="C146" s="12">
        <f t="shared" si="8"/>
        <v>157</v>
      </c>
      <c r="D146" s="12">
        <f t="shared" si="8"/>
        <v>148</v>
      </c>
      <c r="E146" s="12">
        <f t="shared" si="8"/>
        <v>126</v>
      </c>
      <c r="F146" s="12">
        <f t="shared" si="8"/>
        <v>167</v>
      </c>
      <c r="G146" s="12">
        <f t="shared" si="8"/>
        <v>161</v>
      </c>
      <c r="H146" s="12">
        <f t="shared" si="8"/>
        <v>159</v>
      </c>
      <c r="I146" s="12">
        <f t="shared" si="8"/>
        <v>141</v>
      </c>
      <c r="J146" s="12">
        <f t="shared" si="8"/>
        <v>128</v>
      </c>
      <c r="K146" s="12">
        <f t="shared" si="8"/>
        <v>171</v>
      </c>
    </row>
    <row r="147" spans="1:11">
      <c r="A147" s="84">
        <v>137</v>
      </c>
      <c r="B147" s="12">
        <f t="shared" si="7"/>
        <v>152</v>
      </c>
      <c r="C147" s="12">
        <f t="shared" si="8"/>
        <v>157</v>
      </c>
      <c r="D147" s="12">
        <f t="shared" si="8"/>
        <v>149</v>
      </c>
      <c r="E147" s="12">
        <f t="shared" si="8"/>
        <v>127</v>
      </c>
      <c r="F147" s="12">
        <f t="shared" si="8"/>
        <v>168</v>
      </c>
      <c r="G147" s="12">
        <f t="shared" si="8"/>
        <v>162</v>
      </c>
      <c r="H147" s="12">
        <f t="shared" si="8"/>
        <v>160</v>
      </c>
      <c r="I147" s="12">
        <f t="shared" si="8"/>
        <v>142</v>
      </c>
      <c r="J147" s="12">
        <f t="shared" si="8"/>
        <v>129</v>
      </c>
      <c r="K147" s="12">
        <f t="shared" si="8"/>
        <v>172</v>
      </c>
    </row>
    <row r="148" spans="1:11">
      <c r="A148" s="84">
        <v>138</v>
      </c>
      <c r="B148" s="12">
        <f t="shared" si="7"/>
        <v>153</v>
      </c>
      <c r="C148" s="12">
        <f t="shared" si="8"/>
        <v>158</v>
      </c>
      <c r="D148" s="12">
        <f t="shared" si="8"/>
        <v>150</v>
      </c>
      <c r="E148" s="12">
        <f t="shared" si="8"/>
        <v>129</v>
      </c>
      <c r="F148" s="12">
        <f t="shared" si="8"/>
        <v>169</v>
      </c>
      <c r="G148" s="12">
        <f t="shared" si="8"/>
        <v>163</v>
      </c>
      <c r="H148" s="12">
        <f t="shared" si="8"/>
        <v>161</v>
      </c>
      <c r="I148" s="12">
        <f t="shared" si="8"/>
        <v>143</v>
      </c>
      <c r="J148" s="12">
        <f t="shared" si="8"/>
        <v>130</v>
      </c>
      <c r="K148" s="12">
        <f t="shared" si="8"/>
        <v>173</v>
      </c>
    </row>
    <row r="149" spans="1:11">
      <c r="A149" s="84">
        <v>139</v>
      </c>
      <c r="B149" s="12">
        <f t="shared" si="7"/>
        <v>154</v>
      </c>
      <c r="C149" s="12">
        <f t="shared" si="8"/>
        <v>159</v>
      </c>
      <c r="D149" s="12">
        <f t="shared" si="8"/>
        <v>152</v>
      </c>
      <c r="E149" s="12">
        <f t="shared" si="8"/>
        <v>130</v>
      </c>
      <c r="F149" s="12">
        <f t="shared" si="8"/>
        <v>170</v>
      </c>
      <c r="G149" s="12">
        <f t="shared" si="8"/>
        <v>164</v>
      </c>
      <c r="H149" s="12">
        <f t="shared" si="8"/>
        <v>162</v>
      </c>
      <c r="I149" s="12">
        <f t="shared" si="8"/>
        <v>145</v>
      </c>
      <c r="J149" s="12">
        <f t="shared" si="8"/>
        <v>131</v>
      </c>
      <c r="K149" s="12">
        <f t="shared" si="8"/>
        <v>174</v>
      </c>
    </row>
    <row r="150" spans="1:11">
      <c r="A150" s="84">
        <v>140</v>
      </c>
      <c r="B150" s="12">
        <f t="shared" si="7"/>
        <v>156</v>
      </c>
      <c r="C150" s="12">
        <f t="shared" si="8"/>
        <v>160</v>
      </c>
      <c r="D150" s="12">
        <f t="shared" si="8"/>
        <v>153</v>
      </c>
      <c r="E150" s="12">
        <f t="shared" si="8"/>
        <v>131</v>
      </c>
      <c r="F150" s="12">
        <f t="shared" si="8"/>
        <v>171</v>
      </c>
      <c r="G150" s="12">
        <f t="shared" si="8"/>
        <v>165</v>
      </c>
      <c r="H150" s="12">
        <f t="shared" si="8"/>
        <v>163</v>
      </c>
      <c r="I150" s="12">
        <f t="shared" si="8"/>
        <v>146</v>
      </c>
      <c r="J150" s="12">
        <f t="shared" si="8"/>
        <v>132</v>
      </c>
      <c r="K150" s="12">
        <f t="shared" si="8"/>
        <v>175</v>
      </c>
    </row>
    <row r="151" spans="1:11">
      <c r="A151" s="84">
        <v>141</v>
      </c>
      <c r="B151" s="12">
        <f t="shared" si="7"/>
        <v>157</v>
      </c>
      <c r="C151" s="12">
        <f t="shared" si="8"/>
        <v>161</v>
      </c>
      <c r="D151" s="12">
        <f t="shared" si="8"/>
        <v>154</v>
      </c>
      <c r="E151" s="12">
        <f t="shared" si="8"/>
        <v>132</v>
      </c>
      <c r="F151" s="12">
        <f t="shared" si="8"/>
        <v>172</v>
      </c>
      <c r="G151" s="12">
        <f t="shared" si="8"/>
        <v>166</v>
      </c>
      <c r="H151" s="12">
        <f t="shared" si="8"/>
        <v>164</v>
      </c>
      <c r="I151" s="12">
        <f t="shared" si="8"/>
        <v>147</v>
      </c>
      <c r="J151" s="12">
        <f t="shared" si="8"/>
        <v>134</v>
      </c>
      <c r="K151" s="12">
        <f t="shared" si="8"/>
        <v>176</v>
      </c>
    </row>
    <row r="152" spans="1:11">
      <c r="A152" s="84">
        <v>142</v>
      </c>
      <c r="B152" s="12">
        <f t="shared" si="7"/>
        <v>158</v>
      </c>
      <c r="C152" s="12">
        <f t="shared" si="8"/>
        <v>162</v>
      </c>
      <c r="D152" s="12">
        <f t="shared" si="8"/>
        <v>155</v>
      </c>
      <c r="E152" s="12">
        <f t="shared" si="8"/>
        <v>133</v>
      </c>
      <c r="F152" s="12">
        <f t="shared" si="8"/>
        <v>173</v>
      </c>
      <c r="G152" s="12">
        <f t="shared" si="8"/>
        <v>167</v>
      </c>
      <c r="H152" s="12">
        <f t="shared" si="8"/>
        <v>165</v>
      </c>
      <c r="I152" s="12">
        <f t="shared" si="8"/>
        <v>148</v>
      </c>
      <c r="J152" s="12">
        <f t="shared" si="8"/>
        <v>135</v>
      </c>
      <c r="K152" s="12">
        <f t="shared" si="8"/>
        <v>177</v>
      </c>
    </row>
    <row r="153" spans="1:11">
      <c r="A153" s="84">
        <v>143</v>
      </c>
      <c r="B153" s="12">
        <f t="shared" si="7"/>
        <v>159</v>
      </c>
      <c r="C153" s="12">
        <f t="shared" si="8"/>
        <v>163</v>
      </c>
      <c r="D153" s="12">
        <f t="shared" si="8"/>
        <v>156</v>
      </c>
      <c r="E153" s="12">
        <f t="shared" si="8"/>
        <v>134</v>
      </c>
      <c r="F153" s="12">
        <f t="shared" si="8"/>
        <v>174</v>
      </c>
      <c r="G153" s="12">
        <f t="shared" si="8"/>
        <v>168</v>
      </c>
      <c r="H153" s="12">
        <f t="shared" si="8"/>
        <v>166</v>
      </c>
      <c r="I153" s="12">
        <f t="shared" si="8"/>
        <v>149</v>
      </c>
      <c r="J153" s="12">
        <f t="shared" si="8"/>
        <v>136</v>
      </c>
      <c r="K153" s="12">
        <f t="shared" si="8"/>
        <v>178</v>
      </c>
    </row>
    <row r="154" spans="1:11">
      <c r="A154" s="84">
        <v>144</v>
      </c>
      <c r="B154" s="12">
        <f t="shared" si="7"/>
        <v>160</v>
      </c>
      <c r="C154" s="12">
        <f t="shared" si="8"/>
        <v>164</v>
      </c>
      <c r="D154" s="12">
        <f t="shared" si="8"/>
        <v>158</v>
      </c>
      <c r="E154" s="12">
        <f t="shared" si="8"/>
        <v>136</v>
      </c>
      <c r="F154" s="12">
        <f t="shared" si="8"/>
        <v>174</v>
      </c>
      <c r="G154" s="12">
        <f t="shared" si="8"/>
        <v>169</v>
      </c>
      <c r="H154" s="12">
        <f t="shared" si="8"/>
        <v>167</v>
      </c>
      <c r="I154" s="12">
        <f t="shared" si="8"/>
        <v>150</v>
      </c>
      <c r="J154" s="12">
        <f t="shared" si="8"/>
        <v>137</v>
      </c>
      <c r="K154" s="12">
        <f t="shared" si="8"/>
        <v>179</v>
      </c>
    </row>
    <row r="155" spans="1:11">
      <c r="A155" s="84">
        <v>145</v>
      </c>
      <c r="B155" s="12">
        <f t="shared" si="7"/>
        <v>161</v>
      </c>
      <c r="C155" s="12">
        <f t="shared" si="8"/>
        <v>165</v>
      </c>
      <c r="D155" s="12">
        <f t="shared" si="8"/>
        <v>159</v>
      </c>
      <c r="E155" s="12">
        <f t="shared" si="8"/>
        <v>137</v>
      </c>
      <c r="F155" s="12">
        <f t="shared" si="8"/>
        <v>175</v>
      </c>
      <c r="G155" s="12">
        <f t="shared" si="8"/>
        <v>170</v>
      </c>
      <c r="H155" s="12">
        <f t="shared" si="8"/>
        <v>168</v>
      </c>
      <c r="I155" s="12">
        <f t="shared" si="8"/>
        <v>151</v>
      </c>
      <c r="J155" s="12">
        <f t="shared" si="8"/>
        <v>138</v>
      </c>
      <c r="K155" s="12">
        <f t="shared" si="8"/>
        <v>180</v>
      </c>
    </row>
    <row r="156" spans="1:11">
      <c r="A156" s="84">
        <v>146</v>
      </c>
      <c r="B156" s="12">
        <f t="shared" si="7"/>
        <v>162</v>
      </c>
      <c r="C156" s="12">
        <f t="shared" si="8"/>
        <v>166</v>
      </c>
      <c r="D156" s="12">
        <f t="shared" si="8"/>
        <v>160</v>
      </c>
      <c r="E156" s="12">
        <f t="shared" si="8"/>
        <v>138</v>
      </c>
      <c r="F156" s="12">
        <f t="shared" si="8"/>
        <v>176</v>
      </c>
      <c r="G156" s="12">
        <f t="shared" si="8"/>
        <v>171</v>
      </c>
      <c r="H156" s="12">
        <f t="shared" si="8"/>
        <v>169</v>
      </c>
      <c r="I156" s="12">
        <f t="shared" si="8"/>
        <v>153</v>
      </c>
      <c r="J156" s="12">
        <f t="shared" si="8"/>
        <v>139</v>
      </c>
      <c r="K156" s="12">
        <f t="shared" si="8"/>
        <v>181</v>
      </c>
    </row>
    <row r="157" spans="1:11">
      <c r="A157" s="84">
        <v>147</v>
      </c>
      <c r="B157" s="12">
        <f t="shared" si="7"/>
        <v>163</v>
      </c>
      <c r="C157" s="12">
        <f t="shared" si="8"/>
        <v>167</v>
      </c>
      <c r="D157" s="12">
        <f t="shared" si="8"/>
        <v>161</v>
      </c>
      <c r="E157" s="12">
        <f t="shared" si="8"/>
        <v>139</v>
      </c>
      <c r="F157" s="12">
        <f t="shared" si="8"/>
        <v>177</v>
      </c>
      <c r="G157" s="12">
        <f t="shared" si="8"/>
        <v>173</v>
      </c>
      <c r="H157" s="12">
        <f t="shared" si="8"/>
        <v>170</v>
      </c>
      <c r="I157" s="12">
        <f t="shared" si="8"/>
        <v>154</v>
      </c>
      <c r="J157" s="12">
        <f t="shared" si="8"/>
        <v>140</v>
      </c>
      <c r="K157" s="12">
        <f t="shared" si="8"/>
        <v>182</v>
      </c>
    </row>
    <row r="158" spans="1:11">
      <c r="A158" s="84">
        <v>148</v>
      </c>
      <c r="B158" s="12">
        <f t="shared" si="7"/>
        <v>165</v>
      </c>
      <c r="C158" s="12">
        <f t="shared" si="8"/>
        <v>168</v>
      </c>
      <c r="D158" s="12">
        <f t="shared" si="8"/>
        <v>163</v>
      </c>
      <c r="E158" s="12">
        <f t="shared" si="8"/>
        <v>140</v>
      </c>
      <c r="F158" s="12">
        <f t="shared" si="8"/>
        <v>178</v>
      </c>
      <c r="G158" s="12">
        <f t="shared" si="8"/>
        <v>174</v>
      </c>
      <c r="H158" s="12">
        <f t="shared" si="8"/>
        <v>171</v>
      </c>
      <c r="I158" s="12">
        <f t="shared" si="8"/>
        <v>155</v>
      </c>
      <c r="J158" s="12">
        <f t="shared" si="8"/>
        <v>141</v>
      </c>
      <c r="K158" s="12">
        <f t="shared" si="8"/>
        <v>183</v>
      </c>
    </row>
    <row r="159" spans="1:11">
      <c r="A159" s="84">
        <v>149</v>
      </c>
      <c r="B159" s="12">
        <f t="shared" si="7"/>
        <v>166</v>
      </c>
      <c r="C159" s="12">
        <f t="shared" si="8"/>
        <v>169</v>
      </c>
      <c r="D159" s="12">
        <f t="shared" si="8"/>
        <v>164</v>
      </c>
      <c r="E159" s="12">
        <f t="shared" si="8"/>
        <v>141</v>
      </c>
      <c r="F159" s="12">
        <f t="shared" si="8"/>
        <v>179</v>
      </c>
      <c r="G159" s="12">
        <f t="shared" si="8"/>
        <v>175</v>
      </c>
      <c r="H159" s="12">
        <f t="shared" si="8"/>
        <v>172</v>
      </c>
      <c r="I159" s="12">
        <f t="shared" si="8"/>
        <v>156</v>
      </c>
      <c r="J159" s="12">
        <f t="shared" si="8"/>
        <v>142</v>
      </c>
      <c r="K159" s="12">
        <f t="shared" si="8"/>
        <v>184</v>
      </c>
    </row>
    <row r="160" spans="1:11">
      <c r="A160" s="84">
        <v>150</v>
      </c>
      <c r="B160" s="12">
        <f t="shared" si="7"/>
        <v>167</v>
      </c>
      <c r="C160" s="12">
        <f t="shared" si="8"/>
        <v>170</v>
      </c>
      <c r="D160" s="12">
        <f t="shared" si="8"/>
        <v>165</v>
      </c>
      <c r="E160" s="12">
        <f t="shared" si="8"/>
        <v>142</v>
      </c>
      <c r="F160" s="12">
        <f t="shared" si="8"/>
        <v>180</v>
      </c>
      <c r="G160" s="12">
        <f t="shared" si="8"/>
        <v>176</v>
      </c>
      <c r="H160" s="12">
        <f t="shared" si="8"/>
        <v>173</v>
      </c>
      <c r="I160" s="12">
        <f t="shared" si="8"/>
        <v>157</v>
      </c>
      <c r="J160" s="12">
        <f t="shared" si="8"/>
        <v>143</v>
      </c>
      <c r="K160" s="12">
        <f t="shared" si="8"/>
        <v>184</v>
      </c>
    </row>
    <row r="161" spans="1:11">
      <c r="A161" s="84">
        <v>151</v>
      </c>
      <c r="B161" s="12">
        <f t="shared" si="7"/>
        <v>168</v>
      </c>
      <c r="C161" s="12">
        <f t="shared" si="8"/>
        <v>171</v>
      </c>
      <c r="D161" s="12">
        <f t="shared" si="8"/>
        <v>166</v>
      </c>
      <c r="E161" s="12">
        <f t="shared" si="8"/>
        <v>144</v>
      </c>
      <c r="F161" s="12">
        <f t="shared" si="8"/>
        <v>181</v>
      </c>
      <c r="G161" s="12">
        <f t="shared" si="8"/>
        <v>177</v>
      </c>
      <c r="H161" s="12">
        <f t="shared" si="8"/>
        <v>174</v>
      </c>
      <c r="I161" s="12">
        <f t="shared" si="8"/>
        <v>158</v>
      </c>
      <c r="J161" s="12">
        <f t="shared" si="8"/>
        <v>144</v>
      </c>
      <c r="K161" s="12">
        <f t="shared" si="8"/>
        <v>185</v>
      </c>
    </row>
    <row r="162" spans="1:11">
      <c r="A162" s="84">
        <v>152</v>
      </c>
      <c r="B162" s="12">
        <f t="shared" si="7"/>
        <v>169</v>
      </c>
      <c r="C162" s="12">
        <f t="shared" si="8"/>
        <v>172</v>
      </c>
      <c r="D162" s="12">
        <f t="shared" si="8"/>
        <v>167</v>
      </c>
      <c r="E162" s="12">
        <f t="shared" si="8"/>
        <v>145</v>
      </c>
      <c r="F162" s="12">
        <f t="shared" si="8"/>
        <v>182</v>
      </c>
      <c r="G162" s="12">
        <f t="shared" si="8"/>
        <v>178</v>
      </c>
      <c r="H162" s="12">
        <f t="shared" si="8"/>
        <v>175</v>
      </c>
      <c r="I162" s="12">
        <f t="shared" si="8"/>
        <v>160</v>
      </c>
      <c r="J162" s="12">
        <f t="shared" si="8"/>
        <v>145</v>
      </c>
      <c r="K162" s="12">
        <f t="shared" si="8"/>
        <v>186</v>
      </c>
    </row>
    <row r="163" spans="1:11">
      <c r="A163" s="84">
        <v>153</v>
      </c>
      <c r="B163" s="12">
        <f t="shared" si="7"/>
        <v>170</v>
      </c>
      <c r="C163" s="12">
        <f t="shared" si="8"/>
        <v>173</v>
      </c>
      <c r="D163" s="12">
        <f t="shared" si="8"/>
        <v>169</v>
      </c>
      <c r="E163" s="12">
        <f t="shared" si="8"/>
        <v>146</v>
      </c>
      <c r="F163" s="12">
        <f t="shared" si="8"/>
        <v>183</v>
      </c>
      <c r="G163" s="12">
        <f t="shared" si="8"/>
        <v>179</v>
      </c>
      <c r="H163" s="12">
        <f t="shared" si="8"/>
        <v>176</v>
      </c>
      <c r="I163" s="12">
        <f t="shared" si="8"/>
        <v>161</v>
      </c>
      <c r="J163" s="12">
        <f t="shared" si="8"/>
        <v>146</v>
      </c>
      <c r="K163" s="12">
        <f t="shared" si="8"/>
        <v>187</v>
      </c>
    </row>
    <row r="164" spans="1:11">
      <c r="A164" s="84">
        <v>154</v>
      </c>
      <c r="B164" s="12">
        <f t="shared" si="7"/>
        <v>171</v>
      </c>
      <c r="C164" s="12">
        <f t="shared" si="8"/>
        <v>174</v>
      </c>
      <c r="D164" s="12">
        <f t="shared" si="8"/>
        <v>170</v>
      </c>
      <c r="E164" s="12">
        <f t="shared" si="8"/>
        <v>147</v>
      </c>
      <c r="F164" s="12">
        <f t="shared" si="8"/>
        <v>184</v>
      </c>
      <c r="G164" s="12">
        <f t="shared" si="8"/>
        <v>180</v>
      </c>
      <c r="H164" s="12">
        <f t="shared" si="8"/>
        <v>177</v>
      </c>
      <c r="I164" s="12">
        <f t="shared" ref="C164:K192" si="9">IF(ROUND($A164*I$6+I$7,0)&lt;1,1,ROUND($A164*I$6+I$7,0))</f>
        <v>162</v>
      </c>
      <c r="J164" s="12">
        <f t="shared" si="9"/>
        <v>147</v>
      </c>
      <c r="K164" s="12">
        <f t="shared" si="9"/>
        <v>188</v>
      </c>
    </row>
    <row r="165" spans="1:11">
      <c r="A165" s="84">
        <v>155</v>
      </c>
      <c r="B165" s="12">
        <f t="shared" si="7"/>
        <v>172</v>
      </c>
      <c r="C165" s="12">
        <f t="shared" si="9"/>
        <v>175</v>
      </c>
      <c r="D165" s="12">
        <f t="shared" si="9"/>
        <v>171</v>
      </c>
      <c r="E165" s="12">
        <f t="shared" si="9"/>
        <v>148</v>
      </c>
      <c r="F165" s="12">
        <f t="shared" si="9"/>
        <v>185</v>
      </c>
      <c r="G165" s="12">
        <f t="shared" si="9"/>
        <v>181</v>
      </c>
      <c r="H165" s="12">
        <f t="shared" si="9"/>
        <v>178</v>
      </c>
      <c r="I165" s="12">
        <f t="shared" si="9"/>
        <v>163</v>
      </c>
      <c r="J165" s="12">
        <f t="shared" si="9"/>
        <v>148</v>
      </c>
      <c r="K165" s="12">
        <f t="shared" si="9"/>
        <v>189</v>
      </c>
    </row>
    <row r="166" spans="1:11">
      <c r="A166" s="84">
        <v>156</v>
      </c>
      <c r="B166" s="12">
        <f t="shared" si="7"/>
        <v>173</v>
      </c>
      <c r="C166" s="12">
        <f t="shared" si="9"/>
        <v>176</v>
      </c>
      <c r="D166" s="12">
        <f t="shared" si="9"/>
        <v>172</v>
      </c>
      <c r="E166" s="12">
        <f t="shared" si="9"/>
        <v>149</v>
      </c>
      <c r="F166" s="12">
        <f t="shared" si="9"/>
        <v>186</v>
      </c>
      <c r="G166" s="12">
        <f t="shared" si="9"/>
        <v>182</v>
      </c>
      <c r="H166" s="12">
        <f t="shared" si="9"/>
        <v>179</v>
      </c>
      <c r="I166" s="12">
        <f t="shared" si="9"/>
        <v>164</v>
      </c>
      <c r="J166" s="12">
        <f t="shared" si="9"/>
        <v>149</v>
      </c>
      <c r="K166" s="12">
        <f t="shared" si="9"/>
        <v>190</v>
      </c>
    </row>
    <row r="167" spans="1:11">
      <c r="A167" s="84">
        <v>157</v>
      </c>
      <c r="B167" s="12">
        <f t="shared" si="7"/>
        <v>175</v>
      </c>
      <c r="C167" s="12">
        <f t="shared" si="9"/>
        <v>177</v>
      </c>
      <c r="D167" s="12">
        <f t="shared" si="9"/>
        <v>173</v>
      </c>
      <c r="E167" s="12">
        <f t="shared" si="9"/>
        <v>151</v>
      </c>
      <c r="F167" s="12">
        <f t="shared" si="9"/>
        <v>187</v>
      </c>
      <c r="G167" s="12">
        <f t="shared" si="9"/>
        <v>183</v>
      </c>
      <c r="H167" s="12">
        <f t="shared" si="9"/>
        <v>180</v>
      </c>
      <c r="I167" s="12">
        <f t="shared" si="9"/>
        <v>165</v>
      </c>
      <c r="J167" s="12">
        <f t="shared" si="9"/>
        <v>150</v>
      </c>
      <c r="K167" s="12">
        <f t="shared" si="9"/>
        <v>191</v>
      </c>
    </row>
    <row r="168" spans="1:11">
      <c r="A168" s="84">
        <v>158</v>
      </c>
      <c r="B168" s="12">
        <f t="shared" si="7"/>
        <v>176</v>
      </c>
      <c r="C168" s="12">
        <f t="shared" si="9"/>
        <v>178</v>
      </c>
      <c r="D168" s="12">
        <f t="shared" si="9"/>
        <v>175</v>
      </c>
      <c r="E168" s="12">
        <f t="shared" si="9"/>
        <v>152</v>
      </c>
      <c r="F168" s="12">
        <f t="shared" si="9"/>
        <v>188</v>
      </c>
      <c r="G168" s="12">
        <f t="shared" si="9"/>
        <v>184</v>
      </c>
      <c r="H168" s="12">
        <f t="shared" si="9"/>
        <v>181</v>
      </c>
      <c r="I168" s="12">
        <f t="shared" si="9"/>
        <v>167</v>
      </c>
      <c r="J168" s="12">
        <f t="shared" si="9"/>
        <v>151</v>
      </c>
      <c r="K168" s="12">
        <f t="shared" si="9"/>
        <v>192</v>
      </c>
    </row>
    <row r="169" spans="1:11">
      <c r="A169" s="84">
        <v>159</v>
      </c>
      <c r="B169" s="12">
        <f t="shared" ref="B169:K200" si="10">IF(ROUND($A169*B$6+B$7,0)&lt;1,1,ROUND($A169*B$6+B$7,0))</f>
        <v>177</v>
      </c>
      <c r="C169" s="12">
        <f t="shared" si="9"/>
        <v>179</v>
      </c>
      <c r="D169" s="12">
        <f t="shared" si="9"/>
        <v>176</v>
      </c>
      <c r="E169" s="12">
        <f t="shared" si="9"/>
        <v>153</v>
      </c>
      <c r="F169" s="12">
        <f t="shared" si="9"/>
        <v>188</v>
      </c>
      <c r="G169" s="12">
        <f t="shared" si="9"/>
        <v>186</v>
      </c>
      <c r="H169" s="12">
        <f t="shared" si="9"/>
        <v>182</v>
      </c>
      <c r="I169" s="12">
        <f t="shared" si="9"/>
        <v>168</v>
      </c>
      <c r="J169" s="12">
        <f t="shared" si="9"/>
        <v>152</v>
      </c>
      <c r="K169" s="12">
        <f t="shared" si="9"/>
        <v>193</v>
      </c>
    </row>
    <row r="170" spans="1:11">
      <c r="A170" s="84">
        <v>160</v>
      </c>
      <c r="B170" s="12">
        <f t="shared" si="10"/>
        <v>178</v>
      </c>
      <c r="C170" s="12">
        <f t="shared" si="9"/>
        <v>180</v>
      </c>
      <c r="D170" s="12">
        <f t="shared" si="9"/>
        <v>177</v>
      </c>
      <c r="E170" s="12">
        <f t="shared" si="9"/>
        <v>154</v>
      </c>
      <c r="F170" s="12">
        <f t="shared" si="9"/>
        <v>189</v>
      </c>
      <c r="G170" s="12">
        <f t="shared" si="9"/>
        <v>187</v>
      </c>
      <c r="H170" s="12">
        <f t="shared" si="9"/>
        <v>183</v>
      </c>
      <c r="I170" s="12">
        <f t="shared" si="9"/>
        <v>169</v>
      </c>
      <c r="J170" s="12">
        <f t="shared" si="9"/>
        <v>153</v>
      </c>
      <c r="K170" s="12">
        <f t="shared" si="9"/>
        <v>194</v>
      </c>
    </row>
    <row r="171" spans="1:11">
      <c r="A171" s="84">
        <v>161</v>
      </c>
      <c r="B171" s="12">
        <f t="shared" si="10"/>
        <v>179</v>
      </c>
      <c r="C171" s="12">
        <f t="shared" si="9"/>
        <v>181</v>
      </c>
      <c r="D171" s="12">
        <f t="shared" si="9"/>
        <v>178</v>
      </c>
      <c r="E171" s="12">
        <f t="shared" si="9"/>
        <v>155</v>
      </c>
      <c r="F171" s="12">
        <f t="shared" si="9"/>
        <v>190</v>
      </c>
      <c r="G171" s="12">
        <f t="shared" si="9"/>
        <v>188</v>
      </c>
      <c r="H171" s="12">
        <f t="shared" si="9"/>
        <v>184</v>
      </c>
      <c r="I171" s="12">
        <f t="shared" si="9"/>
        <v>170</v>
      </c>
      <c r="J171" s="12">
        <f t="shared" si="9"/>
        <v>155</v>
      </c>
      <c r="K171" s="12">
        <f t="shared" si="9"/>
        <v>195</v>
      </c>
    </row>
    <row r="172" spans="1:11">
      <c r="A172" s="84">
        <v>162</v>
      </c>
      <c r="B172" s="12">
        <f t="shared" si="10"/>
        <v>180</v>
      </c>
      <c r="C172" s="12">
        <f t="shared" si="9"/>
        <v>182</v>
      </c>
      <c r="D172" s="12">
        <f t="shared" si="9"/>
        <v>179</v>
      </c>
      <c r="E172" s="12">
        <f t="shared" si="9"/>
        <v>156</v>
      </c>
      <c r="F172" s="12">
        <f t="shared" si="9"/>
        <v>191</v>
      </c>
      <c r="G172" s="12">
        <f t="shared" si="9"/>
        <v>189</v>
      </c>
      <c r="H172" s="12">
        <f t="shared" si="9"/>
        <v>184</v>
      </c>
      <c r="I172" s="12">
        <f t="shared" si="9"/>
        <v>171</v>
      </c>
      <c r="J172" s="12">
        <f t="shared" si="9"/>
        <v>156</v>
      </c>
      <c r="K172" s="12">
        <f t="shared" si="9"/>
        <v>196</v>
      </c>
    </row>
    <row r="173" spans="1:11">
      <c r="A173" s="84">
        <v>163</v>
      </c>
      <c r="B173" s="12">
        <f t="shared" si="10"/>
        <v>181</v>
      </c>
      <c r="C173" s="12">
        <f t="shared" si="9"/>
        <v>183</v>
      </c>
      <c r="D173" s="12">
        <f t="shared" si="9"/>
        <v>181</v>
      </c>
      <c r="E173" s="12">
        <f t="shared" si="9"/>
        <v>158</v>
      </c>
      <c r="F173" s="12">
        <f t="shared" si="9"/>
        <v>192</v>
      </c>
      <c r="G173" s="12">
        <f t="shared" si="9"/>
        <v>190</v>
      </c>
      <c r="H173" s="12">
        <f t="shared" si="9"/>
        <v>185</v>
      </c>
      <c r="I173" s="12">
        <f t="shared" si="9"/>
        <v>172</v>
      </c>
      <c r="J173" s="12">
        <f t="shared" si="9"/>
        <v>157</v>
      </c>
      <c r="K173" s="12">
        <f t="shared" si="9"/>
        <v>197</v>
      </c>
    </row>
    <row r="174" spans="1:11">
      <c r="A174" s="84">
        <v>164</v>
      </c>
      <c r="B174" s="12">
        <f t="shared" si="10"/>
        <v>182</v>
      </c>
      <c r="C174" s="12">
        <f t="shared" si="9"/>
        <v>184</v>
      </c>
      <c r="D174" s="12">
        <f t="shared" si="9"/>
        <v>182</v>
      </c>
      <c r="E174" s="12">
        <f t="shared" si="9"/>
        <v>159</v>
      </c>
      <c r="F174" s="12">
        <f t="shared" si="9"/>
        <v>193</v>
      </c>
      <c r="G174" s="12">
        <f t="shared" si="9"/>
        <v>191</v>
      </c>
      <c r="H174" s="12">
        <f t="shared" si="9"/>
        <v>186</v>
      </c>
      <c r="I174" s="12">
        <f t="shared" si="9"/>
        <v>173</v>
      </c>
      <c r="J174" s="12">
        <f t="shared" si="9"/>
        <v>158</v>
      </c>
      <c r="K174" s="12">
        <f t="shared" si="9"/>
        <v>198</v>
      </c>
    </row>
    <row r="175" spans="1:11">
      <c r="A175" s="84">
        <v>165</v>
      </c>
      <c r="B175" s="12">
        <f t="shared" si="10"/>
        <v>184</v>
      </c>
      <c r="C175" s="12">
        <f t="shared" si="9"/>
        <v>185</v>
      </c>
      <c r="D175" s="12">
        <f t="shared" si="9"/>
        <v>183</v>
      </c>
      <c r="E175" s="12">
        <f t="shared" si="9"/>
        <v>160</v>
      </c>
      <c r="F175" s="12">
        <f t="shared" si="9"/>
        <v>194</v>
      </c>
      <c r="G175" s="12">
        <f t="shared" si="9"/>
        <v>192</v>
      </c>
      <c r="H175" s="12">
        <f t="shared" si="9"/>
        <v>187</v>
      </c>
      <c r="I175" s="12">
        <f t="shared" si="9"/>
        <v>175</v>
      </c>
      <c r="J175" s="12">
        <f t="shared" si="9"/>
        <v>159</v>
      </c>
      <c r="K175" s="12">
        <f t="shared" si="9"/>
        <v>199</v>
      </c>
    </row>
    <row r="176" spans="1:11">
      <c r="A176" s="84">
        <v>166</v>
      </c>
      <c r="B176" s="12">
        <f t="shared" si="10"/>
        <v>185</v>
      </c>
      <c r="C176" s="12">
        <f t="shared" si="9"/>
        <v>186</v>
      </c>
      <c r="D176" s="12">
        <f t="shared" si="9"/>
        <v>184</v>
      </c>
      <c r="E176" s="12">
        <f t="shared" si="9"/>
        <v>161</v>
      </c>
      <c r="F176" s="12">
        <f t="shared" si="9"/>
        <v>195</v>
      </c>
      <c r="G176" s="12">
        <f t="shared" si="9"/>
        <v>193</v>
      </c>
      <c r="H176" s="12">
        <f t="shared" si="9"/>
        <v>188</v>
      </c>
      <c r="I176" s="12">
        <f t="shared" si="9"/>
        <v>176</v>
      </c>
      <c r="J176" s="12">
        <f t="shared" si="9"/>
        <v>160</v>
      </c>
      <c r="K176" s="12">
        <f t="shared" si="9"/>
        <v>199</v>
      </c>
    </row>
    <row r="177" spans="1:11">
      <c r="A177" s="84">
        <v>167</v>
      </c>
      <c r="B177" s="12">
        <f t="shared" si="10"/>
        <v>186</v>
      </c>
      <c r="C177" s="12">
        <f t="shared" si="9"/>
        <v>187</v>
      </c>
      <c r="D177" s="12">
        <f t="shared" si="9"/>
        <v>185</v>
      </c>
      <c r="E177" s="12">
        <f t="shared" si="9"/>
        <v>162</v>
      </c>
      <c r="F177" s="12">
        <f t="shared" si="9"/>
        <v>196</v>
      </c>
      <c r="G177" s="12">
        <f t="shared" si="9"/>
        <v>194</v>
      </c>
      <c r="H177" s="12">
        <f t="shared" si="9"/>
        <v>189</v>
      </c>
      <c r="I177" s="12">
        <f t="shared" si="9"/>
        <v>177</v>
      </c>
      <c r="J177" s="12">
        <f t="shared" si="9"/>
        <v>161</v>
      </c>
      <c r="K177" s="12">
        <f t="shared" si="9"/>
        <v>200</v>
      </c>
    </row>
    <row r="178" spans="1:11">
      <c r="A178" s="84">
        <v>168</v>
      </c>
      <c r="B178" s="12">
        <f t="shared" si="10"/>
        <v>187</v>
      </c>
      <c r="C178" s="12">
        <f t="shared" si="9"/>
        <v>188</v>
      </c>
      <c r="D178" s="12">
        <f t="shared" si="9"/>
        <v>187</v>
      </c>
      <c r="E178" s="12">
        <f t="shared" si="9"/>
        <v>163</v>
      </c>
      <c r="F178" s="12">
        <f t="shared" si="9"/>
        <v>197</v>
      </c>
      <c r="G178" s="12">
        <f t="shared" si="9"/>
        <v>195</v>
      </c>
      <c r="H178" s="12">
        <f t="shared" si="9"/>
        <v>190</v>
      </c>
      <c r="I178" s="12">
        <f t="shared" si="9"/>
        <v>178</v>
      </c>
      <c r="J178" s="12">
        <f t="shared" si="9"/>
        <v>162</v>
      </c>
      <c r="K178" s="12">
        <f t="shared" si="9"/>
        <v>201</v>
      </c>
    </row>
    <row r="179" spans="1:11">
      <c r="A179" s="84">
        <v>169</v>
      </c>
      <c r="B179" s="12">
        <f t="shared" si="10"/>
        <v>188</v>
      </c>
      <c r="C179" s="12">
        <f t="shared" si="9"/>
        <v>189</v>
      </c>
      <c r="D179" s="12">
        <f t="shared" si="9"/>
        <v>188</v>
      </c>
      <c r="E179" s="12">
        <f t="shared" si="9"/>
        <v>164</v>
      </c>
      <c r="F179" s="12">
        <f t="shared" si="9"/>
        <v>198</v>
      </c>
      <c r="G179" s="12">
        <f t="shared" si="9"/>
        <v>196</v>
      </c>
      <c r="H179" s="12">
        <f t="shared" si="9"/>
        <v>191</v>
      </c>
      <c r="I179" s="12">
        <f t="shared" si="9"/>
        <v>179</v>
      </c>
      <c r="J179" s="12">
        <f t="shared" si="9"/>
        <v>163</v>
      </c>
      <c r="K179" s="12">
        <f t="shared" si="9"/>
        <v>202</v>
      </c>
    </row>
    <row r="180" spans="1:11">
      <c r="A180" s="84">
        <v>170</v>
      </c>
      <c r="B180" s="12">
        <f t="shared" si="10"/>
        <v>189</v>
      </c>
      <c r="C180" s="12">
        <f t="shared" si="9"/>
        <v>189</v>
      </c>
      <c r="D180" s="12">
        <f t="shared" si="9"/>
        <v>189</v>
      </c>
      <c r="E180" s="12">
        <f t="shared" si="9"/>
        <v>166</v>
      </c>
      <c r="F180" s="12">
        <f t="shared" si="9"/>
        <v>199</v>
      </c>
      <c r="G180" s="12">
        <f t="shared" si="9"/>
        <v>198</v>
      </c>
      <c r="H180" s="12">
        <f t="shared" si="9"/>
        <v>192</v>
      </c>
      <c r="I180" s="12">
        <f t="shared" si="9"/>
        <v>180</v>
      </c>
      <c r="J180" s="12">
        <f t="shared" si="9"/>
        <v>164</v>
      </c>
      <c r="K180" s="12">
        <f t="shared" si="9"/>
        <v>203</v>
      </c>
    </row>
    <row r="181" spans="1:11">
      <c r="A181" s="84">
        <v>171</v>
      </c>
      <c r="B181" s="12">
        <f t="shared" si="10"/>
        <v>190</v>
      </c>
      <c r="C181" s="12">
        <f t="shared" si="9"/>
        <v>190</v>
      </c>
      <c r="D181" s="12">
        <f t="shared" si="9"/>
        <v>190</v>
      </c>
      <c r="E181" s="12">
        <f t="shared" si="9"/>
        <v>167</v>
      </c>
      <c r="F181" s="12">
        <f t="shared" si="9"/>
        <v>200</v>
      </c>
      <c r="G181" s="12">
        <f t="shared" si="9"/>
        <v>199</v>
      </c>
      <c r="H181" s="12">
        <f t="shared" si="9"/>
        <v>193</v>
      </c>
      <c r="I181" s="12">
        <f t="shared" si="9"/>
        <v>182</v>
      </c>
      <c r="J181" s="12">
        <f t="shared" si="9"/>
        <v>165</v>
      </c>
      <c r="K181" s="12">
        <f t="shared" si="9"/>
        <v>204</v>
      </c>
    </row>
    <row r="182" spans="1:11">
      <c r="A182" s="84">
        <v>172</v>
      </c>
      <c r="B182" s="12">
        <f t="shared" si="10"/>
        <v>191</v>
      </c>
      <c r="C182" s="12">
        <f t="shared" si="9"/>
        <v>191</v>
      </c>
      <c r="D182" s="12">
        <f t="shared" si="9"/>
        <v>192</v>
      </c>
      <c r="E182" s="12">
        <f t="shared" si="9"/>
        <v>168</v>
      </c>
      <c r="F182" s="12">
        <f t="shared" si="9"/>
        <v>201</v>
      </c>
      <c r="G182" s="12">
        <f t="shared" si="9"/>
        <v>200</v>
      </c>
      <c r="H182" s="12">
        <f t="shared" si="9"/>
        <v>194</v>
      </c>
      <c r="I182" s="12">
        <f t="shared" si="9"/>
        <v>183</v>
      </c>
      <c r="J182" s="12">
        <f t="shared" si="9"/>
        <v>166</v>
      </c>
      <c r="K182" s="12">
        <f t="shared" si="9"/>
        <v>205</v>
      </c>
    </row>
    <row r="183" spans="1:11">
      <c r="A183" s="84">
        <v>173</v>
      </c>
      <c r="B183" s="12">
        <f t="shared" si="10"/>
        <v>192</v>
      </c>
      <c r="C183" s="12">
        <f t="shared" si="9"/>
        <v>192</v>
      </c>
      <c r="D183" s="12">
        <f t="shared" si="9"/>
        <v>193</v>
      </c>
      <c r="E183" s="12">
        <f t="shared" si="9"/>
        <v>169</v>
      </c>
      <c r="F183" s="12">
        <f t="shared" si="9"/>
        <v>202</v>
      </c>
      <c r="G183" s="12">
        <f t="shared" si="9"/>
        <v>201</v>
      </c>
      <c r="H183" s="12">
        <f t="shared" si="9"/>
        <v>195</v>
      </c>
      <c r="I183" s="12">
        <f t="shared" si="9"/>
        <v>184</v>
      </c>
      <c r="J183" s="12">
        <f t="shared" si="9"/>
        <v>167</v>
      </c>
      <c r="K183" s="12">
        <f t="shared" si="9"/>
        <v>206</v>
      </c>
    </row>
    <row r="184" spans="1:11">
      <c r="A184" s="84">
        <v>174</v>
      </c>
      <c r="B184" s="12">
        <f t="shared" si="10"/>
        <v>194</v>
      </c>
      <c r="C184" s="12">
        <f t="shared" si="9"/>
        <v>193</v>
      </c>
      <c r="D184" s="12">
        <f t="shared" si="9"/>
        <v>194</v>
      </c>
      <c r="E184" s="12">
        <f t="shared" si="9"/>
        <v>170</v>
      </c>
      <c r="F184" s="12">
        <f t="shared" si="9"/>
        <v>203</v>
      </c>
      <c r="G184" s="12">
        <f t="shared" si="9"/>
        <v>202</v>
      </c>
      <c r="H184" s="12">
        <f t="shared" si="9"/>
        <v>196</v>
      </c>
      <c r="I184" s="12">
        <f t="shared" si="9"/>
        <v>185</v>
      </c>
      <c r="J184" s="12">
        <f t="shared" si="9"/>
        <v>168</v>
      </c>
      <c r="K184" s="12">
        <f t="shared" si="9"/>
        <v>207</v>
      </c>
    </row>
    <row r="185" spans="1:11">
      <c r="A185" s="84">
        <v>175</v>
      </c>
      <c r="B185" s="12">
        <f t="shared" si="10"/>
        <v>195</v>
      </c>
      <c r="C185" s="12">
        <f t="shared" si="9"/>
        <v>194</v>
      </c>
      <c r="D185" s="12">
        <f t="shared" si="9"/>
        <v>195</v>
      </c>
      <c r="E185" s="12">
        <f t="shared" si="9"/>
        <v>171</v>
      </c>
      <c r="F185" s="12">
        <f t="shared" si="9"/>
        <v>203</v>
      </c>
      <c r="G185" s="12">
        <f t="shared" si="9"/>
        <v>203</v>
      </c>
      <c r="H185" s="12">
        <f t="shared" si="9"/>
        <v>197</v>
      </c>
      <c r="I185" s="12">
        <f t="shared" si="9"/>
        <v>186</v>
      </c>
      <c r="J185" s="12">
        <f t="shared" si="9"/>
        <v>169</v>
      </c>
      <c r="K185" s="12">
        <f t="shared" si="9"/>
        <v>208</v>
      </c>
    </row>
    <row r="186" spans="1:11">
      <c r="A186" s="84">
        <v>176</v>
      </c>
      <c r="B186" s="12">
        <f t="shared" si="10"/>
        <v>196</v>
      </c>
      <c r="C186" s="12">
        <f t="shared" si="9"/>
        <v>195</v>
      </c>
      <c r="D186" s="12">
        <f t="shared" si="9"/>
        <v>196</v>
      </c>
      <c r="E186" s="12">
        <f t="shared" si="9"/>
        <v>173</v>
      </c>
      <c r="F186" s="12">
        <f t="shared" si="9"/>
        <v>204</v>
      </c>
      <c r="G186" s="12">
        <f t="shared" si="9"/>
        <v>204</v>
      </c>
      <c r="H186" s="12">
        <f t="shared" si="9"/>
        <v>198</v>
      </c>
      <c r="I186" s="12">
        <f t="shared" si="9"/>
        <v>187</v>
      </c>
      <c r="J186" s="12">
        <f t="shared" si="9"/>
        <v>170</v>
      </c>
      <c r="K186" s="12">
        <f t="shared" si="9"/>
        <v>209</v>
      </c>
    </row>
    <row r="187" spans="1:11">
      <c r="A187" s="84">
        <v>177</v>
      </c>
      <c r="B187" s="12">
        <f t="shared" si="10"/>
        <v>197</v>
      </c>
      <c r="C187" s="12">
        <f t="shared" si="9"/>
        <v>196</v>
      </c>
      <c r="D187" s="12">
        <f t="shared" si="9"/>
        <v>198</v>
      </c>
      <c r="E187" s="12">
        <f t="shared" si="9"/>
        <v>174</v>
      </c>
      <c r="F187" s="12">
        <f t="shared" si="9"/>
        <v>205</v>
      </c>
      <c r="G187" s="12">
        <f t="shared" si="9"/>
        <v>205</v>
      </c>
      <c r="H187" s="12">
        <f t="shared" si="9"/>
        <v>199</v>
      </c>
      <c r="I187" s="12">
        <f t="shared" si="9"/>
        <v>189</v>
      </c>
      <c r="J187" s="12">
        <f t="shared" si="9"/>
        <v>171</v>
      </c>
      <c r="K187" s="12">
        <f t="shared" si="9"/>
        <v>210</v>
      </c>
    </row>
    <row r="188" spans="1:11">
      <c r="A188" s="84">
        <v>178</v>
      </c>
      <c r="B188" s="12">
        <f t="shared" si="10"/>
        <v>198</v>
      </c>
      <c r="C188" s="12">
        <f t="shared" si="9"/>
        <v>197</v>
      </c>
      <c r="D188" s="12">
        <f t="shared" si="9"/>
        <v>199</v>
      </c>
      <c r="E188" s="12">
        <f t="shared" si="9"/>
        <v>175</v>
      </c>
      <c r="F188" s="12">
        <f t="shared" si="9"/>
        <v>206</v>
      </c>
      <c r="G188" s="12">
        <f t="shared" si="9"/>
        <v>206</v>
      </c>
      <c r="H188" s="12">
        <f t="shared" si="9"/>
        <v>200</v>
      </c>
      <c r="I188" s="12">
        <f t="shared" si="9"/>
        <v>190</v>
      </c>
      <c r="J188" s="12">
        <f t="shared" si="9"/>
        <v>172</v>
      </c>
      <c r="K188" s="12">
        <f t="shared" si="9"/>
        <v>211</v>
      </c>
    </row>
    <row r="189" spans="1:11">
      <c r="A189" s="84">
        <v>179</v>
      </c>
      <c r="B189" s="12">
        <f t="shared" si="10"/>
        <v>199</v>
      </c>
      <c r="C189" s="12">
        <f t="shared" si="9"/>
        <v>198</v>
      </c>
      <c r="D189" s="12">
        <f t="shared" si="9"/>
        <v>200</v>
      </c>
      <c r="E189" s="12">
        <f t="shared" si="9"/>
        <v>176</v>
      </c>
      <c r="F189" s="12">
        <f t="shared" si="9"/>
        <v>207</v>
      </c>
      <c r="G189" s="12">
        <f t="shared" si="9"/>
        <v>207</v>
      </c>
      <c r="H189" s="12">
        <f t="shared" si="9"/>
        <v>201</v>
      </c>
      <c r="I189" s="12">
        <f t="shared" si="9"/>
        <v>191</v>
      </c>
      <c r="J189" s="12">
        <f t="shared" si="9"/>
        <v>173</v>
      </c>
      <c r="K189" s="12">
        <f t="shared" si="9"/>
        <v>212</v>
      </c>
    </row>
    <row r="190" spans="1:11">
      <c r="A190" s="84">
        <v>180</v>
      </c>
      <c r="B190" s="12">
        <f t="shared" si="10"/>
        <v>200</v>
      </c>
      <c r="C190" s="12">
        <f t="shared" si="9"/>
        <v>199</v>
      </c>
      <c r="D190" s="12">
        <f t="shared" si="9"/>
        <v>201</v>
      </c>
      <c r="E190" s="12">
        <f t="shared" si="9"/>
        <v>177</v>
      </c>
      <c r="F190" s="12">
        <f t="shared" si="9"/>
        <v>208</v>
      </c>
      <c r="G190" s="12">
        <f t="shared" si="9"/>
        <v>208</v>
      </c>
      <c r="H190" s="12">
        <f t="shared" si="9"/>
        <v>202</v>
      </c>
      <c r="I190" s="12">
        <f t="shared" si="9"/>
        <v>192</v>
      </c>
      <c r="J190" s="12">
        <f t="shared" si="9"/>
        <v>174</v>
      </c>
      <c r="K190" s="12">
        <f t="shared" si="9"/>
        <v>213</v>
      </c>
    </row>
    <row r="191" spans="1:11">
      <c r="A191" s="84">
        <v>181</v>
      </c>
      <c r="B191" s="12">
        <f t="shared" si="10"/>
        <v>201</v>
      </c>
      <c r="C191" s="12">
        <f t="shared" si="9"/>
        <v>200</v>
      </c>
      <c r="D191" s="12">
        <f t="shared" si="9"/>
        <v>202</v>
      </c>
      <c r="E191" s="12">
        <f t="shared" si="9"/>
        <v>178</v>
      </c>
      <c r="F191" s="12">
        <f t="shared" si="9"/>
        <v>209</v>
      </c>
      <c r="G191" s="12">
        <f t="shared" si="9"/>
        <v>209</v>
      </c>
      <c r="H191" s="12">
        <f t="shared" si="9"/>
        <v>203</v>
      </c>
      <c r="I191" s="12">
        <f t="shared" si="9"/>
        <v>193</v>
      </c>
      <c r="J191" s="12">
        <f t="shared" si="9"/>
        <v>176</v>
      </c>
      <c r="K191" s="12">
        <f t="shared" si="9"/>
        <v>213</v>
      </c>
    </row>
    <row r="192" spans="1:11">
      <c r="A192" s="84">
        <v>182</v>
      </c>
      <c r="B192" s="12">
        <f t="shared" si="10"/>
        <v>203</v>
      </c>
      <c r="C192" s="12">
        <f t="shared" si="9"/>
        <v>201</v>
      </c>
      <c r="D192" s="12">
        <f t="shared" si="9"/>
        <v>204</v>
      </c>
      <c r="E192" s="12">
        <f t="shared" si="9"/>
        <v>180</v>
      </c>
      <c r="F192" s="12">
        <f t="shared" si="9"/>
        <v>210</v>
      </c>
      <c r="G192" s="12">
        <f t="shared" si="9"/>
        <v>211</v>
      </c>
      <c r="H192" s="12">
        <f t="shared" si="9"/>
        <v>204</v>
      </c>
      <c r="I192" s="12">
        <f t="shared" si="9"/>
        <v>194</v>
      </c>
      <c r="J192" s="12">
        <f t="shared" si="9"/>
        <v>177</v>
      </c>
      <c r="K192" s="12">
        <f t="shared" si="9"/>
        <v>214</v>
      </c>
    </row>
    <row r="193" spans="1:11">
      <c r="A193" s="84">
        <v>183</v>
      </c>
      <c r="B193" s="12">
        <f t="shared" si="10"/>
        <v>204</v>
      </c>
      <c r="C193" s="12">
        <f t="shared" si="10"/>
        <v>202</v>
      </c>
      <c r="D193" s="12">
        <f t="shared" si="10"/>
        <v>205</v>
      </c>
      <c r="E193" s="12">
        <f t="shared" si="10"/>
        <v>181</v>
      </c>
      <c r="F193" s="12">
        <f t="shared" si="10"/>
        <v>211</v>
      </c>
      <c r="G193" s="12">
        <f t="shared" si="10"/>
        <v>212</v>
      </c>
      <c r="H193" s="12">
        <f t="shared" si="10"/>
        <v>205</v>
      </c>
      <c r="I193" s="12">
        <f t="shared" si="10"/>
        <v>196</v>
      </c>
      <c r="J193" s="12">
        <f t="shared" si="10"/>
        <v>178</v>
      </c>
      <c r="K193" s="12">
        <f t="shared" si="10"/>
        <v>215</v>
      </c>
    </row>
    <row r="194" spans="1:11">
      <c r="A194" s="84">
        <v>184</v>
      </c>
      <c r="B194" s="12">
        <f t="shared" si="10"/>
        <v>205</v>
      </c>
      <c r="C194" s="12">
        <f t="shared" si="10"/>
        <v>203</v>
      </c>
      <c r="D194" s="12">
        <f t="shared" si="10"/>
        <v>206</v>
      </c>
      <c r="E194" s="12">
        <f t="shared" si="10"/>
        <v>182</v>
      </c>
      <c r="F194" s="12">
        <f t="shared" si="10"/>
        <v>212</v>
      </c>
      <c r="G194" s="12">
        <f t="shared" si="10"/>
        <v>213</v>
      </c>
      <c r="H194" s="12">
        <f t="shared" si="10"/>
        <v>206</v>
      </c>
      <c r="I194" s="12">
        <f t="shared" si="10"/>
        <v>197</v>
      </c>
      <c r="J194" s="12">
        <f t="shared" si="10"/>
        <v>179</v>
      </c>
      <c r="K194" s="12">
        <f t="shared" si="10"/>
        <v>216</v>
      </c>
    </row>
    <row r="195" spans="1:11">
      <c r="A195" s="84">
        <v>185</v>
      </c>
      <c r="B195" s="12">
        <f t="shared" si="10"/>
        <v>206</v>
      </c>
      <c r="C195" s="12">
        <f t="shared" si="10"/>
        <v>204</v>
      </c>
      <c r="D195" s="12">
        <f t="shared" si="10"/>
        <v>207</v>
      </c>
      <c r="E195" s="12">
        <f t="shared" si="10"/>
        <v>183</v>
      </c>
      <c r="F195" s="12">
        <f t="shared" si="10"/>
        <v>213</v>
      </c>
      <c r="G195" s="12">
        <f t="shared" si="10"/>
        <v>214</v>
      </c>
      <c r="H195" s="12">
        <f t="shared" si="10"/>
        <v>207</v>
      </c>
      <c r="I195" s="12">
        <f t="shared" si="10"/>
        <v>198</v>
      </c>
      <c r="J195" s="12">
        <f t="shared" si="10"/>
        <v>180</v>
      </c>
      <c r="K195" s="12">
        <f t="shared" si="10"/>
        <v>217</v>
      </c>
    </row>
    <row r="196" spans="1:11">
      <c r="A196" s="84">
        <v>186</v>
      </c>
      <c r="B196" s="12">
        <f t="shared" si="10"/>
        <v>207</v>
      </c>
      <c r="C196" s="12">
        <f t="shared" si="10"/>
        <v>205</v>
      </c>
      <c r="D196" s="12">
        <f t="shared" si="10"/>
        <v>208</v>
      </c>
      <c r="E196" s="12">
        <f t="shared" si="10"/>
        <v>184</v>
      </c>
      <c r="F196" s="12">
        <f t="shared" si="10"/>
        <v>214</v>
      </c>
      <c r="G196" s="12">
        <f t="shared" si="10"/>
        <v>215</v>
      </c>
      <c r="H196" s="12">
        <f t="shared" si="10"/>
        <v>208</v>
      </c>
      <c r="I196" s="12">
        <f t="shared" si="10"/>
        <v>199</v>
      </c>
      <c r="J196" s="12">
        <f t="shared" si="10"/>
        <v>181</v>
      </c>
      <c r="K196" s="12">
        <f t="shared" si="10"/>
        <v>218</v>
      </c>
    </row>
    <row r="197" spans="1:11">
      <c r="A197" s="84">
        <v>187</v>
      </c>
      <c r="B197" s="12">
        <f t="shared" si="10"/>
        <v>208</v>
      </c>
      <c r="C197" s="12">
        <f t="shared" si="10"/>
        <v>206</v>
      </c>
      <c r="D197" s="12">
        <f t="shared" si="10"/>
        <v>210</v>
      </c>
      <c r="E197" s="12">
        <f t="shared" si="10"/>
        <v>185</v>
      </c>
      <c r="F197" s="12">
        <f t="shared" si="10"/>
        <v>215</v>
      </c>
      <c r="G197" s="12">
        <f t="shared" si="10"/>
        <v>216</v>
      </c>
      <c r="H197" s="12">
        <f t="shared" si="10"/>
        <v>209</v>
      </c>
      <c r="I197" s="12">
        <f t="shared" si="10"/>
        <v>200</v>
      </c>
      <c r="J197" s="12">
        <f t="shared" si="10"/>
        <v>182</v>
      </c>
      <c r="K197" s="12">
        <f t="shared" si="10"/>
        <v>219</v>
      </c>
    </row>
    <row r="198" spans="1:11">
      <c r="A198" s="84">
        <v>188</v>
      </c>
      <c r="B198" s="12">
        <f t="shared" si="10"/>
        <v>209</v>
      </c>
      <c r="C198" s="12">
        <f t="shared" si="10"/>
        <v>207</v>
      </c>
      <c r="D198" s="12">
        <f t="shared" si="10"/>
        <v>211</v>
      </c>
      <c r="E198" s="12">
        <f t="shared" si="10"/>
        <v>186</v>
      </c>
      <c r="F198" s="12">
        <f t="shared" si="10"/>
        <v>216</v>
      </c>
      <c r="G198" s="12">
        <f t="shared" si="10"/>
        <v>217</v>
      </c>
      <c r="H198" s="12">
        <f t="shared" si="10"/>
        <v>210</v>
      </c>
      <c r="I198" s="12">
        <f t="shared" si="10"/>
        <v>201</v>
      </c>
      <c r="J198" s="12">
        <f t="shared" si="10"/>
        <v>183</v>
      </c>
      <c r="K198" s="12">
        <f t="shared" si="10"/>
        <v>220</v>
      </c>
    </row>
    <row r="199" spans="1:11">
      <c r="A199" s="84">
        <v>189</v>
      </c>
      <c r="B199" s="12">
        <f t="shared" si="10"/>
        <v>210</v>
      </c>
      <c r="C199" s="12">
        <f t="shared" si="10"/>
        <v>208</v>
      </c>
      <c r="D199" s="12">
        <f t="shared" si="10"/>
        <v>212</v>
      </c>
      <c r="E199" s="12">
        <f t="shared" si="10"/>
        <v>188</v>
      </c>
      <c r="F199" s="12">
        <f t="shared" si="10"/>
        <v>217</v>
      </c>
      <c r="G199" s="12">
        <f t="shared" si="10"/>
        <v>218</v>
      </c>
      <c r="H199" s="12">
        <f t="shared" si="10"/>
        <v>211</v>
      </c>
      <c r="I199" s="12">
        <f t="shared" si="10"/>
        <v>202</v>
      </c>
      <c r="J199" s="12">
        <f t="shared" si="10"/>
        <v>184</v>
      </c>
      <c r="K199" s="12">
        <f t="shared" si="10"/>
        <v>221</v>
      </c>
    </row>
    <row r="200" spans="1:11">
      <c r="A200" s="84">
        <v>190</v>
      </c>
      <c r="B200" s="12">
        <f t="shared" si="10"/>
        <v>212</v>
      </c>
      <c r="C200" s="12">
        <f t="shared" si="10"/>
        <v>209</v>
      </c>
      <c r="D200" s="12">
        <f t="shared" si="10"/>
        <v>213</v>
      </c>
      <c r="E200" s="12">
        <f t="shared" si="10"/>
        <v>189</v>
      </c>
      <c r="F200" s="12">
        <f t="shared" si="10"/>
        <v>217</v>
      </c>
      <c r="G200" s="12">
        <f t="shared" si="10"/>
        <v>219</v>
      </c>
      <c r="H200" s="12">
        <f t="shared" si="10"/>
        <v>212</v>
      </c>
      <c r="I200" s="12">
        <f t="shared" si="10"/>
        <v>204</v>
      </c>
      <c r="J200" s="12">
        <f t="shared" si="10"/>
        <v>185</v>
      </c>
      <c r="K200" s="12">
        <f t="shared" si="10"/>
        <v>222</v>
      </c>
    </row>
    <row r="201" spans="1:11">
      <c r="A201" s="84">
        <v>191</v>
      </c>
      <c r="B201" s="12">
        <f t="shared" ref="B201:K226" si="11">IF(ROUND($A201*B$6+B$7,0)&lt;1,1,ROUND($A201*B$6+B$7,0))</f>
        <v>213</v>
      </c>
      <c r="C201" s="12">
        <f t="shared" si="11"/>
        <v>210</v>
      </c>
      <c r="D201" s="12">
        <f t="shared" si="11"/>
        <v>215</v>
      </c>
      <c r="E201" s="12">
        <f t="shared" si="11"/>
        <v>190</v>
      </c>
      <c r="F201" s="12">
        <f t="shared" si="11"/>
        <v>218</v>
      </c>
      <c r="G201" s="12">
        <f t="shared" si="11"/>
        <v>220</v>
      </c>
      <c r="H201" s="12">
        <f t="shared" si="11"/>
        <v>213</v>
      </c>
      <c r="I201" s="12">
        <f t="shared" si="11"/>
        <v>205</v>
      </c>
      <c r="J201" s="12">
        <f t="shared" si="11"/>
        <v>186</v>
      </c>
      <c r="K201" s="12">
        <f t="shared" si="11"/>
        <v>223</v>
      </c>
    </row>
    <row r="202" spans="1:11">
      <c r="A202" s="84">
        <v>192</v>
      </c>
      <c r="B202" s="12">
        <f t="shared" si="11"/>
        <v>214</v>
      </c>
      <c r="C202" s="12">
        <f t="shared" si="11"/>
        <v>211</v>
      </c>
      <c r="D202" s="12">
        <f t="shared" si="11"/>
        <v>216</v>
      </c>
      <c r="E202" s="12">
        <f t="shared" si="11"/>
        <v>191</v>
      </c>
      <c r="F202" s="12">
        <f t="shared" si="11"/>
        <v>219</v>
      </c>
      <c r="G202" s="12">
        <f t="shared" si="11"/>
        <v>221</v>
      </c>
      <c r="H202" s="12">
        <f t="shared" si="11"/>
        <v>214</v>
      </c>
      <c r="I202" s="12">
        <f t="shared" si="11"/>
        <v>206</v>
      </c>
      <c r="J202" s="12">
        <f t="shared" si="11"/>
        <v>187</v>
      </c>
      <c r="K202" s="12">
        <f t="shared" si="11"/>
        <v>224</v>
      </c>
    </row>
    <row r="203" spans="1:11">
      <c r="A203" s="84">
        <v>193</v>
      </c>
      <c r="B203" s="12">
        <f t="shared" si="11"/>
        <v>215</v>
      </c>
      <c r="C203" s="12">
        <f t="shared" si="11"/>
        <v>212</v>
      </c>
      <c r="D203" s="12">
        <f t="shared" si="11"/>
        <v>217</v>
      </c>
      <c r="E203" s="12">
        <f t="shared" si="11"/>
        <v>192</v>
      </c>
      <c r="F203" s="12">
        <f t="shared" si="11"/>
        <v>220</v>
      </c>
      <c r="G203" s="12">
        <f t="shared" si="11"/>
        <v>223</v>
      </c>
      <c r="H203" s="12">
        <f t="shared" si="11"/>
        <v>215</v>
      </c>
      <c r="I203" s="12">
        <f t="shared" si="11"/>
        <v>207</v>
      </c>
      <c r="J203" s="12">
        <f t="shared" si="11"/>
        <v>188</v>
      </c>
      <c r="K203" s="12">
        <f t="shared" si="11"/>
        <v>225</v>
      </c>
    </row>
    <row r="204" spans="1:11">
      <c r="A204" s="84">
        <v>194</v>
      </c>
      <c r="B204" s="12">
        <f t="shared" si="11"/>
        <v>216</v>
      </c>
      <c r="C204" s="12">
        <f t="shared" si="11"/>
        <v>213</v>
      </c>
      <c r="D204" s="12">
        <f t="shared" si="11"/>
        <v>218</v>
      </c>
      <c r="E204" s="12">
        <f t="shared" si="11"/>
        <v>193</v>
      </c>
      <c r="F204" s="12">
        <f t="shared" si="11"/>
        <v>221</v>
      </c>
      <c r="G204" s="12">
        <f t="shared" si="11"/>
        <v>224</v>
      </c>
      <c r="H204" s="12">
        <f t="shared" si="11"/>
        <v>215</v>
      </c>
      <c r="I204" s="12">
        <f t="shared" si="11"/>
        <v>208</v>
      </c>
      <c r="J204" s="12">
        <f t="shared" si="11"/>
        <v>189</v>
      </c>
      <c r="K204" s="12">
        <f t="shared" si="11"/>
        <v>226</v>
      </c>
    </row>
    <row r="205" spans="1:11">
      <c r="A205" s="84">
        <v>195</v>
      </c>
      <c r="B205" s="12">
        <f t="shared" si="11"/>
        <v>217</v>
      </c>
      <c r="C205" s="12">
        <f t="shared" si="11"/>
        <v>214</v>
      </c>
      <c r="D205" s="12">
        <f t="shared" si="11"/>
        <v>219</v>
      </c>
      <c r="E205" s="12">
        <f t="shared" si="11"/>
        <v>195</v>
      </c>
      <c r="F205" s="12">
        <f t="shared" si="11"/>
        <v>222</v>
      </c>
      <c r="G205" s="12">
        <f t="shared" si="11"/>
        <v>225</v>
      </c>
      <c r="H205" s="12">
        <f t="shared" si="11"/>
        <v>216</v>
      </c>
      <c r="I205" s="12">
        <f t="shared" si="11"/>
        <v>209</v>
      </c>
      <c r="J205" s="12">
        <f t="shared" si="11"/>
        <v>190</v>
      </c>
      <c r="K205" s="12">
        <f t="shared" si="11"/>
        <v>227</v>
      </c>
    </row>
    <row r="206" spans="1:11">
      <c r="A206" s="84">
        <v>196</v>
      </c>
      <c r="B206" s="12">
        <f t="shared" si="11"/>
        <v>218</v>
      </c>
      <c r="C206" s="12">
        <f t="shared" si="11"/>
        <v>215</v>
      </c>
      <c r="D206" s="12">
        <f t="shared" si="11"/>
        <v>221</v>
      </c>
      <c r="E206" s="12">
        <f t="shared" si="11"/>
        <v>196</v>
      </c>
      <c r="F206" s="12">
        <f t="shared" si="11"/>
        <v>223</v>
      </c>
      <c r="G206" s="12">
        <f t="shared" si="11"/>
        <v>226</v>
      </c>
      <c r="H206" s="12">
        <f t="shared" si="11"/>
        <v>217</v>
      </c>
      <c r="I206" s="12">
        <f t="shared" si="11"/>
        <v>211</v>
      </c>
      <c r="J206" s="12">
        <f t="shared" si="11"/>
        <v>191</v>
      </c>
      <c r="K206" s="12">
        <f t="shared" si="11"/>
        <v>228</v>
      </c>
    </row>
    <row r="207" spans="1:11">
      <c r="A207" s="84">
        <v>197</v>
      </c>
      <c r="B207" s="12">
        <f t="shared" si="11"/>
        <v>219</v>
      </c>
      <c r="C207" s="12">
        <f t="shared" si="11"/>
        <v>216</v>
      </c>
      <c r="D207" s="12">
        <f t="shared" si="11"/>
        <v>222</v>
      </c>
      <c r="E207" s="12">
        <f t="shared" si="11"/>
        <v>197</v>
      </c>
      <c r="F207" s="12">
        <f t="shared" si="11"/>
        <v>224</v>
      </c>
      <c r="G207" s="12">
        <f t="shared" si="11"/>
        <v>227</v>
      </c>
      <c r="H207" s="12">
        <f t="shared" si="11"/>
        <v>218</v>
      </c>
      <c r="I207" s="12">
        <f t="shared" si="11"/>
        <v>212</v>
      </c>
      <c r="J207" s="12">
        <f t="shared" si="11"/>
        <v>192</v>
      </c>
      <c r="K207" s="12">
        <f t="shared" si="11"/>
        <v>228</v>
      </c>
    </row>
    <row r="208" spans="1:11">
      <c r="A208" s="84">
        <v>198</v>
      </c>
      <c r="B208" s="12">
        <f t="shared" si="11"/>
        <v>220</v>
      </c>
      <c r="C208" s="12">
        <f t="shared" si="11"/>
        <v>217</v>
      </c>
      <c r="D208" s="12">
        <f t="shared" si="11"/>
        <v>223</v>
      </c>
      <c r="E208" s="12">
        <f t="shared" si="11"/>
        <v>198</v>
      </c>
      <c r="F208" s="12">
        <f t="shared" si="11"/>
        <v>225</v>
      </c>
      <c r="G208" s="12">
        <f t="shared" si="11"/>
        <v>228</v>
      </c>
      <c r="H208" s="12">
        <f t="shared" si="11"/>
        <v>219</v>
      </c>
      <c r="I208" s="12">
        <f t="shared" si="11"/>
        <v>213</v>
      </c>
      <c r="J208" s="12">
        <f t="shared" si="11"/>
        <v>193</v>
      </c>
      <c r="K208" s="12">
        <f t="shared" si="11"/>
        <v>229</v>
      </c>
    </row>
    <row r="209" spans="1:11">
      <c r="A209" s="84">
        <v>199</v>
      </c>
      <c r="B209" s="12">
        <f t="shared" si="11"/>
        <v>222</v>
      </c>
      <c r="C209" s="12">
        <f t="shared" si="11"/>
        <v>218</v>
      </c>
      <c r="D209" s="12">
        <f t="shared" si="11"/>
        <v>224</v>
      </c>
      <c r="E209" s="12">
        <f t="shared" si="11"/>
        <v>199</v>
      </c>
      <c r="F209" s="12">
        <f t="shared" si="11"/>
        <v>226</v>
      </c>
      <c r="G209" s="12">
        <f t="shared" si="11"/>
        <v>229</v>
      </c>
      <c r="H209" s="12">
        <f t="shared" si="11"/>
        <v>220</v>
      </c>
      <c r="I209" s="12">
        <f t="shared" si="11"/>
        <v>214</v>
      </c>
      <c r="J209" s="12">
        <f t="shared" si="11"/>
        <v>194</v>
      </c>
      <c r="K209" s="12">
        <f t="shared" si="11"/>
        <v>230</v>
      </c>
    </row>
    <row r="210" spans="1:11">
      <c r="A210" s="84">
        <v>200</v>
      </c>
      <c r="B210" s="12">
        <f t="shared" si="11"/>
        <v>223</v>
      </c>
      <c r="C210" s="12">
        <f t="shared" si="11"/>
        <v>219</v>
      </c>
      <c r="D210" s="12">
        <f t="shared" si="11"/>
        <v>225</v>
      </c>
      <c r="E210" s="12">
        <f t="shared" si="11"/>
        <v>200</v>
      </c>
      <c r="F210" s="12">
        <f t="shared" si="11"/>
        <v>227</v>
      </c>
      <c r="G210" s="12">
        <f t="shared" si="11"/>
        <v>230</v>
      </c>
      <c r="H210" s="12">
        <f t="shared" si="11"/>
        <v>221</v>
      </c>
      <c r="I210" s="12">
        <f t="shared" si="11"/>
        <v>215</v>
      </c>
      <c r="J210" s="12">
        <f t="shared" si="11"/>
        <v>195</v>
      </c>
      <c r="K210" s="12">
        <f t="shared" si="11"/>
        <v>231</v>
      </c>
    </row>
    <row r="211" spans="1:11">
      <c r="A211" s="84">
        <v>201</v>
      </c>
      <c r="B211" s="12">
        <f t="shared" si="11"/>
        <v>224</v>
      </c>
      <c r="C211" s="12">
        <f t="shared" si="11"/>
        <v>220</v>
      </c>
      <c r="D211" s="12">
        <f t="shared" si="11"/>
        <v>227</v>
      </c>
      <c r="E211" s="12">
        <f t="shared" si="11"/>
        <v>201</v>
      </c>
      <c r="F211" s="12">
        <f t="shared" si="11"/>
        <v>228</v>
      </c>
      <c r="G211" s="12">
        <f t="shared" si="11"/>
        <v>231</v>
      </c>
      <c r="H211" s="12">
        <f t="shared" si="11"/>
        <v>222</v>
      </c>
      <c r="I211" s="12">
        <f t="shared" si="11"/>
        <v>216</v>
      </c>
      <c r="J211" s="12">
        <f t="shared" si="11"/>
        <v>197</v>
      </c>
      <c r="K211" s="12">
        <f t="shared" si="11"/>
        <v>232</v>
      </c>
    </row>
    <row r="212" spans="1:11">
      <c r="A212" s="84">
        <v>202</v>
      </c>
      <c r="B212" s="12">
        <f t="shared" si="11"/>
        <v>225</v>
      </c>
      <c r="C212" s="12">
        <f t="shared" si="11"/>
        <v>221</v>
      </c>
      <c r="D212" s="12">
        <f t="shared" si="11"/>
        <v>228</v>
      </c>
      <c r="E212" s="12">
        <f t="shared" si="11"/>
        <v>203</v>
      </c>
      <c r="F212" s="12">
        <f t="shared" si="11"/>
        <v>229</v>
      </c>
      <c r="G212" s="12">
        <f t="shared" si="11"/>
        <v>232</v>
      </c>
      <c r="H212" s="12">
        <f t="shared" si="11"/>
        <v>223</v>
      </c>
      <c r="I212" s="12">
        <f t="shared" si="11"/>
        <v>218</v>
      </c>
      <c r="J212" s="12">
        <f t="shared" si="11"/>
        <v>198</v>
      </c>
      <c r="K212" s="12">
        <f t="shared" si="11"/>
        <v>233</v>
      </c>
    </row>
    <row r="213" spans="1:11">
      <c r="A213" s="84">
        <v>203</v>
      </c>
      <c r="B213" s="12">
        <f t="shared" si="11"/>
        <v>226</v>
      </c>
      <c r="C213" s="12">
        <f t="shared" si="11"/>
        <v>221</v>
      </c>
      <c r="D213" s="12">
        <f t="shared" si="11"/>
        <v>229</v>
      </c>
      <c r="E213" s="12">
        <f t="shared" si="11"/>
        <v>204</v>
      </c>
      <c r="F213" s="12">
        <f t="shared" si="11"/>
        <v>230</v>
      </c>
      <c r="G213" s="12">
        <f t="shared" si="11"/>
        <v>233</v>
      </c>
      <c r="H213" s="12">
        <f t="shared" si="11"/>
        <v>224</v>
      </c>
      <c r="I213" s="12">
        <f t="shared" si="11"/>
        <v>219</v>
      </c>
      <c r="J213" s="12">
        <f t="shared" si="11"/>
        <v>199</v>
      </c>
      <c r="K213" s="12">
        <f t="shared" si="11"/>
        <v>234</v>
      </c>
    </row>
    <row r="214" spans="1:11">
      <c r="A214" s="84">
        <v>204</v>
      </c>
      <c r="B214" s="12">
        <f t="shared" si="11"/>
        <v>227</v>
      </c>
      <c r="C214" s="12">
        <f t="shared" si="11"/>
        <v>222</v>
      </c>
      <c r="D214" s="12">
        <f t="shared" si="11"/>
        <v>230</v>
      </c>
      <c r="E214" s="12">
        <f t="shared" si="11"/>
        <v>205</v>
      </c>
      <c r="F214" s="12">
        <f t="shared" si="11"/>
        <v>231</v>
      </c>
      <c r="G214" s="12">
        <f t="shared" si="11"/>
        <v>234</v>
      </c>
      <c r="H214" s="12">
        <f t="shared" si="11"/>
        <v>225</v>
      </c>
      <c r="I214" s="12">
        <f t="shared" si="11"/>
        <v>220</v>
      </c>
      <c r="J214" s="12">
        <f t="shared" si="11"/>
        <v>200</v>
      </c>
      <c r="K214" s="12">
        <f t="shared" si="11"/>
        <v>235</v>
      </c>
    </row>
    <row r="215" spans="1:11">
      <c r="A215" s="84">
        <v>205</v>
      </c>
      <c r="B215" s="12">
        <f t="shared" si="11"/>
        <v>228</v>
      </c>
      <c r="C215" s="12">
        <f t="shared" si="11"/>
        <v>223</v>
      </c>
      <c r="D215" s="12">
        <f t="shared" si="11"/>
        <v>231</v>
      </c>
      <c r="E215" s="12">
        <f t="shared" si="11"/>
        <v>206</v>
      </c>
      <c r="F215" s="12">
        <f t="shared" si="11"/>
        <v>232</v>
      </c>
      <c r="G215" s="12">
        <f t="shared" si="11"/>
        <v>236</v>
      </c>
      <c r="H215" s="12">
        <f t="shared" si="11"/>
        <v>226</v>
      </c>
      <c r="I215" s="12">
        <f t="shared" si="11"/>
        <v>221</v>
      </c>
      <c r="J215" s="12">
        <f t="shared" si="11"/>
        <v>201</v>
      </c>
      <c r="K215" s="12">
        <f t="shared" si="11"/>
        <v>236</v>
      </c>
    </row>
    <row r="216" spans="1:11">
      <c r="A216" s="84">
        <v>206</v>
      </c>
      <c r="B216" s="12">
        <f t="shared" si="11"/>
        <v>229</v>
      </c>
      <c r="C216" s="12">
        <f t="shared" si="11"/>
        <v>224</v>
      </c>
      <c r="D216" s="12">
        <f t="shared" si="11"/>
        <v>233</v>
      </c>
      <c r="E216" s="12">
        <f t="shared" si="11"/>
        <v>207</v>
      </c>
      <c r="F216" s="12">
        <f t="shared" si="11"/>
        <v>232</v>
      </c>
      <c r="G216" s="12">
        <f t="shared" si="11"/>
        <v>237</v>
      </c>
      <c r="H216" s="12">
        <f t="shared" si="11"/>
        <v>227</v>
      </c>
      <c r="I216" s="12">
        <f t="shared" si="11"/>
        <v>222</v>
      </c>
      <c r="J216" s="12">
        <f t="shared" si="11"/>
        <v>202</v>
      </c>
      <c r="K216" s="12">
        <f t="shared" si="11"/>
        <v>237</v>
      </c>
    </row>
    <row r="217" spans="1:11">
      <c r="A217" s="84">
        <v>207</v>
      </c>
      <c r="B217" s="12">
        <f t="shared" si="11"/>
        <v>231</v>
      </c>
      <c r="C217" s="12">
        <f t="shared" si="11"/>
        <v>225</v>
      </c>
      <c r="D217" s="12">
        <f t="shared" si="11"/>
        <v>234</v>
      </c>
      <c r="E217" s="12">
        <f t="shared" si="11"/>
        <v>208</v>
      </c>
      <c r="F217" s="12">
        <f t="shared" si="11"/>
        <v>233</v>
      </c>
      <c r="G217" s="12">
        <f t="shared" si="11"/>
        <v>238</v>
      </c>
      <c r="H217" s="12">
        <f t="shared" si="11"/>
        <v>228</v>
      </c>
      <c r="I217" s="12">
        <f t="shared" si="11"/>
        <v>223</v>
      </c>
      <c r="J217" s="12">
        <f t="shared" si="11"/>
        <v>203</v>
      </c>
      <c r="K217" s="12">
        <f t="shared" si="11"/>
        <v>238</v>
      </c>
    </row>
    <row r="218" spans="1:11">
      <c r="A218" s="84">
        <v>208</v>
      </c>
      <c r="B218" s="12">
        <f t="shared" si="11"/>
        <v>232</v>
      </c>
      <c r="C218" s="12">
        <f t="shared" si="11"/>
        <v>226</v>
      </c>
      <c r="D218" s="12">
        <f t="shared" si="11"/>
        <v>235</v>
      </c>
      <c r="E218" s="12">
        <f t="shared" si="11"/>
        <v>210</v>
      </c>
      <c r="F218" s="12">
        <f t="shared" si="11"/>
        <v>234</v>
      </c>
      <c r="G218" s="12">
        <f t="shared" si="11"/>
        <v>239</v>
      </c>
      <c r="H218" s="12">
        <f t="shared" si="11"/>
        <v>229</v>
      </c>
      <c r="I218" s="12">
        <f t="shared" si="11"/>
        <v>224</v>
      </c>
      <c r="J218" s="12">
        <f t="shared" si="11"/>
        <v>204</v>
      </c>
      <c r="K218" s="12">
        <f t="shared" si="11"/>
        <v>239</v>
      </c>
    </row>
    <row r="219" spans="1:11">
      <c r="A219" s="84">
        <v>209</v>
      </c>
      <c r="B219" s="12">
        <f t="shared" si="11"/>
        <v>233</v>
      </c>
      <c r="C219" s="12">
        <f t="shared" si="11"/>
        <v>227</v>
      </c>
      <c r="D219" s="12">
        <f t="shared" si="11"/>
        <v>236</v>
      </c>
      <c r="E219" s="12">
        <f t="shared" si="11"/>
        <v>211</v>
      </c>
      <c r="F219" s="12">
        <f t="shared" si="11"/>
        <v>235</v>
      </c>
      <c r="G219" s="12">
        <f t="shared" si="11"/>
        <v>240</v>
      </c>
      <c r="H219" s="12">
        <f t="shared" si="11"/>
        <v>230</v>
      </c>
      <c r="I219" s="12">
        <f t="shared" si="11"/>
        <v>226</v>
      </c>
      <c r="J219" s="12">
        <f t="shared" si="11"/>
        <v>205</v>
      </c>
      <c r="K219" s="12">
        <f t="shared" si="11"/>
        <v>240</v>
      </c>
    </row>
    <row r="220" spans="1:11">
      <c r="A220" s="84">
        <v>210</v>
      </c>
      <c r="B220" s="12">
        <f t="shared" si="11"/>
        <v>234</v>
      </c>
      <c r="C220" s="12">
        <f t="shared" si="11"/>
        <v>228</v>
      </c>
      <c r="D220" s="12">
        <f t="shared" si="11"/>
        <v>237</v>
      </c>
      <c r="E220" s="12">
        <f t="shared" si="11"/>
        <v>212</v>
      </c>
      <c r="F220" s="12">
        <f t="shared" si="11"/>
        <v>236</v>
      </c>
      <c r="G220" s="12">
        <f t="shared" si="11"/>
        <v>241</v>
      </c>
      <c r="H220" s="12">
        <f t="shared" si="11"/>
        <v>231</v>
      </c>
      <c r="I220" s="12">
        <f t="shared" si="11"/>
        <v>227</v>
      </c>
      <c r="J220" s="12">
        <f t="shared" si="11"/>
        <v>206</v>
      </c>
      <c r="K220" s="12">
        <f t="shared" si="11"/>
        <v>241</v>
      </c>
    </row>
    <row r="221" spans="1:11">
      <c r="A221" s="84">
        <v>211</v>
      </c>
      <c r="B221" s="12">
        <f t="shared" si="11"/>
        <v>235</v>
      </c>
      <c r="C221" s="12">
        <f t="shared" si="11"/>
        <v>229</v>
      </c>
      <c r="D221" s="12">
        <f t="shared" si="11"/>
        <v>239</v>
      </c>
      <c r="E221" s="12">
        <f t="shared" si="11"/>
        <v>213</v>
      </c>
      <c r="F221" s="12">
        <f t="shared" si="11"/>
        <v>237</v>
      </c>
      <c r="G221" s="12">
        <f t="shared" si="11"/>
        <v>242</v>
      </c>
      <c r="H221" s="12">
        <f t="shared" si="11"/>
        <v>232</v>
      </c>
      <c r="I221" s="12">
        <f t="shared" si="11"/>
        <v>228</v>
      </c>
      <c r="J221" s="12">
        <f t="shared" si="11"/>
        <v>207</v>
      </c>
      <c r="K221" s="12">
        <f t="shared" si="11"/>
        <v>242</v>
      </c>
    </row>
    <row r="222" spans="1:11">
      <c r="A222" s="84">
        <v>212</v>
      </c>
      <c r="B222" s="12">
        <f t="shared" si="11"/>
        <v>236</v>
      </c>
      <c r="C222" s="12">
        <f t="shared" si="11"/>
        <v>230</v>
      </c>
      <c r="D222" s="12">
        <f t="shared" si="11"/>
        <v>240</v>
      </c>
      <c r="E222" s="12">
        <f t="shared" si="11"/>
        <v>214</v>
      </c>
      <c r="F222" s="12">
        <f t="shared" si="11"/>
        <v>238</v>
      </c>
      <c r="G222" s="12">
        <f t="shared" si="11"/>
        <v>243</v>
      </c>
      <c r="H222" s="12">
        <f t="shared" si="11"/>
        <v>233</v>
      </c>
      <c r="I222" s="12">
        <f t="shared" si="11"/>
        <v>229</v>
      </c>
      <c r="J222" s="12">
        <f t="shared" si="11"/>
        <v>208</v>
      </c>
      <c r="K222" s="12">
        <f t="shared" si="11"/>
        <v>242</v>
      </c>
    </row>
    <row r="223" spans="1:11">
      <c r="A223" s="84">
        <v>213</v>
      </c>
      <c r="B223" s="12">
        <f t="shared" si="11"/>
        <v>237</v>
      </c>
      <c r="C223" s="12">
        <f t="shared" si="11"/>
        <v>231</v>
      </c>
      <c r="D223" s="12">
        <f t="shared" si="11"/>
        <v>241</v>
      </c>
      <c r="E223" s="12">
        <f t="shared" si="11"/>
        <v>215</v>
      </c>
      <c r="F223" s="12">
        <f t="shared" si="11"/>
        <v>239</v>
      </c>
      <c r="G223" s="12">
        <f t="shared" si="11"/>
        <v>244</v>
      </c>
      <c r="H223" s="12">
        <f t="shared" si="11"/>
        <v>234</v>
      </c>
      <c r="I223" s="12">
        <f t="shared" si="11"/>
        <v>230</v>
      </c>
      <c r="J223" s="12">
        <f t="shared" si="11"/>
        <v>209</v>
      </c>
      <c r="K223" s="12">
        <f t="shared" si="11"/>
        <v>243</v>
      </c>
    </row>
    <row r="224" spans="1:11">
      <c r="A224" s="84">
        <v>214</v>
      </c>
      <c r="B224" s="12">
        <f t="shared" si="11"/>
        <v>238</v>
      </c>
      <c r="C224" s="12">
        <f t="shared" si="11"/>
        <v>232</v>
      </c>
      <c r="D224" s="12">
        <f t="shared" si="11"/>
        <v>242</v>
      </c>
      <c r="E224" s="12">
        <f t="shared" si="11"/>
        <v>217</v>
      </c>
      <c r="F224" s="12">
        <f t="shared" si="11"/>
        <v>240</v>
      </c>
      <c r="G224" s="12">
        <f t="shared" si="11"/>
        <v>245</v>
      </c>
      <c r="H224" s="12">
        <f t="shared" si="11"/>
        <v>235</v>
      </c>
      <c r="I224" s="12">
        <f t="shared" si="11"/>
        <v>231</v>
      </c>
      <c r="J224" s="12">
        <f t="shared" si="11"/>
        <v>210</v>
      </c>
      <c r="K224" s="12">
        <f t="shared" si="11"/>
        <v>244</v>
      </c>
    </row>
    <row r="225" spans="1:11">
      <c r="A225" s="84">
        <v>215</v>
      </c>
      <c r="B225" s="12">
        <f t="shared" si="11"/>
        <v>240</v>
      </c>
      <c r="C225" s="12">
        <f t="shared" si="11"/>
        <v>233</v>
      </c>
      <c r="D225" s="12">
        <f t="shared" si="11"/>
        <v>244</v>
      </c>
      <c r="E225" s="12">
        <f t="shared" si="11"/>
        <v>218</v>
      </c>
      <c r="F225" s="12">
        <f t="shared" si="11"/>
        <v>241</v>
      </c>
      <c r="G225" s="12">
        <f t="shared" si="11"/>
        <v>246</v>
      </c>
      <c r="H225" s="12">
        <f t="shared" si="11"/>
        <v>236</v>
      </c>
      <c r="I225" s="12">
        <f t="shared" si="11"/>
        <v>233</v>
      </c>
      <c r="J225" s="12">
        <f t="shared" si="11"/>
        <v>211</v>
      </c>
      <c r="K225" s="12">
        <f t="shared" si="11"/>
        <v>245</v>
      </c>
    </row>
    <row r="226" spans="1:11">
      <c r="A226" s="84">
        <v>216</v>
      </c>
      <c r="B226" s="12">
        <f t="shared" si="11"/>
        <v>241</v>
      </c>
      <c r="C226" s="12">
        <f t="shared" si="11"/>
        <v>234</v>
      </c>
      <c r="D226" s="12">
        <f t="shared" si="11"/>
        <v>245</v>
      </c>
      <c r="E226" s="12">
        <f t="shared" si="11"/>
        <v>219</v>
      </c>
      <c r="F226" s="12">
        <f t="shared" si="11"/>
        <v>242</v>
      </c>
      <c r="G226" s="12">
        <f t="shared" ref="C226:K254" si="12">IF(ROUND($A226*G$6+G$7,0)&lt;1,1,ROUND($A226*G$6+G$7,0))</f>
        <v>248</v>
      </c>
      <c r="H226" s="12">
        <f t="shared" si="12"/>
        <v>237</v>
      </c>
      <c r="I226" s="12">
        <f t="shared" si="12"/>
        <v>234</v>
      </c>
      <c r="J226" s="12">
        <f t="shared" si="12"/>
        <v>212</v>
      </c>
      <c r="K226" s="12">
        <f t="shared" si="12"/>
        <v>246</v>
      </c>
    </row>
    <row r="227" spans="1:11">
      <c r="A227" s="84">
        <v>217</v>
      </c>
      <c r="B227" s="12">
        <f t="shared" ref="B227:B290" si="13">IF(ROUND($A227*B$6+B$7,0)&lt;1,1,ROUND($A227*B$6+B$7,0))</f>
        <v>242</v>
      </c>
      <c r="C227" s="12">
        <f t="shared" si="12"/>
        <v>235</v>
      </c>
      <c r="D227" s="12">
        <f t="shared" si="12"/>
        <v>246</v>
      </c>
      <c r="E227" s="12">
        <f t="shared" si="12"/>
        <v>220</v>
      </c>
      <c r="F227" s="12">
        <f t="shared" si="12"/>
        <v>243</v>
      </c>
      <c r="G227" s="12">
        <f t="shared" si="12"/>
        <v>249</v>
      </c>
      <c r="H227" s="12">
        <f t="shared" si="12"/>
        <v>238</v>
      </c>
      <c r="I227" s="12">
        <f t="shared" si="12"/>
        <v>235</v>
      </c>
      <c r="J227" s="12">
        <f t="shared" si="12"/>
        <v>213</v>
      </c>
      <c r="K227" s="12">
        <f t="shared" si="12"/>
        <v>247</v>
      </c>
    </row>
    <row r="228" spans="1:11">
      <c r="A228" s="84">
        <v>218</v>
      </c>
      <c r="B228" s="12">
        <f t="shared" si="13"/>
        <v>243</v>
      </c>
      <c r="C228" s="12">
        <f t="shared" si="12"/>
        <v>236</v>
      </c>
      <c r="D228" s="12">
        <f t="shared" si="12"/>
        <v>247</v>
      </c>
      <c r="E228" s="12">
        <f t="shared" si="12"/>
        <v>221</v>
      </c>
      <c r="F228" s="12">
        <f t="shared" si="12"/>
        <v>244</v>
      </c>
      <c r="G228" s="12">
        <f t="shared" si="12"/>
        <v>250</v>
      </c>
      <c r="H228" s="12">
        <f t="shared" si="12"/>
        <v>239</v>
      </c>
      <c r="I228" s="12">
        <f t="shared" si="12"/>
        <v>236</v>
      </c>
      <c r="J228" s="12">
        <f t="shared" si="12"/>
        <v>214</v>
      </c>
      <c r="K228" s="12">
        <f t="shared" si="12"/>
        <v>248</v>
      </c>
    </row>
    <row r="229" spans="1:11">
      <c r="A229" s="84">
        <v>219</v>
      </c>
      <c r="B229" s="12">
        <f t="shared" si="13"/>
        <v>244</v>
      </c>
      <c r="C229" s="12">
        <f t="shared" si="12"/>
        <v>237</v>
      </c>
      <c r="D229" s="12">
        <f t="shared" si="12"/>
        <v>248</v>
      </c>
      <c r="E229" s="12">
        <f t="shared" si="12"/>
        <v>222</v>
      </c>
      <c r="F229" s="12">
        <f t="shared" si="12"/>
        <v>245</v>
      </c>
      <c r="G229" s="12">
        <f t="shared" si="12"/>
        <v>251</v>
      </c>
      <c r="H229" s="12">
        <f t="shared" si="12"/>
        <v>240</v>
      </c>
      <c r="I229" s="12">
        <f t="shared" si="12"/>
        <v>237</v>
      </c>
      <c r="J229" s="12">
        <f t="shared" si="12"/>
        <v>215</v>
      </c>
      <c r="K229" s="12">
        <f t="shared" si="12"/>
        <v>249</v>
      </c>
    </row>
    <row r="230" spans="1:11">
      <c r="A230" s="84">
        <v>220</v>
      </c>
      <c r="B230" s="12">
        <f t="shared" si="13"/>
        <v>245</v>
      </c>
      <c r="C230" s="12">
        <f t="shared" si="12"/>
        <v>238</v>
      </c>
      <c r="D230" s="12">
        <f t="shared" si="12"/>
        <v>250</v>
      </c>
      <c r="E230" s="12">
        <f t="shared" si="12"/>
        <v>223</v>
      </c>
      <c r="F230" s="12">
        <f t="shared" si="12"/>
        <v>246</v>
      </c>
      <c r="G230" s="12">
        <f t="shared" si="12"/>
        <v>252</v>
      </c>
      <c r="H230" s="12">
        <f t="shared" si="12"/>
        <v>241</v>
      </c>
      <c r="I230" s="12">
        <f t="shared" si="12"/>
        <v>238</v>
      </c>
      <c r="J230" s="12">
        <f t="shared" si="12"/>
        <v>216</v>
      </c>
      <c r="K230" s="12">
        <f t="shared" si="12"/>
        <v>250</v>
      </c>
    </row>
    <row r="231" spans="1:11">
      <c r="A231" s="84">
        <v>221</v>
      </c>
      <c r="B231" s="12">
        <f t="shared" si="13"/>
        <v>246</v>
      </c>
      <c r="C231" s="12">
        <f t="shared" si="12"/>
        <v>239</v>
      </c>
      <c r="D231" s="12">
        <f t="shared" si="12"/>
        <v>251</v>
      </c>
      <c r="E231" s="12">
        <f t="shared" si="12"/>
        <v>225</v>
      </c>
      <c r="F231" s="12">
        <f t="shared" si="12"/>
        <v>246</v>
      </c>
      <c r="G231" s="12">
        <f t="shared" si="12"/>
        <v>253</v>
      </c>
      <c r="H231" s="12">
        <f t="shared" si="12"/>
        <v>242</v>
      </c>
      <c r="I231" s="12">
        <f t="shared" si="12"/>
        <v>240</v>
      </c>
      <c r="J231" s="12">
        <f t="shared" si="12"/>
        <v>218</v>
      </c>
      <c r="K231" s="12">
        <f t="shared" si="12"/>
        <v>251</v>
      </c>
    </row>
    <row r="232" spans="1:11">
      <c r="A232" s="84">
        <v>222</v>
      </c>
      <c r="B232" s="12">
        <f t="shared" si="13"/>
        <v>247</v>
      </c>
      <c r="C232" s="12">
        <f t="shared" si="12"/>
        <v>240</v>
      </c>
      <c r="D232" s="12">
        <f t="shared" si="12"/>
        <v>252</v>
      </c>
      <c r="E232" s="12">
        <f t="shared" si="12"/>
        <v>226</v>
      </c>
      <c r="F232" s="12">
        <f t="shared" si="12"/>
        <v>247</v>
      </c>
      <c r="G232" s="12">
        <f t="shared" si="12"/>
        <v>254</v>
      </c>
      <c r="H232" s="12">
        <f t="shared" si="12"/>
        <v>243</v>
      </c>
      <c r="I232" s="12">
        <f t="shared" si="12"/>
        <v>241</v>
      </c>
      <c r="J232" s="12">
        <f t="shared" si="12"/>
        <v>219</v>
      </c>
      <c r="K232" s="12">
        <f t="shared" si="12"/>
        <v>252</v>
      </c>
    </row>
    <row r="233" spans="1:11">
      <c r="A233" s="84">
        <v>223</v>
      </c>
      <c r="B233" s="12">
        <f t="shared" si="13"/>
        <v>248</v>
      </c>
      <c r="C233" s="12">
        <f t="shared" si="12"/>
        <v>241</v>
      </c>
      <c r="D233" s="12">
        <f t="shared" si="12"/>
        <v>253</v>
      </c>
      <c r="E233" s="12">
        <f t="shared" si="12"/>
        <v>227</v>
      </c>
      <c r="F233" s="12">
        <f t="shared" si="12"/>
        <v>248</v>
      </c>
      <c r="G233" s="12">
        <f t="shared" si="12"/>
        <v>255</v>
      </c>
      <c r="H233" s="12">
        <f t="shared" si="12"/>
        <v>244</v>
      </c>
      <c r="I233" s="12">
        <f t="shared" si="12"/>
        <v>242</v>
      </c>
      <c r="J233" s="12">
        <f t="shared" si="12"/>
        <v>220</v>
      </c>
      <c r="K233" s="12">
        <f t="shared" si="12"/>
        <v>253</v>
      </c>
    </row>
    <row r="234" spans="1:11">
      <c r="A234" s="84">
        <v>224</v>
      </c>
      <c r="B234" s="12">
        <f t="shared" si="13"/>
        <v>250</v>
      </c>
      <c r="C234" s="12">
        <f t="shared" si="12"/>
        <v>242</v>
      </c>
      <c r="D234" s="12">
        <f t="shared" si="12"/>
        <v>254</v>
      </c>
      <c r="E234" s="12">
        <f t="shared" si="12"/>
        <v>228</v>
      </c>
      <c r="F234" s="12">
        <f t="shared" si="12"/>
        <v>249</v>
      </c>
      <c r="G234" s="12">
        <f t="shared" si="12"/>
        <v>256</v>
      </c>
      <c r="H234" s="12">
        <f t="shared" si="12"/>
        <v>245</v>
      </c>
      <c r="I234" s="12">
        <f t="shared" si="12"/>
        <v>243</v>
      </c>
      <c r="J234" s="12">
        <f t="shared" si="12"/>
        <v>221</v>
      </c>
      <c r="K234" s="12">
        <f t="shared" si="12"/>
        <v>254</v>
      </c>
    </row>
    <row r="235" spans="1:11">
      <c r="A235" s="84">
        <v>225</v>
      </c>
      <c r="B235" s="12">
        <f t="shared" si="13"/>
        <v>251</v>
      </c>
      <c r="C235" s="12">
        <f t="shared" si="12"/>
        <v>243</v>
      </c>
      <c r="D235" s="12">
        <f t="shared" si="12"/>
        <v>256</v>
      </c>
      <c r="E235" s="12">
        <f t="shared" si="12"/>
        <v>229</v>
      </c>
      <c r="F235" s="12">
        <f t="shared" si="12"/>
        <v>250</v>
      </c>
      <c r="G235" s="12">
        <f t="shared" si="12"/>
        <v>257</v>
      </c>
      <c r="H235" s="12">
        <f t="shared" si="12"/>
        <v>246</v>
      </c>
      <c r="I235" s="12">
        <f t="shared" si="12"/>
        <v>244</v>
      </c>
      <c r="J235" s="12">
        <f t="shared" si="12"/>
        <v>222</v>
      </c>
      <c r="K235" s="12">
        <f t="shared" si="12"/>
        <v>255</v>
      </c>
    </row>
    <row r="236" spans="1:11">
      <c r="A236" s="84">
        <v>226</v>
      </c>
      <c r="B236" s="12">
        <f t="shared" si="13"/>
        <v>252</v>
      </c>
      <c r="C236" s="12">
        <f t="shared" si="12"/>
        <v>244</v>
      </c>
      <c r="D236" s="12">
        <f t="shared" si="12"/>
        <v>257</v>
      </c>
      <c r="E236" s="12">
        <f t="shared" si="12"/>
        <v>230</v>
      </c>
      <c r="F236" s="12">
        <f t="shared" si="12"/>
        <v>251</v>
      </c>
      <c r="G236" s="12">
        <f t="shared" si="12"/>
        <v>258</v>
      </c>
      <c r="H236" s="12">
        <f t="shared" si="12"/>
        <v>247</v>
      </c>
      <c r="I236" s="12">
        <f t="shared" si="12"/>
        <v>245</v>
      </c>
      <c r="J236" s="12">
        <f t="shared" si="12"/>
        <v>223</v>
      </c>
      <c r="K236" s="12">
        <f t="shared" si="12"/>
        <v>256</v>
      </c>
    </row>
    <row r="237" spans="1:11">
      <c r="A237" s="84">
        <v>227</v>
      </c>
      <c r="B237" s="12">
        <f t="shared" si="13"/>
        <v>253</v>
      </c>
      <c r="C237" s="12">
        <f t="shared" si="12"/>
        <v>245</v>
      </c>
      <c r="D237" s="12">
        <f t="shared" si="12"/>
        <v>258</v>
      </c>
      <c r="E237" s="12">
        <f t="shared" si="12"/>
        <v>232</v>
      </c>
      <c r="F237" s="12">
        <f t="shared" si="12"/>
        <v>252</v>
      </c>
      <c r="G237" s="12">
        <f t="shared" si="12"/>
        <v>260</v>
      </c>
      <c r="H237" s="12">
        <f t="shared" si="12"/>
        <v>247</v>
      </c>
      <c r="I237" s="12">
        <f t="shared" si="12"/>
        <v>246</v>
      </c>
      <c r="J237" s="12">
        <f t="shared" si="12"/>
        <v>224</v>
      </c>
      <c r="K237" s="12">
        <f t="shared" si="12"/>
        <v>257</v>
      </c>
    </row>
    <row r="238" spans="1:11">
      <c r="A238" s="84">
        <v>228</v>
      </c>
      <c r="B238" s="12">
        <f t="shared" si="13"/>
        <v>254</v>
      </c>
      <c r="C238" s="12">
        <f t="shared" si="12"/>
        <v>246</v>
      </c>
      <c r="D238" s="12">
        <f t="shared" si="12"/>
        <v>259</v>
      </c>
      <c r="E238" s="12">
        <f t="shared" si="12"/>
        <v>233</v>
      </c>
      <c r="F238" s="12">
        <f t="shared" si="12"/>
        <v>253</v>
      </c>
      <c r="G238" s="12">
        <f t="shared" si="12"/>
        <v>261</v>
      </c>
      <c r="H238" s="12">
        <f t="shared" si="12"/>
        <v>248</v>
      </c>
      <c r="I238" s="12">
        <f t="shared" si="12"/>
        <v>248</v>
      </c>
      <c r="J238" s="12">
        <f t="shared" si="12"/>
        <v>225</v>
      </c>
      <c r="K238" s="12">
        <f t="shared" si="12"/>
        <v>257</v>
      </c>
    </row>
    <row r="239" spans="1:11">
      <c r="A239" s="84">
        <v>229</v>
      </c>
      <c r="B239" s="12">
        <f t="shared" si="13"/>
        <v>255</v>
      </c>
      <c r="C239" s="12">
        <f t="shared" si="12"/>
        <v>247</v>
      </c>
      <c r="D239" s="12">
        <f t="shared" si="12"/>
        <v>260</v>
      </c>
      <c r="E239" s="12">
        <f t="shared" si="12"/>
        <v>234</v>
      </c>
      <c r="F239" s="12">
        <f t="shared" si="12"/>
        <v>254</v>
      </c>
      <c r="G239" s="12">
        <f t="shared" si="12"/>
        <v>262</v>
      </c>
      <c r="H239" s="12">
        <f t="shared" si="12"/>
        <v>249</v>
      </c>
      <c r="I239" s="12">
        <f t="shared" si="12"/>
        <v>249</v>
      </c>
      <c r="J239" s="12">
        <f t="shared" si="12"/>
        <v>226</v>
      </c>
      <c r="K239" s="12">
        <f t="shared" si="12"/>
        <v>258</v>
      </c>
    </row>
    <row r="240" spans="1:11">
      <c r="A240" s="84">
        <v>230</v>
      </c>
      <c r="B240" s="12">
        <f t="shared" si="13"/>
        <v>256</v>
      </c>
      <c r="C240" s="12">
        <f t="shared" si="12"/>
        <v>248</v>
      </c>
      <c r="D240" s="12">
        <f t="shared" si="12"/>
        <v>262</v>
      </c>
      <c r="E240" s="12">
        <f t="shared" si="12"/>
        <v>235</v>
      </c>
      <c r="F240" s="12">
        <f t="shared" si="12"/>
        <v>255</v>
      </c>
      <c r="G240" s="12">
        <f t="shared" si="12"/>
        <v>263</v>
      </c>
      <c r="H240" s="12">
        <f t="shared" si="12"/>
        <v>250</v>
      </c>
      <c r="I240" s="12">
        <f t="shared" si="12"/>
        <v>250</v>
      </c>
      <c r="J240" s="12">
        <f t="shared" si="12"/>
        <v>227</v>
      </c>
      <c r="K240" s="12">
        <f t="shared" si="12"/>
        <v>259</v>
      </c>
    </row>
    <row r="241" spans="1:11">
      <c r="A241" s="84">
        <v>231</v>
      </c>
      <c r="B241" s="12">
        <f t="shared" si="13"/>
        <v>257</v>
      </c>
      <c r="C241" s="12">
        <f t="shared" si="12"/>
        <v>249</v>
      </c>
      <c r="D241" s="12">
        <f t="shared" si="12"/>
        <v>263</v>
      </c>
      <c r="E241" s="12">
        <f t="shared" si="12"/>
        <v>236</v>
      </c>
      <c r="F241" s="12">
        <f t="shared" si="12"/>
        <v>256</v>
      </c>
      <c r="G241" s="12">
        <f t="shared" si="12"/>
        <v>264</v>
      </c>
      <c r="H241" s="12">
        <f t="shared" si="12"/>
        <v>251</v>
      </c>
      <c r="I241" s="12">
        <f t="shared" si="12"/>
        <v>251</v>
      </c>
      <c r="J241" s="12">
        <f t="shared" si="12"/>
        <v>228</v>
      </c>
      <c r="K241" s="12">
        <f t="shared" si="12"/>
        <v>260</v>
      </c>
    </row>
    <row r="242" spans="1:11">
      <c r="A242" s="84">
        <v>232</v>
      </c>
      <c r="B242" s="12">
        <f t="shared" si="13"/>
        <v>259</v>
      </c>
      <c r="C242" s="12">
        <f t="shared" si="12"/>
        <v>250</v>
      </c>
      <c r="D242" s="12">
        <f t="shared" si="12"/>
        <v>264</v>
      </c>
      <c r="E242" s="12">
        <f t="shared" si="12"/>
        <v>237</v>
      </c>
      <c r="F242" s="12">
        <f t="shared" si="12"/>
        <v>257</v>
      </c>
      <c r="G242" s="12">
        <f t="shared" si="12"/>
        <v>265</v>
      </c>
      <c r="H242" s="12">
        <f t="shared" si="12"/>
        <v>252</v>
      </c>
      <c r="I242" s="12">
        <f t="shared" si="12"/>
        <v>252</v>
      </c>
      <c r="J242" s="12">
        <f t="shared" si="12"/>
        <v>229</v>
      </c>
      <c r="K242" s="12">
        <f t="shared" si="12"/>
        <v>261</v>
      </c>
    </row>
    <row r="243" spans="1:11">
      <c r="A243" s="84">
        <v>233</v>
      </c>
      <c r="B243" s="12">
        <f t="shared" si="13"/>
        <v>260</v>
      </c>
      <c r="C243" s="12">
        <f t="shared" si="12"/>
        <v>251</v>
      </c>
      <c r="D243" s="12">
        <f t="shared" si="12"/>
        <v>265</v>
      </c>
      <c r="E243" s="12">
        <f t="shared" si="12"/>
        <v>239</v>
      </c>
      <c r="F243" s="12">
        <f t="shared" si="12"/>
        <v>258</v>
      </c>
      <c r="G243" s="12">
        <f t="shared" si="12"/>
        <v>266</v>
      </c>
      <c r="H243" s="12">
        <f t="shared" si="12"/>
        <v>253</v>
      </c>
      <c r="I243" s="12">
        <f t="shared" si="12"/>
        <v>253</v>
      </c>
      <c r="J243" s="12">
        <f t="shared" si="12"/>
        <v>230</v>
      </c>
      <c r="K243" s="12">
        <f t="shared" si="12"/>
        <v>262</v>
      </c>
    </row>
    <row r="244" spans="1:11">
      <c r="A244" s="84">
        <v>234</v>
      </c>
      <c r="B244" s="12">
        <f t="shared" si="13"/>
        <v>261</v>
      </c>
      <c r="C244" s="12">
        <f t="shared" si="12"/>
        <v>252</v>
      </c>
      <c r="D244" s="12">
        <f t="shared" si="12"/>
        <v>267</v>
      </c>
      <c r="E244" s="12">
        <f t="shared" si="12"/>
        <v>240</v>
      </c>
      <c r="F244" s="12">
        <f t="shared" si="12"/>
        <v>259</v>
      </c>
      <c r="G244" s="12">
        <f t="shared" si="12"/>
        <v>267</v>
      </c>
      <c r="H244" s="12">
        <f t="shared" si="12"/>
        <v>254</v>
      </c>
      <c r="I244" s="12">
        <f t="shared" si="12"/>
        <v>255</v>
      </c>
      <c r="J244" s="12">
        <f t="shared" si="12"/>
        <v>231</v>
      </c>
      <c r="K244" s="12">
        <f t="shared" si="12"/>
        <v>263</v>
      </c>
    </row>
    <row r="245" spans="1:11">
      <c r="A245" s="84">
        <v>235</v>
      </c>
      <c r="B245" s="12">
        <f t="shared" si="13"/>
        <v>262</v>
      </c>
      <c r="C245" s="12">
        <f t="shared" si="12"/>
        <v>253</v>
      </c>
      <c r="D245" s="12">
        <f t="shared" si="12"/>
        <v>268</v>
      </c>
      <c r="E245" s="12">
        <f t="shared" si="12"/>
        <v>241</v>
      </c>
      <c r="F245" s="12">
        <f t="shared" si="12"/>
        <v>260</v>
      </c>
      <c r="G245" s="12">
        <f t="shared" si="12"/>
        <v>268</v>
      </c>
      <c r="H245" s="12">
        <f t="shared" si="12"/>
        <v>255</v>
      </c>
      <c r="I245" s="12">
        <f t="shared" si="12"/>
        <v>256</v>
      </c>
      <c r="J245" s="12">
        <f t="shared" si="12"/>
        <v>232</v>
      </c>
      <c r="K245" s="12">
        <f t="shared" si="12"/>
        <v>264</v>
      </c>
    </row>
    <row r="246" spans="1:11">
      <c r="A246" s="84">
        <v>236</v>
      </c>
      <c r="B246" s="12">
        <f t="shared" si="13"/>
        <v>263</v>
      </c>
      <c r="C246" s="12">
        <f t="shared" si="12"/>
        <v>253</v>
      </c>
      <c r="D246" s="12">
        <f t="shared" si="12"/>
        <v>269</v>
      </c>
      <c r="E246" s="12">
        <f t="shared" si="12"/>
        <v>242</v>
      </c>
      <c r="F246" s="12">
        <f t="shared" si="12"/>
        <v>261</v>
      </c>
      <c r="G246" s="12">
        <f t="shared" si="12"/>
        <v>269</v>
      </c>
      <c r="H246" s="12">
        <f t="shared" si="12"/>
        <v>256</v>
      </c>
      <c r="I246" s="12">
        <f t="shared" si="12"/>
        <v>257</v>
      </c>
      <c r="J246" s="12">
        <f t="shared" si="12"/>
        <v>233</v>
      </c>
      <c r="K246" s="12">
        <f t="shared" si="12"/>
        <v>265</v>
      </c>
    </row>
    <row r="247" spans="1:11">
      <c r="A247" s="84">
        <v>237</v>
      </c>
      <c r="B247" s="12">
        <f t="shared" si="13"/>
        <v>264</v>
      </c>
      <c r="C247" s="12">
        <f t="shared" si="12"/>
        <v>254</v>
      </c>
      <c r="D247" s="12">
        <f t="shared" si="12"/>
        <v>270</v>
      </c>
      <c r="E247" s="12">
        <f t="shared" si="12"/>
        <v>243</v>
      </c>
      <c r="F247" s="12">
        <f t="shared" si="12"/>
        <v>261</v>
      </c>
      <c r="G247" s="12">
        <f t="shared" si="12"/>
        <v>270</v>
      </c>
      <c r="H247" s="12">
        <f t="shared" si="12"/>
        <v>257</v>
      </c>
      <c r="I247" s="12">
        <f t="shared" si="12"/>
        <v>258</v>
      </c>
      <c r="J247" s="12">
        <f t="shared" si="12"/>
        <v>234</v>
      </c>
      <c r="K247" s="12">
        <f t="shared" si="12"/>
        <v>266</v>
      </c>
    </row>
    <row r="248" spans="1:11">
      <c r="A248" s="84">
        <v>238</v>
      </c>
      <c r="B248" s="12">
        <f t="shared" si="13"/>
        <v>265</v>
      </c>
      <c r="C248" s="12">
        <f t="shared" si="12"/>
        <v>255</v>
      </c>
      <c r="D248" s="12">
        <f t="shared" si="12"/>
        <v>271</v>
      </c>
      <c r="E248" s="12">
        <f t="shared" si="12"/>
        <v>244</v>
      </c>
      <c r="F248" s="12">
        <f t="shared" si="12"/>
        <v>262</v>
      </c>
      <c r="G248" s="12">
        <f t="shared" si="12"/>
        <v>271</v>
      </c>
      <c r="H248" s="12">
        <f t="shared" si="12"/>
        <v>258</v>
      </c>
      <c r="I248" s="12">
        <f t="shared" si="12"/>
        <v>259</v>
      </c>
      <c r="J248" s="12">
        <f t="shared" si="12"/>
        <v>235</v>
      </c>
      <c r="K248" s="12">
        <f t="shared" si="12"/>
        <v>267</v>
      </c>
    </row>
    <row r="249" spans="1:11">
      <c r="A249" s="84">
        <v>239</v>
      </c>
      <c r="B249" s="12">
        <f t="shared" si="13"/>
        <v>266</v>
      </c>
      <c r="C249" s="12">
        <f t="shared" si="12"/>
        <v>256</v>
      </c>
      <c r="D249" s="12">
        <f t="shared" si="12"/>
        <v>273</v>
      </c>
      <c r="E249" s="12">
        <f t="shared" si="12"/>
        <v>245</v>
      </c>
      <c r="F249" s="12">
        <f t="shared" si="12"/>
        <v>263</v>
      </c>
      <c r="G249" s="12">
        <f t="shared" si="12"/>
        <v>273</v>
      </c>
      <c r="H249" s="12">
        <f t="shared" si="12"/>
        <v>259</v>
      </c>
      <c r="I249" s="12">
        <f t="shared" si="12"/>
        <v>260</v>
      </c>
      <c r="J249" s="12">
        <f t="shared" si="12"/>
        <v>236</v>
      </c>
      <c r="K249" s="12">
        <f t="shared" si="12"/>
        <v>268</v>
      </c>
    </row>
    <row r="250" spans="1:11">
      <c r="A250" s="84">
        <v>240</v>
      </c>
      <c r="B250" s="12">
        <f t="shared" si="13"/>
        <v>267</v>
      </c>
      <c r="C250" s="12">
        <f t="shared" si="12"/>
        <v>257</v>
      </c>
      <c r="D250" s="12">
        <f t="shared" si="12"/>
        <v>274</v>
      </c>
      <c r="E250" s="12">
        <f t="shared" si="12"/>
        <v>247</v>
      </c>
      <c r="F250" s="12">
        <f t="shared" si="12"/>
        <v>264</v>
      </c>
      <c r="G250" s="12">
        <f t="shared" si="12"/>
        <v>274</v>
      </c>
      <c r="H250" s="12">
        <f t="shared" si="12"/>
        <v>260</v>
      </c>
      <c r="I250" s="12">
        <f t="shared" si="12"/>
        <v>262</v>
      </c>
      <c r="J250" s="12">
        <f t="shared" si="12"/>
        <v>237</v>
      </c>
      <c r="K250" s="12">
        <f t="shared" si="12"/>
        <v>269</v>
      </c>
    </row>
    <row r="251" spans="1:11">
      <c r="A251" s="84">
        <v>241</v>
      </c>
      <c r="B251" s="12">
        <f t="shared" si="13"/>
        <v>269</v>
      </c>
      <c r="C251" s="12">
        <f t="shared" si="12"/>
        <v>258</v>
      </c>
      <c r="D251" s="12">
        <f t="shared" si="12"/>
        <v>275</v>
      </c>
      <c r="E251" s="12">
        <f t="shared" si="12"/>
        <v>248</v>
      </c>
      <c r="F251" s="12">
        <f t="shared" si="12"/>
        <v>265</v>
      </c>
      <c r="G251" s="12">
        <f t="shared" si="12"/>
        <v>275</v>
      </c>
      <c r="H251" s="12">
        <f t="shared" si="12"/>
        <v>261</v>
      </c>
      <c r="I251" s="12">
        <f t="shared" si="12"/>
        <v>263</v>
      </c>
      <c r="J251" s="12">
        <f t="shared" si="12"/>
        <v>239</v>
      </c>
      <c r="K251" s="12">
        <f t="shared" si="12"/>
        <v>270</v>
      </c>
    </row>
    <row r="252" spans="1:11">
      <c r="A252" s="84">
        <v>242</v>
      </c>
      <c r="B252" s="12">
        <f t="shared" si="13"/>
        <v>270</v>
      </c>
      <c r="C252" s="12">
        <f t="shared" si="12"/>
        <v>259</v>
      </c>
      <c r="D252" s="12">
        <f t="shared" si="12"/>
        <v>276</v>
      </c>
      <c r="E252" s="12">
        <f t="shared" si="12"/>
        <v>249</v>
      </c>
      <c r="F252" s="12">
        <f t="shared" si="12"/>
        <v>266</v>
      </c>
      <c r="G252" s="12">
        <f t="shared" si="12"/>
        <v>276</v>
      </c>
      <c r="H252" s="12">
        <f t="shared" si="12"/>
        <v>262</v>
      </c>
      <c r="I252" s="12">
        <f t="shared" si="12"/>
        <v>264</v>
      </c>
      <c r="J252" s="12">
        <f t="shared" si="12"/>
        <v>240</v>
      </c>
      <c r="K252" s="12">
        <f t="shared" si="12"/>
        <v>271</v>
      </c>
    </row>
    <row r="253" spans="1:11">
      <c r="A253" s="84">
        <v>243</v>
      </c>
      <c r="B253" s="12">
        <f t="shared" si="13"/>
        <v>271</v>
      </c>
      <c r="C253" s="12">
        <f t="shared" si="12"/>
        <v>260</v>
      </c>
      <c r="D253" s="12">
        <f t="shared" si="12"/>
        <v>277</v>
      </c>
      <c r="E253" s="12">
        <f t="shared" si="12"/>
        <v>250</v>
      </c>
      <c r="F253" s="12">
        <f t="shared" si="12"/>
        <v>267</v>
      </c>
      <c r="G253" s="12">
        <f t="shared" si="12"/>
        <v>277</v>
      </c>
      <c r="H253" s="12">
        <f t="shared" si="12"/>
        <v>263</v>
      </c>
      <c r="I253" s="12">
        <f t="shared" si="12"/>
        <v>265</v>
      </c>
      <c r="J253" s="12">
        <f t="shared" si="12"/>
        <v>241</v>
      </c>
      <c r="K253" s="12">
        <f t="shared" si="12"/>
        <v>271</v>
      </c>
    </row>
    <row r="254" spans="1:11">
      <c r="A254" s="84">
        <v>244</v>
      </c>
      <c r="B254" s="12">
        <f t="shared" si="13"/>
        <v>272</v>
      </c>
      <c r="C254" s="12">
        <f t="shared" si="12"/>
        <v>261</v>
      </c>
      <c r="D254" s="12">
        <f t="shared" si="12"/>
        <v>279</v>
      </c>
      <c r="E254" s="12">
        <f t="shared" si="12"/>
        <v>251</v>
      </c>
      <c r="F254" s="12">
        <f t="shared" si="12"/>
        <v>268</v>
      </c>
      <c r="G254" s="12">
        <f t="shared" si="12"/>
        <v>278</v>
      </c>
      <c r="H254" s="12">
        <f t="shared" si="12"/>
        <v>264</v>
      </c>
      <c r="I254" s="12">
        <f t="shared" si="12"/>
        <v>266</v>
      </c>
      <c r="J254" s="12">
        <f t="shared" ref="C254:K283" si="14">IF(ROUND($A254*J$6+J$7,0)&lt;1,1,ROUND($A254*J$6+J$7,0))</f>
        <v>242</v>
      </c>
      <c r="K254" s="12">
        <f t="shared" si="14"/>
        <v>272</v>
      </c>
    </row>
    <row r="255" spans="1:11">
      <c r="A255" s="84">
        <v>245</v>
      </c>
      <c r="B255" s="12">
        <f t="shared" si="13"/>
        <v>273</v>
      </c>
      <c r="C255" s="12">
        <f t="shared" si="14"/>
        <v>262</v>
      </c>
      <c r="D255" s="12">
        <f t="shared" si="14"/>
        <v>280</v>
      </c>
      <c r="E255" s="12">
        <f t="shared" si="14"/>
        <v>252</v>
      </c>
      <c r="F255" s="12">
        <f t="shared" si="14"/>
        <v>269</v>
      </c>
      <c r="G255" s="12">
        <f t="shared" si="14"/>
        <v>279</v>
      </c>
      <c r="H255" s="12">
        <f t="shared" si="14"/>
        <v>265</v>
      </c>
      <c r="I255" s="12">
        <f t="shared" si="14"/>
        <v>267</v>
      </c>
      <c r="J255" s="12">
        <f t="shared" si="14"/>
        <v>243</v>
      </c>
      <c r="K255" s="12">
        <f t="shared" si="14"/>
        <v>273</v>
      </c>
    </row>
    <row r="256" spans="1:11">
      <c r="A256" s="84">
        <v>246</v>
      </c>
      <c r="B256" s="12">
        <f t="shared" si="13"/>
        <v>274</v>
      </c>
      <c r="C256" s="12">
        <f t="shared" si="14"/>
        <v>263</v>
      </c>
      <c r="D256" s="12">
        <f t="shared" si="14"/>
        <v>281</v>
      </c>
      <c r="E256" s="12">
        <f t="shared" si="14"/>
        <v>254</v>
      </c>
      <c r="F256" s="12">
        <f t="shared" si="14"/>
        <v>270</v>
      </c>
      <c r="G256" s="12">
        <f t="shared" si="14"/>
        <v>280</v>
      </c>
      <c r="H256" s="12">
        <f t="shared" si="14"/>
        <v>266</v>
      </c>
      <c r="I256" s="12">
        <f t="shared" si="14"/>
        <v>269</v>
      </c>
      <c r="J256" s="12">
        <f t="shared" si="14"/>
        <v>244</v>
      </c>
      <c r="K256" s="12">
        <f t="shared" si="14"/>
        <v>274</v>
      </c>
    </row>
    <row r="257" spans="1:11">
      <c r="A257" s="84">
        <v>247</v>
      </c>
      <c r="B257" s="12">
        <f t="shared" si="13"/>
        <v>275</v>
      </c>
      <c r="C257" s="12">
        <f t="shared" si="14"/>
        <v>264</v>
      </c>
      <c r="D257" s="12">
        <f t="shared" si="14"/>
        <v>282</v>
      </c>
      <c r="E257" s="12">
        <f t="shared" si="14"/>
        <v>255</v>
      </c>
      <c r="F257" s="12">
        <f t="shared" si="14"/>
        <v>271</v>
      </c>
      <c r="G257" s="12">
        <f t="shared" si="14"/>
        <v>281</v>
      </c>
      <c r="H257" s="12">
        <f t="shared" si="14"/>
        <v>267</v>
      </c>
      <c r="I257" s="12">
        <f t="shared" si="14"/>
        <v>270</v>
      </c>
      <c r="J257" s="12">
        <f t="shared" si="14"/>
        <v>245</v>
      </c>
      <c r="K257" s="12">
        <f t="shared" si="14"/>
        <v>275</v>
      </c>
    </row>
    <row r="258" spans="1:11">
      <c r="A258" s="84">
        <v>248</v>
      </c>
      <c r="B258" s="12">
        <f t="shared" si="13"/>
        <v>276</v>
      </c>
      <c r="C258" s="12">
        <f t="shared" si="14"/>
        <v>265</v>
      </c>
      <c r="D258" s="12">
        <f t="shared" si="14"/>
        <v>283</v>
      </c>
      <c r="E258" s="12">
        <f t="shared" si="14"/>
        <v>256</v>
      </c>
      <c r="F258" s="12">
        <f t="shared" si="14"/>
        <v>272</v>
      </c>
      <c r="G258" s="12">
        <f t="shared" si="14"/>
        <v>282</v>
      </c>
      <c r="H258" s="12">
        <f t="shared" si="14"/>
        <v>268</v>
      </c>
      <c r="I258" s="12">
        <f t="shared" si="14"/>
        <v>271</v>
      </c>
      <c r="J258" s="12">
        <f t="shared" si="14"/>
        <v>246</v>
      </c>
      <c r="K258" s="12">
        <f t="shared" si="14"/>
        <v>276</v>
      </c>
    </row>
    <row r="259" spans="1:11">
      <c r="A259" s="84">
        <v>249</v>
      </c>
      <c r="B259" s="12">
        <f t="shared" si="13"/>
        <v>278</v>
      </c>
      <c r="C259" s="12">
        <f t="shared" si="14"/>
        <v>266</v>
      </c>
      <c r="D259" s="12">
        <f t="shared" si="14"/>
        <v>285</v>
      </c>
      <c r="E259" s="12">
        <f t="shared" si="14"/>
        <v>257</v>
      </c>
      <c r="F259" s="12">
        <f t="shared" si="14"/>
        <v>273</v>
      </c>
      <c r="G259" s="12">
        <f t="shared" si="14"/>
        <v>283</v>
      </c>
      <c r="H259" s="12">
        <f t="shared" si="14"/>
        <v>269</v>
      </c>
      <c r="I259" s="12">
        <f t="shared" si="14"/>
        <v>272</v>
      </c>
      <c r="J259" s="12">
        <f t="shared" si="14"/>
        <v>247</v>
      </c>
      <c r="K259" s="12">
        <f t="shared" si="14"/>
        <v>277</v>
      </c>
    </row>
    <row r="260" spans="1:11">
      <c r="A260" s="84">
        <v>250</v>
      </c>
      <c r="B260" s="12">
        <f t="shared" si="13"/>
        <v>279</v>
      </c>
      <c r="C260" s="12">
        <f t="shared" si="14"/>
        <v>267</v>
      </c>
      <c r="D260" s="12">
        <f t="shared" si="14"/>
        <v>286</v>
      </c>
      <c r="E260" s="12">
        <f t="shared" si="14"/>
        <v>258</v>
      </c>
      <c r="F260" s="12">
        <f t="shared" si="14"/>
        <v>274</v>
      </c>
      <c r="G260" s="12">
        <f t="shared" si="14"/>
        <v>285</v>
      </c>
      <c r="H260" s="12">
        <f t="shared" si="14"/>
        <v>270</v>
      </c>
      <c r="I260" s="12">
        <f t="shared" si="14"/>
        <v>273</v>
      </c>
      <c r="J260" s="12">
        <f t="shared" si="14"/>
        <v>248</v>
      </c>
      <c r="K260" s="12">
        <f t="shared" si="14"/>
        <v>278</v>
      </c>
    </row>
    <row r="261" spans="1:11">
      <c r="A261" s="84">
        <v>251</v>
      </c>
      <c r="B261" s="12">
        <f t="shared" si="13"/>
        <v>280</v>
      </c>
      <c r="C261" s="12">
        <f t="shared" si="14"/>
        <v>268</v>
      </c>
      <c r="D261" s="12">
        <f t="shared" si="14"/>
        <v>287</v>
      </c>
      <c r="E261" s="12">
        <f t="shared" si="14"/>
        <v>259</v>
      </c>
      <c r="F261" s="12">
        <f t="shared" si="14"/>
        <v>275</v>
      </c>
      <c r="G261" s="12">
        <f t="shared" si="14"/>
        <v>286</v>
      </c>
      <c r="H261" s="12">
        <f t="shared" si="14"/>
        <v>271</v>
      </c>
      <c r="I261" s="12">
        <f t="shared" si="14"/>
        <v>274</v>
      </c>
      <c r="J261" s="12">
        <f t="shared" si="14"/>
        <v>249</v>
      </c>
      <c r="K261" s="12">
        <f t="shared" si="14"/>
        <v>279</v>
      </c>
    </row>
    <row r="262" spans="1:11">
      <c r="A262" s="84">
        <v>252</v>
      </c>
      <c r="B262" s="12">
        <f t="shared" si="13"/>
        <v>281</v>
      </c>
      <c r="C262" s="12">
        <f t="shared" si="14"/>
        <v>269</v>
      </c>
      <c r="D262" s="12">
        <f t="shared" si="14"/>
        <v>288</v>
      </c>
      <c r="E262" s="12">
        <f t="shared" si="14"/>
        <v>260</v>
      </c>
      <c r="F262" s="12">
        <f t="shared" si="14"/>
        <v>275</v>
      </c>
      <c r="G262" s="12">
        <f t="shared" si="14"/>
        <v>287</v>
      </c>
      <c r="H262" s="12">
        <f t="shared" si="14"/>
        <v>272</v>
      </c>
      <c r="I262" s="12">
        <f t="shared" si="14"/>
        <v>275</v>
      </c>
      <c r="J262" s="12">
        <f t="shared" si="14"/>
        <v>250</v>
      </c>
      <c r="K262" s="12">
        <f t="shared" si="14"/>
        <v>280</v>
      </c>
    </row>
    <row r="263" spans="1:11">
      <c r="A263" s="84">
        <v>253</v>
      </c>
      <c r="B263" s="12">
        <f t="shared" si="13"/>
        <v>282</v>
      </c>
      <c r="C263" s="12">
        <f t="shared" si="14"/>
        <v>270</v>
      </c>
      <c r="D263" s="12">
        <f t="shared" si="14"/>
        <v>289</v>
      </c>
      <c r="E263" s="12">
        <f t="shared" si="14"/>
        <v>262</v>
      </c>
      <c r="F263" s="12">
        <f t="shared" si="14"/>
        <v>276</v>
      </c>
      <c r="G263" s="12">
        <f t="shared" si="14"/>
        <v>288</v>
      </c>
      <c r="H263" s="12">
        <f t="shared" si="14"/>
        <v>273</v>
      </c>
      <c r="I263" s="12">
        <f t="shared" si="14"/>
        <v>277</v>
      </c>
      <c r="J263" s="12">
        <f t="shared" si="14"/>
        <v>251</v>
      </c>
      <c r="K263" s="12">
        <f t="shared" si="14"/>
        <v>281</v>
      </c>
    </row>
    <row r="264" spans="1:11">
      <c r="A264" s="84">
        <v>254</v>
      </c>
      <c r="B264" s="12">
        <f t="shared" si="13"/>
        <v>283</v>
      </c>
      <c r="C264" s="12">
        <f t="shared" si="14"/>
        <v>271</v>
      </c>
      <c r="D264" s="12">
        <f t="shared" si="14"/>
        <v>291</v>
      </c>
      <c r="E264" s="12">
        <f t="shared" si="14"/>
        <v>263</v>
      </c>
      <c r="F264" s="12">
        <f t="shared" si="14"/>
        <v>277</v>
      </c>
      <c r="G264" s="12">
        <f t="shared" si="14"/>
        <v>289</v>
      </c>
      <c r="H264" s="12">
        <f t="shared" si="14"/>
        <v>274</v>
      </c>
      <c r="I264" s="12">
        <f t="shared" si="14"/>
        <v>278</v>
      </c>
      <c r="J264" s="12">
        <f t="shared" si="14"/>
        <v>252</v>
      </c>
      <c r="K264" s="12">
        <f t="shared" si="14"/>
        <v>282</v>
      </c>
    </row>
    <row r="265" spans="1:11">
      <c r="A265" s="84">
        <v>255</v>
      </c>
      <c r="B265" s="12">
        <f t="shared" si="13"/>
        <v>284</v>
      </c>
      <c r="C265" s="12">
        <f t="shared" si="14"/>
        <v>272</v>
      </c>
      <c r="D265" s="12">
        <f t="shared" si="14"/>
        <v>292</v>
      </c>
      <c r="E265" s="12">
        <f t="shared" si="14"/>
        <v>264</v>
      </c>
      <c r="F265" s="12">
        <f t="shared" si="14"/>
        <v>278</v>
      </c>
      <c r="G265" s="12">
        <f t="shared" si="14"/>
        <v>290</v>
      </c>
      <c r="H265" s="12">
        <f t="shared" si="14"/>
        <v>275</v>
      </c>
      <c r="I265" s="12">
        <f t="shared" si="14"/>
        <v>279</v>
      </c>
      <c r="J265" s="12">
        <f t="shared" si="14"/>
        <v>253</v>
      </c>
      <c r="K265" s="12">
        <f t="shared" si="14"/>
        <v>283</v>
      </c>
    </row>
    <row r="266" spans="1:11">
      <c r="A266" s="84">
        <v>256</v>
      </c>
      <c r="B266" s="12">
        <f t="shared" si="13"/>
        <v>285</v>
      </c>
      <c r="C266" s="12">
        <f t="shared" si="14"/>
        <v>273</v>
      </c>
      <c r="D266" s="12">
        <f t="shared" si="14"/>
        <v>293</v>
      </c>
      <c r="E266" s="12">
        <f t="shared" si="14"/>
        <v>265</v>
      </c>
      <c r="F266" s="12">
        <f t="shared" si="14"/>
        <v>279</v>
      </c>
      <c r="G266" s="12">
        <f t="shared" si="14"/>
        <v>291</v>
      </c>
      <c r="H266" s="12">
        <f t="shared" si="14"/>
        <v>276</v>
      </c>
      <c r="I266" s="12">
        <f t="shared" si="14"/>
        <v>280</v>
      </c>
      <c r="J266" s="12">
        <f t="shared" si="14"/>
        <v>254</v>
      </c>
      <c r="K266" s="12">
        <f t="shared" si="14"/>
        <v>284</v>
      </c>
    </row>
    <row r="267" spans="1:11">
      <c r="A267" s="84">
        <v>257</v>
      </c>
      <c r="B267" s="12">
        <f t="shared" si="13"/>
        <v>287</v>
      </c>
      <c r="C267" s="12">
        <f t="shared" si="14"/>
        <v>274</v>
      </c>
      <c r="D267" s="12">
        <f t="shared" si="14"/>
        <v>294</v>
      </c>
      <c r="E267" s="12">
        <f t="shared" si="14"/>
        <v>266</v>
      </c>
      <c r="F267" s="12">
        <f t="shared" si="14"/>
        <v>280</v>
      </c>
      <c r="G267" s="12">
        <f t="shared" si="14"/>
        <v>292</v>
      </c>
      <c r="H267" s="12">
        <f t="shared" si="14"/>
        <v>277</v>
      </c>
      <c r="I267" s="12">
        <f t="shared" si="14"/>
        <v>281</v>
      </c>
      <c r="J267" s="12">
        <f t="shared" si="14"/>
        <v>255</v>
      </c>
      <c r="K267" s="12">
        <f t="shared" si="14"/>
        <v>285</v>
      </c>
    </row>
    <row r="268" spans="1:11">
      <c r="A268" s="84">
        <v>258</v>
      </c>
      <c r="B268" s="12">
        <f t="shared" si="13"/>
        <v>288</v>
      </c>
      <c r="C268" s="12">
        <f t="shared" si="14"/>
        <v>275</v>
      </c>
      <c r="D268" s="12">
        <f t="shared" si="14"/>
        <v>296</v>
      </c>
      <c r="E268" s="12">
        <f t="shared" si="14"/>
        <v>267</v>
      </c>
      <c r="F268" s="12">
        <f t="shared" si="14"/>
        <v>281</v>
      </c>
      <c r="G268" s="12">
        <f t="shared" si="14"/>
        <v>293</v>
      </c>
      <c r="H268" s="12">
        <f t="shared" si="14"/>
        <v>278</v>
      </c>
      <c r="I268" s="12">
        <f t="shared" si="14"/>
        <v>282</v>
      </c>
      <c r="J268" s="12">
        <f t="shared" si="14"/>
        <v>256</v>
      </c>
      <c r="K268" s="12">
        <f t="shared" si="14"/>
        <v>286</v>
      </c>
    </row>
    <row r="269" spans="1:11">
      <c r="A269" s="84">
        <v>259</v>
      </c>
      <c r="B269" s="12">
        <f t="shared" si="13"/>
        <v>289</v>
      </c>
      <c r="C269" s="12">
        <f t="shared" si="14"/>
        <v>276</v>
      </c>
      <c r="D269" s="12">
        <f t="shared" si="14"/>
        <v>297</v>
      </c>
      <c r="E269" s="12">
        <f t="shared" si="14"/>
        <v>269</v>
      </c>
      <c r="F269" s="12">
        <f t="shared" si="14"/>
        <v>282</v>
      </c>
      <c r="G269" s="12">
        <f t="shared" si="14"/>
        <v>294</v>
      </c>
      <c r="H269" s="12">
        <f t="shared" si="14"/>
        <v>279</v>
      </c>
      <c r="I269" s="12">
        <f t="shared" si="14"/>
        <v>284</v>
      </c>
      <c r="J269" s="12">
        <f t="shared" si="14"/>
        <v>257</v>
      </c>
      <c r="K269" s="12">
        <f t="shared" si="14"/>
        <v>286</v>
      </c>
    </row>
    <row r="270" spans="1:11">
      <c r="A270" s="84">
        <v>260</v>
      </c>
      <c r="B270" s="12">
        <f t="shared" si="13"/>
        <v>290</v>
      </c>
      <c r="C270" s="12">
        <f t="shared" si="14"/>
        <v>277</v>
      </c>
      <c r="D270" s="12">
        <f t="shared" si="14"/>
        <v>298</v>
      </c>
      <c r="E270" s="12">
        <f t="shared" si="14"/>
        <v>270</v>
      </c>
      <c r="F270" s="12">
        <f t="shared" si="14"/>
        <v>283</v>
      </c>
      <c r="G270" s="12">
        <f t="shared" si="14"/>
        <v>295</v>
      </c>
      <c r="H270" s="12">
        <f t="shared" si="14"/>
        <v>279</v>
      </c>
      <c r="I270" s="12">
        <f t="shared" si="14"/>
        <v>285</v>
      </c>
      <c r="J270" s="12">
        <f t="shared" si="14"/>
        <v>258</v>
      </c>
      <c r="K270" s="12">
        <f t="shared" si="14"/>
        <v>287</v>
      </c>
    </row>
    <row r="271" spans="1:11">
      <c r="A271" s="84">
        <v>261</v>
      </c>
      <c r="B271" s="12">
        <f t="shared" si="13"/>
        <v>291</v>
      </c>
      <c r="C271" s="12">
        <f t="shared" si="14"/>
        <v>278</v>
      </c>
      <c r="D271" s="12">
        <f t="shared" si="14"/>
        <v>299</v>
      </c>
      <c r="E271" s="12">
        <f t="shared" si="14"/>
        <v>271</v>
      </c>
      <c r="F271" s="12">
        <f t="shared" si="14"/>
        <v>284</v>
      </c>
      <c r="G271" s="12">
        <f t="shared" si="14"/>
        <v>296</v>
      </c>
      <c r="H271" s="12">
        <f t="shared" si="14"/>
        <v>280</v>
      </c>
      <c r="I271" s="12">
        <f t="shared" si="14"/>
        <v>286</v>
      </c>
      <c r="J271" s="12">
        <f t="shared" si="14"/>
        <v>260</v>
      </c>
      <c r="K271" s="12">
        <f t="shared" si="14"/>
        <v>288</v>
      </c>
    </row>
    <row r="272" spans="1:11">
      <c r="A272" s="84">
        <v>262</v>
      </c>
      <c r="B272" s="12">
        <f t="shared" si="13"/>
        <v>292</v>
      </c>
      <c r="C272" s="12">
        <f t="shared" si="14"/>
        <v>279</v>
      </c>
      <c r="D272" s="12">
        <f t="shared" si="14"/>
        <v>300</v>
      </c>
      <c r="E272" s="12">
        <f t="shared" si="14"/>
        <v>272</v>
      </c>
      <c r="F272" s="12">
        <f t="shared" si="14"/>
        <v>285</v>
      </c>
      <c r="G272" s="12">
        <f t="shared" si="14"/>
        <v>298</v>
      </c>
      <c r="H272" s="12">
        <f t="shared" si="14"/>
        <v>281</v>
      </c>
      <c r="I272" s="12">
        <f t="shared" si="14"/>
        <v>287</v>
      </c>
      <c r="J272" s="12">
        <f t="shared" si="14"/>
        <v>261</v>
      </c>
      <c r="K272" s="12">
        <f t="shared" si="14"/>
        <v>289</v>
      </c>
    </row>
    <row r="273" spans="1:11">
      <c r="A273" s="84">
        <v>263</v>
      </c>
      <c r="B273" s="12">
        <f t="shared" si="13"/>
        <v>293</v>
      </c>
      <c r="C273" s="12">
        <f t="shared" si="14"/>
        <v>280</v>
      </c>
      <c r="D273" s="12">
        <f t="shared" si="14"/>
        <v>302</v>
      </c>
      <c r="E273" s="12">
        <f t="shared" si="14"/>
        <v>273</v>
      </c>
      <c r="F273" s="12">
        <f t="shared" si="14"/>
        <v>286</v>
      </c>
      <c r="G273" s="12">
        <f t="shared" si="14"/>
        <v>299</v>
      </c>
      <c r="H273" s="12">
        <f t="shared" si="14"/>
        <v>282</v>
      </c>
      <c r="I273" s="12">
        <f t="shared" si="14"/>
        <v>288</v>
      </c>
      <c r="J273" s="12">
        <f t="shared" si="14"/>
        <v>262</v>
      </c>
      <c r="K273" s="12">
        <f t="shared" si="14"/>
        <v>290</v>
      </c>
    </row>
    <row r="274" spans="1:11">
      <c r="A274" s="84">
        <v>264</v>
      </c>
      <c r="B274" s="12">
        <f t="shared" si="13"/>
        <v>294</v>
      </c>
      <c r="C274" s="12">
        <f t="shared" si="14"/>
        <v>281</v>
      </c>
      <c r="D274" s="12">
        <f t="shared" si="14"/>
        <v>303</v>
      </c>
      <c r="E274" s="12">
        <f t="shared" si="14"/>
        <v>274</v>
      </c>
      <c r="F274" s="12">
        <f t="shared" si="14"/>
        <v>287</v>
      </c>
      <c r="G274" s="12">
        <f t="shared" si="14"/>
        <v>300</v>
      </c>
      <c r="H274" s="12">
        <f t="shared" si="14"/>
        <v>283</v>
      </c>
      <c r="I274" s="12">
        <f t="shared" si="14"/>
        <v>289</v>
      </c>
      <c r="J274" s="12">
        <f t="shared" si="14"/>
        <v>263</v>
      </c>
      <c r="K274" s="12">
        <f t="shared" si="14"/>
        <v>291</v>
      </c>
    </row>
    <row r="275" spans="1:11">
      <c r="A275" s="84">
        <v>265</v>
      </c>
      <c r="B275" s="12">
        <f t="shared" si="13"/>
        <v>295</v>
      </c>
      <c r="C275" s="12">
        <f t="shared" si="14"/>
        <v>282</v>
      </c>
      <c r="D275" s="12">
        <f t="shared" si="14"/>
        <v>304</v>
      </c>
      <c r="E275" s="12">
        <f t="shared" si="14"/>
        <v>276</v>
      </c>
      <c r="F275" s="12">
        <f t="shared" si="14"/>
        <v>288</v>
      </c>
      <c r="G275" s="12">
        <f t="shared" si="14"/>
        <v>301</v>
      </c>
      <c r="H275" s="12">
        <f t="shared" si="14"/>
        <v>284</v>
      </c>
      <c r="I275" s="12">
        <f t="shared" si="14"/>
        <v>291</v>
      </c>
      <c r="J275" s="12">
        <f t="shared" si="14"/>
        <v>264</v>
      </c>
      <c r="K275" s="12">
        <f t="shared" si="14"/>
        <v>292</v>
      </c>
    </row>
    <row r="276" spans="1:11">
      <c r="A276" s="84">
        <v>266</v>
      </c>
      <c r="B276" s="12">
        <f t="shared" si="13"/>
        <v>297</v>
      </c>
      <c r="C276" s="12">
        <f t="shared" si="14"/>
        <v>283</v>
      </c>
      <c r="D276" s="12">
        <f t="shared" si="14"/>
        <v>305</v>
      </c>
      <c r="E276" s="12">
        <f t="shared" si="14"/>
        <v>277</v>
      </c>
      <c r="F276" s="12">
        <f t="shared" si="14"/>
        <v>289</v>
      </c>
      <c r="G276" s="12">
        <f t="shared" si="14"/>
        <v>302</v>
      </c>
      <c r="H276" s="12">
        <f t="shared" si="14"/>
        <v>285</v>
      </c>
      <c r="I276" s="12">
        <f t="shared" si="14"/>
        <v>292</v>
      </c>
      <c r="J276" s="12">
        <f t="shared" si="14"/>
        <v>265</v>
      </c>
      <c r="K276" s="12">
        <f t="shared" si="14"/>
        <v>293</v>
      </c>
    </row>
    <row r="277" spans="1:11">
      <c r="A277" s="84">
        <v>267</v>
      </c>
      <c r="B277" s="12">
        <f t="shared" si="13"/>
        <v>298</v>
      </c>
      <c r="C277" s="12">
        <f t="shared" si="14"/>
        <v>284</v>
      </c>
      <c r="D277" s="12">
        <f t="shared" si="14"/>
        <v>306</v>
      </c>
      <c r="E277" s="12">
        <f t="shared" si="14"/>
        <v>278</v>
      </c>
      <c r="F277" s="12">
        <f t="shared" si="14"/>
        <v>289</v>
      </c>
      <c r="G277" s="12">
        <f t="shared" si="14"/>
        <v>303</v>
      </c>
      <c r="H277" s="12">
        <f t="shared" si="14"/>
        <v>286</v>
      </c>
      <c r="I277" s="12">
        <f t="shared" si="14"/>
        <v>293</v>
      </c>
      <c r="J277" s="12">
        <f t="shared" si="14"/>
        <v>266</v>
      </c>
      <c r="K277" s="12">
        <f t="shared" si="14"/>
        <v>294</v>
      </c>
    </row>
    <row r="278" spans="1:11">
      <c r="A278" s="84">
        <v>268</v>
      </c>
      <c r="B278" s="12">
        <f t="shared" si="13"/>
        <v>299</v>
      </c>
      <c r="C278" s="12">
        <f t="shared" si="14"/>
        <v>285</v>
      </c>
      <c r="D278" s="12">
        <f t="shared" si="14"/>
        <v>308</v>
      </c>
      <c r="E278" s="12">
        <f t="shared" si="14"/>
        <v>279</v>
      </c>
      <c r="F278" s="12">
        <f t="shared" si="14"/>
        <v>290</v>
      </c>
      <c r="G278" s="12">
        <f t="shared" si="14"/>
        <v>304</v>
      </c>
      <c r="H278" s="12">
        <f t="shared" si="14"/>
        <v>287</v>
      </c>
      <c r="I278" s="12">
        <f t="shared" si="14"/>
        <v>294</v>
      </c>
      <c r="J278" s="12">
        <f t="shared" si="14"/>
        <v>267</v>
      </c>
      <c r="K278" s="12">
        <f t="shared" si="14"/>
        <v>295</v>
      </c>
    </row>
    <row r="279" spans="1:11">
      <c r="A279" s="84">
        <v>269</v>
      </c>
      <c r="B279" s="12">
        <f t="shared" si="13"/>
        <v>300</v>
      </c>
      <c r="C279" s="12">
        <f t="shared" si="14"/>
        <v>285</v>
      </c>
      <c r="D279" s="12">
        <f t="shared" si="14"/>
        <v>309</v>
      </c>
      <c r="E279" s="12">
        <f t="shared" si="14"/>
        <v>280</v>
      </c>
      <c r="F279" s="12">
        <f t="shared" si="14"/>
        <v>291</v>
      </c>
      <c r="G279" s="12">
        <f t="shared" si="14"/>
        <v>305</v>
      </c>
      <c r="H279" s="12">
        <f t="shared" si="14"/>
        <v>288</v>
      </c>
      <c r="I279" s="12">
        <f t="shared" si="14"/>
        <v>295</v>
      </c>
      <c r="J279" s="12">
        <f t="shared" si="14"/>
        <v>268</v>
      </c>
      <c r="K279" s="12">
        <f t="shared" si="14"/>
        <v>296</v>
      </c>
    </row>
    <row r="280" spans="1:11">
      <c r="A280" s="84">
        <v>270</v>
      </c>
      <c r="B280" s="12">
        <f t="shared" si="13"/>
        <v>301</v>
      </c>
      <c r="C280" s="12">
        <f t="shared" si="14"/>
        <v>286</v>
      </c>
      <c r="D280" s="12">
        <f t="shared" si="14"/>
        <v>310</v>
      </c>
      <c r="E280" s="12">
        <f t="shared" si="14"/>
        <v>281</v>
      </c>
      <c r="F280" s="12">
        <f t="shared" si="14"/>
        <v>292</v>
      </c>
      <c r="G280" s="12">
        <f t="shared" si="14"/>
        <v>306</v>
      </c>
      <c r="H280" s="12">
        <f t="shared" si="14"/>
        <v>289</v>
      </c>
      <c r="I280" s="12">
        <f t="shared" si="14"/>
        <v>296</v>
      </c>
      <c r="J280" s="12">
        <f t="shared" si="14"/>
        <v>269</v>
      </c>
      <c r="K280" s="12">
        <f t="shared" si="14"/>
        <v>297</v>
      </c>
    </row>
    <row r="281" spans="1:11">
      <c r="A281" s="84">
        <v>271</v>
      </c>
      <c r="B281" s="12">
        <f t="shared" si="13"/>
        <v>302</v>
      </c>
      <c r="C281" s="12">
        <f t="shared" si="14"/>
        <v>287</v>
      </c>
      <c r="D281" s="12">
        <f t="shared" si="14"/>
        <v>311</v>
      </c>
      <c r="E281" s="12">
        <f t="shared" si="14"/>
        <v>282</v>
      </c>
      <c r="F281" s="12">
        <f t="shared" si="14"/>
        <v>293</v>
      </c>
      <c r="G281" s="12">
        <f t="shared" si="14"/>
        <v>307</v>
      </c>
      <c r="H281" s="12">
        <f t="shared" si="14"/>
        <v>290</v>
      </c>
      <c r="I281" s="12">
        <f t="shared" si="14"/>
        <v>297</v>
      </c>
      <c r="J281" s="12">
        <f t="shared" si="14"/>
        <v>270</v>
      </c>
      <c r="K281" s="12">
        <f t="shared" si="14"/>
        <v>298</v>
      </c>
    </row>
    <row r="282" spans="1:11">
      <c r="A282" s="84">
        <v>272</v>
      </c>
      <c r="B282" s="12">
        <f t="shared" si="13"/>
        <v>303</v>
      </c>
      <c r="C282" s="12">
        <f t="shared" si="14"/>
        <v>288</v>
      </c>
      <c r="D282" s="12">
        <f t="shared" si="14"/>
        <v>312</v>
      </c>
      <c r="E282" s="12">
        <f t="shared" si="14"/>
        <v>284</v>
      </c>
      <c r="F282" s="12">
        <f t="shared" si="14"/>
        <v>294</v>
      </c>
      <c r="G282" s="12">
        <f t="shared" si="14"/>
        <v>308</v>
      </c>
      <c r="H282" s="12">
        <f t="shared" si="14"/>
        <v>291</v>
      </c>
      <c r="I282" s="12">
        <f t="shared" si="14"/>
        <v>299</v>
      </c>
      <c r="J282" s="12">
        <f t="shared" si="14"/>
        <v>271</v>
      </c>
      <c r="K282" s="12">
        <f t="shared" si="14"/>
        <v>299</v>
      </c>
    </row>
    <row r="283" spans="1:11">
      <c r="A283" s="84">
        <v>273</v>
      </c>
      <c r="B283" s="12">
        <f t="shared" si="13"/>
        <v>304</v>
      </c>
      <c r="C283" s="12">
        <f t="shared" si="14"/>
        <v>289</v>
      </c>
      <c r="D283" s="12">
        <f t="shared" ref="C283:K311" si="15">IF(ROUND($A283*D$6+D$7,0)&lt;1,1,ROUND($A283*D$6+D$7,0))</f>
        <v>314</v>
      </c>
      <c r="E283" s="12">
        <f t="shared" si="15"/>
        <v>285</v>
      </c>
      <c r="F283" s="12">
        <f t="shared" si="15"/>
        <v>295</v>
      </c>
      <c r="G283" s="12">
        <f t="shared" si="15"/>
        <v>310</v>
      </c>
      <c r="H283" s="12">
        <f t="shared" si="15"/>
        <v>292</v>
      </c>
      <c r="I283" s="12">
        <f t="shared" si="15"/>
        <v>300</v>
      </c>
      <c r="J283" s="12">
        <f t="shared" si="15"/>
        <v>272</v>
      </c>
      <c r="K283" s="12">
        <f t="shared" si="15"/>
        <v>300</v>
      </c>
    </row>
    <row r="284" spans="1:11">
      <c r="A284" s="84">
        <v>274</v>
      </c>
      <c r="B284" s="12">
        <f t="shared" si="13"/>
        <v>306</v>
      </c>
      <c r="C284" s="12">
        <f t="shared" si="15"/>
        <v>290</v>
      </c>
      <c r="D284" s="12">
        <f t="shared" si="15"/>
        <v>315</v>
      </c>
      <c r="E284" s="12">
        <f t="shared" si="15"/>
        <v>286</v>
      </c>
      <c r="F284" s="12">
        <f t="shared" si="15"/>
        <v>296</v>
      </c>
      <c r="G284" s="12">
        <f t="shared" si="15"/>
        <v>311</v>
      </c>
      <c r="H284" s="12">
        <f t="shared" si="15"/>
        <v>293</v>
      </c>
      <c r="I284" s="12">
        <f t="shared" si="15"/>
        <v>301</v>
      </c>
      <c r="J284" s="12">
        <f t="shared" si="15"/>
        <v>273</v>
      </c>
      <c r="K284" s="12">
        <f t="shared" si="15"/>
        <v>300</v>
      </c>
    </row>
    <row r="285" spans="1:11">
      <c r="A285" s="84">
        <v>275</v>
      </c>
      <c r="B285" s="12">
        <f t="shared" si="13"/>
        <v>307</v>
      </c>
      <c r="C285" s="12">
        <f t="shared" si="15"/>
        <v>291</v>
      </c>
      <c r="D285" s="12">
        <f t="shared" si="15"/>
        <v>316</v>
      </c>
      <c r="E285" s="12">
        <f t="shared" si="15"/>
        <v>287</v>
      </c>
      <c r="F285" s="12">
        <f t="shared" si="15"/>
        <v>297</v>
      </c>
      <c r="G285" s="12">
        <f t="shared" si="15"/>
        <v>312</v>
      </c>
      <c r="H285" s="12">
        <f t="shared" si="15"/>
        <v>294</v>
      </c>
      <c r="I285" s="12">
        <f t="shared" si="15"/>
        <v>302</v>
      </c>
      <c r="J285" s="12">
        <f t="shared" si="15"/>
        <v>274</v>
      </c>
      <c r="K285" s="12">
        <f t="shared" si="15"/>
        <v>301</v>
      </c>
    </row>
    <row r="286" spans="1:11">
      <c r="A286" s="84">
        <v>276</v>
      </c>
      <c r="B286" s="12">
        <f t="shared" si="13"/>
        <v>308</v>
      </c>
      <c r="C286" s="12">
        <f t="shared" si="15"/>
        <v>292</v>
      </c>
      <c r="D286" s="12">
        <f t="shared" si="15"/>
        <v>317</v>
      </c>
      <c r="E286" s="12">
        <f t="shared" si="15"/>
        <v>288</v>
      </c>
      <c r="F286" s="12">
        <f t="shared" si="15"/>
        <v>298</v>
      </c>
      <c r="G286" s="12">
        <f t="shared" si="15"/>
        <v>313</v>
      </c>
      <c r="H286" s="12">
        <f t="shared" si="15"/>
        <v>295</v>
      </c>
      <c r="I286" s="12">
        <f t="shared" si="15"/>
        <v>303</v>
      </c>
      <c r="J286" s="12">
        <f t="shared" si="15"/>
        <v>275</v>
      </c>
      <c r="K286" s="12">
        <f t="shared" si="15"/>
        <v>302</v>
      </c>
    </row>
    <row r="287" spans="1:11">
      <c r="A287" s="84">
        <v>277</v>
      </c>
      <c r="B287" s="12">
        <f t="shared" si="13"/>
        <v>309</v>
      </c>
      <c r="C287" s="12">
        <f t="shared" si="15"/>
        <v>293</v>
      </c>
      <c r="D287" s="12">
        <f t="shared" si="15"/>
        <v>319</v>
      </c>
      <c r="E287" s="12">
        <f t="shared" si="15"/>
        <v>289</v>
      </c>
      <c r="F287" s="12">
        <f t="shared" si="15"/>
        <v>299</v>
      </c>
      <c r="G287" s="12">
        <f t="shared" si="15"/>
        <v>314</v>
      </c>
      <c r="H287" s="12">
        <f t="shared" si="15"/>
        <v>296</v>
      </c>
      <c r="I287" s="12">
        <f t="shared" si="15"/>
        <v>304</v>
      </c>
      <c r="J287" s="12">
        <f t="shared" si="15"/>
        <v>276</v>
      </c>
      <c r="K287" s="12">
        <f t="shared" si="15"/>
        <v>303</v>
      </c>
    </row>
    <row r="288" spans="1:11">
      <c r="A288" s="84">
        <v>278</v>
      </c>
      <c r="B288" s="12">
        <f t="shared" si="13"/>
        <v>310</v>
      </c>
      <c r="C288" s="12">
        <f t="shared" si="15"/>
        <v>294</v>
      </c>
      <c r="D288" s="12">
        <f t="shared" si="15"/>
        <v>320</v>
      </c>
      <c r="E288" s="12">
        <f t="shared" si="15"/>
        <v>291</v>
      </c>
      <c r="F288" s="12">
        <f t="shared" si="15"/>
        <v>300</v>
      </c>
      <c r="G288" s="12">
        <f t="shared" si="15"/>
        <v>315</v>
      </c>
      <c r="H288" s="12">
        <f t="shared" si="15"/>
        <v>297</v>
      </c>
      <c r="I288" s="12">
        <f t="shared" si="15"/>
        <v>306</v>
      </c>
      <c r="J288" s="12">
        <f t="shared" si="15"/>
        <v>277</v>
      </c>
      <c r="K288" s="12">
        <f t="shared" si="15"/>
        <v>304</v>
      </c>
    </row>
    <row r="289" spans="1:11">
      <c r="A289" s="84">
        <v>279</v>
      </c>
      <c r="B289" s="12">
        <f t="shared" si="13"/>
        <v>311</v>
      </c>
      <c r="C289" s="12">
        <f t="shared" si="15"/>
        <v>295</v>
      </c>
      <c r="D289" s="12">
        <f t="shared" si="15"/>
        <v>321</v>
      </c>
      <c r="E289" s="12">
        <f t="shared" si="15"/>
        <v>292</v>
      </c>
      <c r="F289" s="12">
        <f t="shared" si="15"/>
        <v>301</v>
      </c>
      <c r="G289" s="12">
        <f t="shared" si="15"/>
        <v>316</v>
      </c>
      <c r="H289" s="12">
        <f t="shared" si="15"/>
        <v>298</v>
      </c>
      <c r="I289" s="12">
        <f t="shared" si="15"/>
        <v>307</v>
      </c>
      <c r="J289" s="12">
        <f t="shared" si="15"/>
        <v>278</v>
      </c>
      <c r="K289" s="12">
        <f t="shared" si="15"/>
        <v>305</v>
      </c>
    </row>
    <row r="290" spans="1:11">
      <c r="A290" s="84">
        <v>280</v>
      </c>
      <c r="B290" s="12">
        <f t="shared" si="13"/>
        <v>312</v>
      </c>
      <c r="C290" s="12">
        <f t="shared" si="15"/>
        <v>296</v>
      </c>
      <c r="D290" s="12">
        <f t="shared" si="15"/>
        <v>322</v>
      </c>
      <c r="E290" s="12">
        <f t="shared" si="15"/>
        <v>293</v>
      </c>
      <c r="F290" s="12">
        <f t="shared" si="15"/>
        <v>302</v>
      </c>
      <c r="G290" s="12">
        <f t="shared" si="15"/>
        <v>317</v>
      </c>
      <c r="H290" s="12">
        <f t="shared" si="15"/>
        <v>299</v>
      </c>
      <c r="I290" s="12">
        <f t="shared" si="15"/>
        <v>308</v>
      </c>
      <c r="J290" s="12">
        <f t="shared" si="15"/>
        <v>279</v>
      </c>
      <c r="K290" s="12">
        <f t="shared" si="15"/>
        <v>306</v>
      </c>
    </row>
    <row r="291" spans="1:11">
      <c r="A291" s="84">
        <v>281</v>
      </c>
      <c r="B291" s="12">
        <f t="shared" ref="B291:B354" si="16">IF(ROUND($A291*B$6+B$7,0)&lt;1,1,ROUND($A291*B$6+B$7,0))</f>
        <v>313</v>
      </c>
      <c r="C291" s="12">
        <f t="shared" si="15"/>
        <v>297</v>
      </c>
      <c r="D291" s="12">
        <f t="shared" si="15"/>
        <v>323</v>
      </c>
      <c r="E291" s="12">
        <f t="shared" si="15"/>
        <v>294</v>
      </c>
      <c r="F291" s="12">
        <f t="shared" si="15"/>
        <v>303</v>
      </c>
      <c r="G291" s="12">
        <f t="shared" si="15"/>
        <v>318</v>
      </c>
      <c r="H291" s="12">
        <f t="shared" si="15"/>
        <v>300</v>
      </c>
      <c r="I291" s="12">
        <f t="shared" si="15"/>
        <v>309</v>
      </c>
      <c r="J291" s="12">
        <f t="shared" si="15"/>
        <v>280</v>
      </c>
      <c r="K291" s="12">
        <f t="shared" si="15"/>
        <v>307</v>
      </c>
    </row>
    <row r="292" spans="1:11">
      <c r="A292" s="84">
        <v>282</v>
      </c>
      <c r="B292" s="12">
        <f t="shared" si="16"/>
        <v>315</v>
      </c>
      <c r="C292" s="12">
        <f t="shared" si="15"/>
        <v>298</v>
      </c>
      <c r="D292" s="12">
        <f t="shared" si="15"/>
        <v>325</v>
      </c>
      <c r="E292" s="12">
        <f t="shared" si="15"/>
        <v>295</v>
      </c>
      <c r="F292" s="12">
        <f t="shared" si="15"/>
        <v>304</v>
      </c>
      <c r="G292" s="12">
        <f t="shared" si="15"/>
        <v>319</v>
      </c>
      <c r="H292" s="12">
        <f t="shared" si="15"/>
        <v>301</v>
      </c>
      <c r="I292" s="12">
        <f t="shared" si="15"/>
        <v>310</v>
      </c>
      <c r="J292" s="12">
        <f t="shared" si="15"/>
        <v>282</v>
      </c>
      <c r="K292" s="12">
        <f t="shared" si="15"/>
        <v>308</v>
      </c>
    </row>
    <row r="293" spans="1:11">
      <c r="A293" s="84">
        <v>283</v>
      </c>
      <c r="B293" s="12">
        <f t="shared" si="16"/>
        <v>316</v>
      </c>
      <c r="C293" s="12">
        <f t="shared" si="15"/>
        <v>299</v>
      </c>
      <c r="D293" s="12">
        <f t="shared" si="15"/>
        <v>326</v>
      </c>
      <c r="E293" s="12">
        <f t="shared" si="15"/>
        <v>296</v>
      </c>
      <c r="F293" s="12">
        <f t="shared" si="15"/>
        <v>304</v>
      </c>
      <c r="G293" s="12">
        <f t="shared" si="15"/>
        <v>320</v>
      </c>
      <c r="H293" s="12">
        <f t="shared" si="15"/>
        <v>302</v>
      </c>
      <c r="I293" s="12">
        <f t="shared" si="15"/>
        <v>311</v>
      </c>
      <c r="J293" s="12">
        <f t="shared" si="15"/>
        <v>283</v>
      </c>
      <c r="K293" s="12">
        <f t="shared" si="15"/>
        <v>309</v>
      </c>
    </row>
    <row r="294" spans="1:11">
      <c r="A294" s="84">
        <v>284</v>
      </c>
      <c r="B294" s="12">
        <f t="shared" si="16"/>
        <v>317</v>
      </c>
      <c r="C294" s="12">
        <f t="shared" si="15"/>
        <v>300</v>
      </c>
      <c r="D294" s="12">
        <f t="shared" si="15"/>
        <v>327</v>
      </c>
      <c r="E294" s="12">
        <f t="shared" si="15"/>
        <v>298</v>
      </c>
      <c r="F294" s="12">
        <f t="shared" si="15"/>
        <v>305</v>
      </c>
      <c r="G294" s="12">
        <f t="shared" si="15"/>
        <v>321</v>
      </c>
      <c r="H294" s="12">
        <f t="shared" si="15"/>
        <v>303</v>
      </c>
      <c r="I294" s="12">
        <f t="shared" si="15"/>
        <v>313</v>
      </c>
      <c r="J294" s="12">
        <f t="shared" si="15"/>
        <v>284</v>
      </c>
      <c r="K294" s="12">
        <f t="shared" si="15"/>
        <v>310</v>
      </c>
    </row>
    <row r="295" spans="1:11">
      <c r="A295" s="84">
        <v>285</v>
      </c>
      <c r="B295" s="12">
        <f t="shared" si="16"/>
        <v>318</v>
      </c>
      <c r="C295" s="12">
        <f t="shared" si="15"/>
        <v>301</v>
      </c>
      <c r="D295" s="12">
        <f t="shared" si="15"/>
        <v>328</v>
      </c>
      <c r="E295" s="12">
        <f t="shared" si="15"/>
        <v>299</v>
      </c>
      <c r="F295" s="12">
        <f t="shared" si="15"/>
        <v>306</v>
      </c>
      <c r="G295" s="12">
        <f t="shared" si="15"/>
        <v>323</v>
      </c>
      <c r="H295" s="12">
        <f t="shared" si="15"/>
        <v>304</v>
      </c>
      <c r="I295" s="12">
        <f t="shared" si="15"/>
        <v>314</v>
      </c>
      <c r="J295" s="12">
        <f t="shared" si="15"/>
        <v>285</v>
      </c>
      <c r="K295" s="12">
        <f t="shared" si="15"/>
        <v>311</v>
      </c>
    </row>
    <row r="296" spans="1:11">
      <c r="A296" s="84">
        <v>286</v>
      </c>
      <c r="B296" s="12">
        <f t="shared" si="16"/>
        <v>319</v>
      </c>
      <c r="C296" s="12">
        <f t="shared" si="15"/>
        <v>302</v>
      </c>
      <c r="D296" s="12">
        <f t="shared" si="15"/>
        <v>329</v>
      </c>
      <c r="E296" s="12">
        <f t="shared" si="15"/>
        <v>300</v>
      </c>
      <c r="F296" s="12">
        <f t="shared" si="15"/>
        <v>307</v>
      </c>
      <c r="G296" s="12">
        <f t="shared" si="15"/>
        <v>324</v>
      </c>
      <c r="H296" s="12">
        <f t="shared" si="15"/>
        <v>305</v>
      </c>
      <c r="I296" s="12">
        <f t="shared" si="15"/>
        <v>315</v>
      </c>
      <c r="J296" s="12">
        <f t="shared" si="15"/>
        <v>286</v>
      </c>
      <c r="K296" s="12">
        <f t="shared" si="15"/>
        <v>312</v>
      </c>
    </row>
    <row r="297" spans="1:11">
      <c r="A297" s="84">
        <v>287</v>
      </c>
      <c r="B297" s="12">
        <f t="shared" si="16"/>
        <v>320</v>
      </c>
      <c r="C297" s="12">
        <f t="shared" si="15"/>
        <v>303</v>
      </c>
      <c r="D297" s="12">
        <f t="shared" si="15"/>
        <v>331</v>
      </c>
      <c r="E297" s="12">
        <f t="shared" si="15"/>
        <v>301</v>
      </c>
      <c r="F297" s="12">
        <f t="shared" si="15"/>
        <v>308</v>
      </c>
      <c r="G297" s="12">
        <f t="shared" si="15"/>
        <v>325</v>
      </c>
      <c r="H297" s="12">
        <f t="shared" si="15"/>
        <v>306</v>
      </c>
      <c r="I297" s="12">
        <f t="shared" si="15"/>
        <v>316</v>
      </c>
      <c r="J297" s="12">
        <f t="shared" si="15"/>
        <v>287</v>
      </c>
      <c r="K297" s="12">
        <f t="shared" si="15"/>
        <v>313</v>
      </c>
    </row>
    <row r="298" spans="1:11">
      <c r="A298" s="84">
        <v>288</v>
      </c>
      <c r="B298" s="12">
        <f t="shared" si="16"/>
        <v>321</v>
      </c>
      <c r="C298" s="12">
        <f t="shared" si="15"/>
        <v>304</v>
      </c>
      <c r="D298" s="12">
        <f t="shared" si="15"/>
        <v>332</v>
      </c>
      <c r="E298" s="12">
        <f t="shared" si="15"/>
        <v>302</v>
      </c>
      <c r="F298" s="12">
        <f t="shared" si="15"/>
        <v>309</v>
      </c>
      <c r="G298" s="12">
        <f t="shared" si="15"/>
        <v>326</v>
      </c>
      <c r="H298" s="12">
        <f t="shared" si="15"/>
        <v>307</v>
      </c>
      <c r="I298" s="12">
        <f t="shared" si="15"/>
        <v>317</v>
      </c>
      <c r="J298" s="12">
        <f t="shared" si="15"/>
        <v>288</v>
      </c>
      <c r="K298" s="12">
        <f t="shared" si="15"/>
        <v>314</v>
      </c>
    </row>
    <row r="299" spans="1:11">
      <c r="A299" s="84">
        <v>289</v>
      </c>
      <c r="B299" s="12">
        <f t="shared" si="16"/>
        <v>322</v>
      </c>
      <c r="C299" s="12">
        <f t="shared" si="15"/>
        <v>305</v>
      </c>
      <c r="D299" s="12">
        <f t="shared" si="15"/>
        <v>333</v>
      </c>
      <c r="E299" s="12">
        <f t="shared" si="15"/>
        <v>303</v>
      </c>
      <c r="F299" s="12">
        <f t="shared" si="15"/>
        <v>310</v>
      </c>
      <c r="G299" s="12">
        <f t="shared" si="15"/>
        <v>327</v>
      </c>
      <c r="H299" s="12">
        <f t="shared" si="15"/>
        <v>308</v>
      </c>
      <c r="I299" s="12">
        <f t="shared" si="15"/>
        <v>318</v>
      </c>
      <c r="J299" s="12">
        <f t="shared" si="15"/>
        <v>289</v>
      </c>
      <c r="K299" s="12">
        <f t="shared" si="15"/>
        <v>314</v>
      </c>
    </row>
    <row r="300" spans="1:11">
      <c r="A300" s="84">
        <v>290</v>
      </c>
      <c r="B300" s="12">
        <f t="shared" si="16"/>
        <v>323</v>
      </c>
      <c r="C300" s="12">
        <f t="shared" si="15"/>
        <v>306</v>
      </c>
      <c r="D300" s="12">
        <f t="shared" si="15"/>
        <v>334</v>
      </c>
      <c r="E300" s="12">
        <f t="shared" si="15"/>
        <v>304</v>
      </c>
      <c r="F300" s="12">
        <f t="shared" si="15"/>
        <v>311</v>
      </c>
      <c r="G300" s="12">
        <f t="shared" si="15"/>
        <v>328</v>
      </c>
      <c r="H300" s="12">
        <f t="shared" si="15"/>
        <v>309</v>
      </c>
      <c r="I300" s="12">
        <f t="shared" si="15"/>
        <v>320</v>
      </c>
      <c r="J300" s="12">
        <f t="shared" si="15"/>
        <v>290</v>
      </c>
      <c r="K300" s="12">
        <f t="shared" si="15"/>
        <v>315</v>
      </c>
    </row>
    <row r="301" spans="1:11">
      <c r="A301" s="84">
        <v>291</v>
      </c>
      <c r="B301" s="12">
        <f t="shared" si="16"/>
        <v>325</v>
      </c>
      <c r="C301" s="12">
        <f t="shared" si="15"/>
        <v>307</v>
      </c>
      <c r="D301" s="12">
        <f t="shared" si="15"/>
        <v>335</v>
      </c>
      <c r="E301" s="12">
        <f t="shared" si="15"/>
        <v>306</v>
      </c>
      <c r="F301" s="12">
        <f t="shared" si="15"/>
        <v>312</v>
      </c>
      <c r="G301" s="12">
        <f t="shared" si="15"/>
        <v>329</v>
      </c>
      <c r="H301" s="12">
        <f t="shared" si="15"/>
        <v>310</v>
      </c>
      <c r="I301" s="12">
        <f t="shared" si="15"/>
        <v>321</v>
      </c>
      <c r="J301" s="12">
        <f t="shared" si="15"/>
        <v>291</v>
      </c>
      <c r="K301" s="12">
        <f t="shared" si="15"/>
        <v>316</v>
      </c>
    </row>
    <row r="302" spans="1:11">
      <c r="A302" s="84">
        <v>292</v>
      </c>
      <c r="B302" s="12">
        <f t="shared" si="16"/>
        <v>326</v>
      </c>
      <c r="C302" s="12">
        <f t="shared" si="15"/>
        <v>308</v>
      </c>
      <c r="D302" s="12">
        <f t="shared" si="15"/>
        <v>337</v>
      </c>
      <c r="E302" s="12">
        <f t="shared" si="15"/>
        <v>307</v>
      </c>
      <c r="F302" s="12">
        <f t="shared" si="15"/>
        <v>313</v>
      </c>
      <c r="G302" s="12">
        <f t="shared" si="15"/>
        <v>330</v>
      </c>
      <c r="H302" s="12">
        <f t="shared" si="15"/>
        <v>311</v>
      </c>
      <c r="I302" s="12">
        <f t="shared" si="15"/>
        <v>322</v>
      </c>
      <c r="J302" s="12">
        <f t="shared" si="15"/>
        <v>292</v>
      </c>
      <c r="K302" s="12">
        <f t="shared" si="15"/>
        <v>317</v>
      </c>
    </row>
    <row r="303" spans="1:11">
      <c r="A303" s="84">
        <v>293</v>
      </c>
      <c r="B303" s="12">
        <f t="shared" si="16"/>
        <v>327</v>
      </c>
      <c r="C303" s="12">
        <f t="shared" si="15"/>
        <v>309</v>
      </c>
      <c r="D303" s="12">
        <f t="shared" si="15"/>
        <v>338</v>
      </c>
      <c r="E303" s="12">
        <f t="shared" si="15"/>
        <v>308</v>
      </c>
      <c r="F303" s="12">
        <f t="shared" si="15"/>
        <v>314</v>
      </c>
      <c r="G303" s="12">
        <f t="shared" si="15"/>
        <v>331</v>
      </c>
      <c r="H303" s="12">
        <f t="shared" si="15"/>
        <v>311</v>
      </c>
      <c r="I303" s="12">
        <f t="shared" si="15"/>
        <v>323</v>
      </c>
      <c r="J303" s="12">
        <f t="shared" si="15"/>
        <v>293</v>
      </c>
      <c r="K303" s="12">
        <f t="shared" si="15"/>
        <v>318</v>
      </c>
    </row>
    <row r="304" spans="1:11">
      <c r="A304" s="84">
        <v>294</v>
      </c>
      <c r="B304" s="12">
        <f t="shared" si="16"/>
        <v>328</v>
      </c>
      <c r="C304" s="12">
        <f t="shared" si="15"/>
        <v>310</v>
      </c>
      <c r="D304" s="12">
        <f t="shared" si="15"/>
        <v>339</v>
      </c>
      <c r="E304" s="12">
        <f t="shared" si="15"/>
        <v>309</v>
      </c>
      <c r="F304" s="12">
        <f t="shared" si="15"/>
        <v>315</v>
      </c>
      <c r="G304" s="12">
        <f t="shared" si="15"/>
        <v>332</v>
      </c>
      <c r="H304" s="12">
        <f t="shared" si="15"/>
        <v>312</v>
      </c>
      <c r="I304" s="12">
        <f t="shared" si="15"/>
        <v>324</v>
      </c>
      <c r="J304" s="12">
        <f t="shared" si="15"/>
        <v>294</v>
      </c>
      <c r="K304" s="12">
        <f t="shared" si="15"/>
        <v>319</v>
      </c>
    </row>
    <row r="305" spans="1:11">
      <c r="A305" s="84">
        <v>295</v>
      </c>
      <c r="B305" s="12">
        <f t="shared" si="16"/>
        <v>329</v>
      </c>
      <c r="C305" s="12">
        <f t="shared" si="15"/>
        <v>311</v>
      </c>
      <c r="D305" s="12">
        <f t="shared" si="15"/>
        <v>340</v>
      </c>
      <c r="E305" s="12">
        <f t="shared" si="15"/>
        <v>310</v>
      </c>
      <c r="F305" s="12">
        <f t="shared" si="15"/>
        <v>316</v>
      </c>
      <c r="G305" s="12">
        <f t="shared" si="15"/>
        <v>333</v>
      </c>
      <c r="H305" s="12">
        <f t="shared" si="15"/>
        <v>313</v>
      </c>
      <c r="I305" s="12">
        <f t="shared" si="15"/>
        <v>325</v>
      </c>
      <c r="J305" s="12">
        <f t="shared" si="15"/>
        <v>295</v>
      </c>
      <c r="K305" s="12">
        <f t="shared" si="15"/>
        <v>320</v>
      </c>
    </row>
    <row r="306" spans="1:11">
      <c r="A306" s="84">
        <v>296</v>
      </c>
      <c r="B306" s="12">
        <f t="shared" si="16"/>
        <v>330</v>
      </c>
      <c r="C306" s="12">
        <f t="shared" si="15"/>
        <v>312</v>
      </c>
      <c r="D306" s="12">
        <f t="shared" si="15"/>
        <v>341</v>
      </c>
      <c r="E306" s="12">
        <f t="shared" si="15"/>
        <v>311</v>
      </c>
      <c r="F306" s="12">
        <f t="shared" si="15"/>
        <v>317</v>
      </c>
      <c r="G306" s="12">
        <f t="shared" si="15"/>
        <v>335</v>
      </c>
      <c r="H306" s="12">
        <f t="shared" si="15"/>
        <v>314</v>
      </c>
      <c r="I306" s="12">
        <f t="shared" si="15"/>
        <v>326</v>
      </c>
      <c r="J306" s="12">
        <f t="shared" si="15"/>
        <v>296</v>
      </c>
      <c r="K306" s="12">
        <f t="shared" si="15"/>
        <v>321</v>
      </c>
    </row>
    <row r="307" spans="1:11">
      <c r="A307" s="84">
        <v>297</v>
      </c>
      <c r="B307" s="12">
        <f t="shared" si="16"/>
        <v>331</v>
      </c>
      <c r="C307" s="12">
        <f t="shared" si="15"/>
        <v>313</v>
      </c>
      <c r="D307" s="12">
        <f t="shared" si="15"/>
        <v>343</v>
      </c>
      <c r="E307" s="12">
        <f t="shared" si="15"/>
        <v>313</v>
      </c>
      <c r="F307" s="12">
        <f t="shared" si="15"/>
        <v>318</v>
      </c>
      <c r="G307" s="12">
        <f t="shared" si="15"/>
        <v>336</v>
      </c>
      <c r="H307" s="12">
        <f t="shared" si="15"/>
        <v>315</v>
      </c>
      <c r="I307" s="12">
        <f t="shared" si="15"/>
        <v>328</v>
      </c>
      <c r="J307" s="12">
        <f t="shared" si="15"/>
        <v>297</v>
      </c>
      <c r="K307" s="12">
        <f t="shared" si="15"/>
        <v>322</v>
      </c>
    </row>
    <row r="308" spans="1:11">
      <c r="A308" s="84">
        <v>298</v>
      </c>
      <c r="B308" s="12">
        <f t="shared" si="16"/>
        <v>332</v>
      </c>
      <c r="C308" s="12">
        <f t="shared" si="15"/>
        <v>314</v>
      </c>
      <c r="D308" s="12">
        <f t="shared" si="15"/>
        <v>344</v>
      </c>
      <c r="E308" s="12">
        <f t="shared" si="15"/>
        <v>314</v>
      </c>
      <c r="F308" s="12">
        <f t="shared" si="15"/>
        <v>318</v>
      </c>
      <c r="G308" s="12">
        <f t="shared" si="15"/>
        <v>337</v>
      </c>
      <c r="H308" s="12">
        <f t="shared" si="15"/>
        <v>316</v>
      </c>
      <c r="I308" s="12">
        <f t="shared" si="15"/>
        <v>329</v>
      </c>
      <c r="J308" s="12">
        <f t="shared" si="15"/>
        <v>298</v>
      </c>
      <c r="K308" s="12">
        <f t="shared" si="15"/>
        <v>323</v>
      </c>
    </row>
    <row r="309" spans="1:11">
      <c r="A309" s="84">
        <v>299</v>
      </c>
      <c r="B309" s="12">
        <f t="shared" si="16"/>
        <v>334</v>
      </c>
      <c r="C309" s="12">
        <f t="shared" si="15"/>
        <v>315</v>
      </c>
      <c r="D309" s="12">
        <f t="shared" si="15"/>
        <v>345</v>
      </c>
      <c r="E309" s="12">
        <f t="shared" si="15"/>
        <v>315</v>
      </c>
      <c r="F309" s="12">
        <f t="shared" si="15"/>
        <v>319</v>
      </c>
      <c r="G309" s="12">
        <f t="shared" si="15"/>
        <v>338</v>
      </c>
      <c r="H309" s="12">
        <f t="shared" si="15"/>
        <v>317</v>
      </c>
      <c r="I309" s="12">
        <f t="shared" si="15"/>
        <v>330</v>
      </c>
      <c r="J309" s="12">
        <f t="shared" si="15"/>
        <v>299</v>
      </c>
      <c r="K309" s="12">
        <f t="shared" si="15"/>
        <v>324</v>
      </c>
    </row>
    <row r="310" spans="1:11">
      <c r="A310" s="84">
        <v>300</v>
      </c>
      <c r="B310" s="12">
        <f t="shared" si="16"/>
        <v>335</v>
      </c>
      <c r="C310" s="12">
        <f t="shared" si="15"/>
        <v>316</v>
      </c>
      <c r="D310" s="12">
        <f t="shared" si="15"/>
        <v>346</v>
      </c>
      <c r="E310" s="12">
        <f t="shared" si="15"/>
        <v>316</v>
      </c>
      <c r="F310" s="12">
        <f t="shared" si="15"/>
        <v>320</v>
      </c>
      <c r="G310" s="12">
        <f t="shared" si="15"/>
        <v>339</v>
      </c>
      <c r="H310" s="12">
        <f t="shared" si="15"/>
        <v>318</v>
      </c>
      <c r="I310" s="12">
        <f t="shared" si="15"/>
        <v>331</v>
      </c>
      <c r="J310" s="12">
        <f t="shared" si="15"/>
        <v>300</v>
      </c>
      <c r="K310" s="12">
        <f t="shared" si="15"/>
        <v>325</v>
      </c>
    </row>
    <row r="311" spans="1:11">
      <c r="A311" s="84">
        <v>301</v>
      </c>
      <c r="B311" s="12">
        <f t="shared" si="16"/>
        <v>336</v>
      </c>
      <c r="C311" s="12">
        <f t="shared" si="15"/>
        <v>316</v>
      </c>
      <c r="D311" s="12">
        <f t="shared" si="15"/>
        <v>348</v>
      </c>
      <c r="E311" s="12">
        <f t="shared" si="15"/>
        <v>317</v>
      </c>
      <c r="F311" s="12">
        <f t="shared" si="15"/>
        <v>321</v>
      </c>
      <c r="G311" s="12">
        <f t="shared" ref="C311:K339" si="17">IF(ROUND($A311*G$6+G$7,0)&lt;1,1,ROUND($A311*G$6+G$7,0))</f>
        <v>340</v>
      </c>
      <c r="H311" s="12">
        <f t="shared" si="17"/>
        <v>319</v>
      </c>
      <c r="I311" s="12">
        <f t="shared" si="17"/>
        <v>332</v>
      </c>
      <c r="J311" s="12">
        <f t="shared" si="17"/>
        <v>301</v>
      </c>
      <c r="K311" s="12">
        <f t="shared" si="17"/>
        <v>326</v>
      </c>
    </row>
    <row r="312" spans="1:11">
      <c r="A312" s="84">
        <v>302</v>
      </c>
      <c r="B312" s="12">
        <f t="shared" si="16"/>
        <v>337</v>
      </c>
      <c r="C312" s="12">
        <f t="shared" si="17"/>
        <v>317</v>
      </c>
      <c r="D312" s="12">
        <f t="shared" si="17"/>
        <v>349</v>
      </c>
      <c r="E312" s="12">
        <f t="shared" si="17"/>
        <v>318</v>
      </c>
      <c r="F312" s="12">
        <f t="shared" si="17"/>
        <v>322</v>
      </c>
      <c r="G312" s="12">
        <f t="shared" si="17"/>
        <v>341</v>
      </c>
      <c r="H312" s="12">
        <f t="shared" si="17"/>
        <v>320</v>
      </c>
      <c r="I312" s="12">
        <f t="shared" si="17"/>
        <v>333</v>
      </c>
      <c r="J312" s="12">
        <f t="shared" si="17"/>
        <v>303</v>
      </c>
      <c r="K312" s="12">
        <f t="shared" si="17"/>
        <v>327</v>
      </c>
    </row>
    <row r="313" spans="1:11">
      <c r="A313" s="84">
        <v>303</v>
      </c>
      <c r="B313" s="12">
        <f t="shared" si="16"/>
        <v>338</v>
      </c>
      <c r="C313" s="12">
        <f t="shared" si="17"/>
        <v>318</v>
      </c>
      <c r="D313" s="12">
        <f t="shared" si="17"/>
        <v>350</v>
      </c>
      <c r="E313" s="12">
        <f t="shared" si="17"/>
        <v>319</v>
      </c>
      <c r="F313" s="12">
        <f t="shared" si="17"/>
        <v>323</v>
      </c>
      <c r="G313" s="12">
        <f t="shared" si="17"/>
        <v>342</v>
      </c>
      <c r="H313" s="12">
        <f t="shared" si="17"/>
        <v>321</v>
      </c>
      <c r="I313" s="12">
        <f t="shared" si="17"/>
        <v>335</v>
      </c>
      <c r="J313" s="12">
        <f t="shared" si="17"/>
        <v>304</v>
      </c>
      <c r="K313" s="12">
        <f t="shared" si="17"/>
        <v>328</v>
      </c>
    </row>
    <row r="314" spans="1:11">
      <c r="A314" s="84">
        <v>304</v>
      </c>
      <c r="B314" s="12">
        <f t="shared" si="16"/>
        <v>339</v>
      </c>
      <c r="C314" s="12">
        <f t="shared" si="17"/>
        <v>319</v>
      </c>
      <c r="D314" s="12">
        <f t="shared" si="17"/>
        <v>351</v>
      </c>
      <c r="E314" s="12">
        <f t="shared" si="17"/>
        <v>321</v>
      </c>
      <c r="F314" s="12">
        <f t="shared" si="17"/>
        <v>324</v>
      </c>
      <c r="G314" s="12">
        <f t="shared" si="17"/>
        <v>343</v>
      </c>
      <c r="H314" s="12">
        <f t="shared" si="17"/>
        <v>322</v>
      </c>
      <c r="I314" s="12">
        <f t="shared" si="17"/>
        <v>336</v>
      </c>
      <c r="J314" s="12">
        <f t="shared" si="17"/>
        <v>305</v>
      </c>
      <c r="K314" s="12">
        <f t="shared" si="17"/>
        <v>329</v>
      </c>
    </row>
    <row r="315" spans="1:11">
      <c r="A315" s="84">
        <v>305</v>
      </c>
      <c r="B315" s="12">
        <f t="shared" si="16"/>
        <v>340</v>
      </c>
      <c r="C315" s="12">
        <f t="shared" si="17"/>
        <v>320</v>
      </c>
      <c r="D315" s="12">
        <f t="shared" si="17"/>
        <v>352</v>
      </c>
      <c r="E315" s="12">
        <f t="shared" si="17"/>
        <v>322</v>
      </c>
      <c r="F315" s="12">
        <f t="shared" si="17"/>
        <v>325</v>
      </c>
      <c r="G315" s="12">
        <f t="shared" si="17"/>
        <v>344</v>
      </c>
      <c r="H315" s="12">
        <f t="shared" si="17"/>
        <v>323</v>
      </c>
      <c r="I315" s="12">
        <f t="shared" si="17"/>
        <v>337</v>
      </c>
      <c r="J315" s="12">
        <f t="shared" si="17"/>
        <v>306</v>
      </c>
      <c r="K315" s="12">
        <f t="shared" si="17"/>
        <v>329</v>
      </c>
    </row>
    <row r="316" spans="1:11">
      <c r="A316" s="84">
        <v>306</v>
      </c>
      <c r="B316" s="12">
        <f t="shared" si="16"/>
        <v>341</v>
      </c>
      <c r="C316" s="12">
        <f t="shared" si="17"/>
        <v>321</v>
      </c>
      <c r="D316" s="12">
        <f t="shared" si="17"/>
        <v>354</v>
      </c>
      <c r="E316" s="12">
        <f t="shared" si="17"/>
        <v>323</v>
      </c>
      <c r="F316" s="12">
        <f t="shared" si="17"/>
        <v>326</v>
      </c>
      <c r="G316" s="12">
        <f t="shared" si="17"/>
        <v>345</v>
      </c>
      <c r="H316" s="12">
        <f t="shared" si="17"/>
        <v>324</v>
      </c>
      <c r="I316" s="12">
        <f t="shared" si="17"/>
        <v>338</v>
      </c>
      <c r="J316" s="12">
        <f t="shared" si="17"/>
        <v>307</v>
      </c>
      <c r="K316" s="12">
        <f t="shared" si="17"/>
        <v>330</v>
      </c>
    </row>
    <row r="317" spans="1:11">
      <c r="A317" s="84">
        <v>307</v>
      </c>
      <c r="B317" s="12">
        <f t="shared" si="16"/>
        <v>342</v>
      </c>
      <c r="C317" s="12">
        <f t="shared" si="17"/>
        <v>322</v>
      </c>
      <c r="D317" s="12">
        <f t="shared" si="17"/>
        <v>355</v>
      </c>
      <c r="E317" s="12">
        <f t="shared" si="17"/>
        <v>324</v>
      </c>
      <c r="F317" s="12">
        <f t="shared" si="17"/>
        <v>327</v>
      </c>
      <c r="G317" s="12">
        <f t="shared" si="17"/>
        <v>346</v>
      </c>
      <c r="H317" s="12">
        <f t="shared" si="17"/>
        <v>325</v>
      </c>
      <c r="I317" s="12">
        <f t="shared" si="17"/>
        <v>339</v>
      </c>
      <c r="J317" s="12">
        <f t="shared" si="17"/>
        <v>308</v>
      </c>
      <c r="K317" s="12">
        <f t="shared" si="17"/>
        <v>331</v>
      </c>
    </row>
    <row r="318" spans="1:11">
      <c r="A318" s="84">
        <v>308</v>
      </c>
      <c r="B318" s="12">
        <f t="shared" si="16"/>
        <v>344</v>
      </c>
      <c r="C318" s="12">
        <f t="shared" si="17"/>
        <v>323</v>
      </c>
      <c r="D318" s="12">
        <f t="shared" si="17"/>
        <v>356</v>
      </c>
      <c r="E318" s="12">
        <f t="shared" si="17"/>
        <v>325</v>
      </c>
      <c r="F318" s="12">
        <f t="shared" si="17"/>
        <v>328</v>
      </c>
      <c r="G318" s="12">
        <f t="shared" si="17"/>
        <v>348</v>
      </c>
      <c r="H318" s="12">
        <f t="shared" si="17"/>
        <v>326</v>
      </c>
      <c r="I318" s="12">
        <f t="shared" si="17"/>
        <v>340</v>
      </c>
      <c r="J318" s="12">
        <f t="shared" si="17"/>
        <v>309</v>
      </c>
      <c r="K318" s="12">
        <f t="shared" si="17"/>
        <v>332</v>
      </c>
    </row>
    <row r="319" spans="1:11">
      <c r="A319" s="84">
        <v>309</v>
      </c>
      <c r="B319" s="12">
        <f t="shared" si="16"/>
        <v>345</v>
      </c>
      <c r="C319" s="12">
        <f t="shared" si="17"/>
        <v>324</v>
      </c>
      <c r="D319" s="12">
        <f t="shared" si="17"/>
        <v>357</v>
      </c>
      <c r="E319" s="12">
        <f t="shared" si="17"/>
        <v>326</v>
      </c>
      <c r="F319" s="12">
        <f t="shared" si="17"/>
        <v>329</v>
      </c>
      <c r="G319" s="12">
        <f t="shared" si="17"/>
        <v>349</v>
      </c>
      <c r="H319" s="12">
        <f t="shared" si="17"/>
        <v>327</v>
      </c>
      <c r="I319" s="12">
        <f t="shared" si="17"/>
        <v>342</v>
      </c>
      <c r="J319" s="12">
        <f t="shared" si="17"/>
        <v>310</v>
      </c>
      <c r="K319" s="12">
        <f t="shared" si="17"/>
        <v>333</v>
      </c>
    </row>
    <row r="320" spans="1:11">
      <c r="A320" s="84">
        <v>310</v>
      </c>
      <c r="B320" s="12">
        <f t="shared" si="16"/>
        <v>346</v>
      </c>
      <c r="C320" s="12">
        <f t="shared" si="17"/>
        <v>325</v>
      </c>
      <c r="D320" s="12">
        <f t="shared" si="17"/>
        <v>358</v>
      </c>
      <c r="E320" s="12">
        <f t="shared" si="17"/>
        <v>328</v>
      </c>
      <c r="F320" s="12">
        <f t="shared" si="17"/>
        <v>330</v>
      </c>
      <c r="G320" s="12">
        <f t="shared" si="17"/>
        <v>350</v>
      </c>
      <c r="H320" s="12">
        <f t="shared" si="17"/>
        <v>328</v>
      </c>
      <c r="I320" s="12">
        <f t="shared" si="17"/>
        <v>343</v>
      </c>
      <c r="J320" s="12">
        <f t="shared" si="17"/>
        <v>311</v>
      </c>
      <c r="K320" s="12">
        <f t="shared" si="17"/>
        <v>334</v>
      </c>
    </row>
    <row r="321" spans="1:11">
      <c r="A321" s="84">
        <v>311</v>
      </c>
      <c r="B321" s="12">
        <f t="shared" si="16"/>
        <v>347</v>
      </c>
      <c r="C321" s="12">
        <f t="shared" si="17"/>
        <v>326</v>
      </c>
      <c r="D321" s="12">
        <f t="shared" si="17"/>
        <v>360</v>
      </c>
      <c r="E321" s="12">
        <f t="shared" si="17"/>
        <v>329</v>
      </c>
      <c r="F321" s="12">
        <f t="shared" si="17"/>
        <v>331</v>
      </c>
      <c r="G321" s="12">
        <f t="shared" si="17"/>
        <v>351</v>
      </c>
      <c r="H321" s="12">
        <f t="shared" si="17"/>
        <v>329</v>
      </c>
      <c r="I321" s="12">
        <f t="shared" si="17"/>
        <v>344</v>
      </c>
      <c r="J321" s="12">
        <f t="shared" si="17"/>
        <v>312</v>
      </c>
      <c r="K321" s="12">
        <f t="shared" si="17"/>
        <v>335</v>
      </c>
    </row>
    <row r="322" spans="1:11">
      <c r="A322" s="84">
        <v>312</v>
      </c>
      <c r="B322" s="12">
        <f t="shared" si="16"/>
        <v>348</v>
      </c>
      <c r="C322" s="12">
        <f t="shared" si="17"/>
        <v>327</v>
      </c>
      <c r="D322" s="12">
        <f t="shared" si="17"/>
        <v>361</v>
      </c>
      <c r="E322" s="12">
        <f t="shared" si="17"/>
        <v>330</v>
      </c>
      <c r="F322" s="12">
        <f t="shared" si="17"/>
        <v>332</v>
      </c>
      <c r="G322" s="12">
        <f t="shared" si="17"/>
        <v>352</v>
      </c>
      <c r="H322" s="12">
        <f t="shared" si="17"/>
        <v>330</v>
      </c>
      <c r="I322" s="12">
        <f t="shared" si="17"/>
        <v>345</v>
      </c>
      <c r="J322" s="12">
        <f t="shared" si="17"/>
        <v>313</v>
      </c>
      <c r="K322" s="12">
        <f t="shared" si="17"/>
        <v>336</v>
      </c>
    </row>
    <row r="323" spans="1:11">
      <c r="A323" s="84">
        <v>313</v>
      </c>
      <c r="B323" s="12">
        <f t="shared" si="16"/>
        <v>349</v>
      </c>
      <c r="C323" s="12">
        <f t="shared" si="17"/>
        <v>328</v>
      </c>
      <c r="D323" s="12">
        <f t="shared" si="17"/>
        <v>362</v>
      </c>
      <c r="E323" s="12">
        <f t="shared" si="17"/>
        <v>331</v>
      </c>
      <c r="F323" s="12">
        <f t="shared" si="17"/>
        <v>333</v>
      </c>
      <c r="G323" s="12">
        <f t="shared" si="17"/>
        <v>353</v>
      </c>
      <c r="H323" s="12">
        <f t="shared" si="17"/>
        <v>331</v>
      </c>
      <c r="I323" s="12">
        <f t="shared" si="17"/>
        <v>346</v>
      </c>
      <c r="J323" s="12">
        <f t="shared" si="17"/>
        <v>314</v>
      </c>
      <c r="K323" s="12">
        <f t="shared" si="17"/>
        <v>337</v>
      </c>
    </row>
    <row r="324" spans="1:11">
      <c r="A324" s="84">
        <v>314</v>
      </c>
      <c r="B324" s="12">
        <f t="shared" si="16"/>
        <v>350</v>
      </c>
      <c r="C324" s="12">
        <f t="shared" si="17"/>
        <v>329</v>
      </c>
      <c r="D324" s="12">
        <f t="shared" si="17"/>
        <v>363</v>
      </c>
      <c r="E324" s="12">
        <f t="shared" si="17"/>
        <v>332</v>
      </c>
      <c r="F324" s="12">
        <f t="shared" si="17"/>
        <v>333</v>
      </c>
      <c r="G324" s="12">
        <f t="shared" si="17"/>
        <v>354</v>
      </c>
      <c r="H324" s="12">
        <f t="shared" si="17"/>
        <v>332</v>
      </c>
      <c r="I324" s="12">
        <f t="shared" si="17"/>
        <v>347</v>
      </c>
      <c r="J324" s="12">
        <f t="shared" si="17"/>
        <v>315</v>
      </c>
      <c r="K324" s="12">
        <f t="shared" si="17"/>
        <v>338</v>
      </c>
    </row>
    <row r="325" spans="1:11">
      <c r="A325" s="84">
        <v>315</v>
      </c>
      <c r="B325" s="12">
        <f t="shared" si="16"/>
        <v>351</v>
      </c>
      <c r="C325" s="12">
        <f t="shared" si="17"/>
        <v>330</v>
      </c>
      <c r="D325" s="12">
        <f t="shared" si="17"/>
        <v>364</v>
      </c>
      <c r="E325" s="12">
        <f t="shared" si="17"/>
        <v>333</v>
      </c>
      <c r="F325" s="12">
        <f t="shared" si="17"/>
        <v>334</v>
      </c>
      <c r="G325" s="12">
        <f t="shared" si="17"/>
        <v>355</v>
      </c>
      <c r="H325" s="12">
        <f t="shared" si="17"/>
        <v>333</v>
      </c>
      <c r="I325" s="12">
        <f t="shared" si="17"/>
        <v>348</v>
      </c>
      <c r="J325" s="12">
        <f t="shared" si="17"/>
        <v>316</v>
      </c>
      <c r="K325" s="12">
        <f t="shared" si="17"/>
        <v>339</v>
      </c>
    </row>
    <row r="326" spans="1:11">
      <c r="A326" s="84">
        <v>316</v>
      </c>
      <c r="B326" s="12">
        <f t="shared" si="16"/>
        <v>353</v>
      </c>
      <c r="C326" s="12">
        <f t="shared" si="17"/>
        <v>331</v>
      </c>
      <c r="D326" s="12">
        <f t="shared" si="17"/>
        <v>366</v>
      </c>
      <c r="E326" s="12">
        <f t="shared" si="17"/>
        <v>335</v>
      </c>
      <c r="F326" s="12">
        <f t="shared" si="17"/>
        <v>335</v>
      </c>
      <c r="G326" s="12">
        <f t="shared" si="17"/>
        <v>356</v>
      </c>
      <c r="H326" s="12">
        <f t="shared" si="17"/>
        <v>334</v>
      </c>
      <c r="I326" s="12">
        <f t="shared" si="17"/>
        <v>350</v>
      </c>
      <c r="J326" s="12">
        <f t="shared" si="17"/>
        <v>317</v>
      </c>
      <c r="K326" s="12">
        <f t="shared" si="17"/>
        <v>340</v>
      </c>
    </row>
    <row r="327" spans="1:11">
      <c r="A327" s="84">
        <v>317</v>
      </c>
      <c r="B327" s="12">
        <f t="shared" si="16"/>
        <v>354</v>
      </c>
      <c r="C327" s="12">
        <f t="shared" si="17"/>
        <v>332</v>
      </c>
      <c r="D327" s="12">
        <f t="shared" si="17"/>
        <v>367</v>
      </c>
      <c r="E327" s="12">
        <f t="shared" si="17"/>
        <v>336</v>
      </c>
      <c r="F327" s="12">
        <f t="shared" si="17"/>
        <v>336</v>
      </c>
      <c r="G327" s="12">
        <f t="shared" si="17"/>
        <v>357</v>
      </c>
      <c r="H327" s="12">
        <f t="shared" si="17"/>
        <v>335</v>
      </c>
      <c r="I327" s="12">
        <f t="shared" si="17"/>
        <v>351</v>
      </c>
      <c r="J327" s="12">
        <f t="shared" si="17"/>
        <v>318</v>
      </c>
      <c r="K327" s="12">
        <f t="shared" si="17"/>
        <v>341</v>
      </c>
    </row>
    <row r="328" spans="1:11">
      <c r="A328" s="84">
        <v>318</v>
      </c>
      <c r="B328" s="12">
        <f t="shared" si="16"/>
        <v>355</v>
      </c>
      <c r="C328" s="12">
        <f t="shared" si="17"/>
        <v>333</v>
      </c>
      <c r="D328" s="12">
        <f t="shared" si="17"/>
        <v>368</v>
      </c>
      <c r="E328" s="12">
        <f t="shared" si="17"/>
        <v>337</v>
      </c>
      <c r="F328" s="12">
        <f t="shared" si="17"/>
        <v>337</v>
      </c>
      <c r="G328" s="12">
        <f t="shared" si="17"/>
        <v>358</v>
      </c>
      <c r="H328" s="12">
        <f t="shared" si="17"/>
        <v>336</v>
      </c>
      <c r="I328" s="12">
        <f t="shared" si="17"/>
        <v>352</v>
      </c>
      <c r="J328" s="12">
        <f t="shared" si="17"/>
        <v>319</v>
      </c>
      <c r="K328" s="12">
        <f t="shared" si="17"/>
        <v>342</v>
      </c>
    </row>
    <row r="329" spans="1:11">
      <c r="A329" s="84">
        <v>319</v>
      </c>
      <c r="B329" s="12">
        <f t="shared" si="16"/>
        <v>356</v>
      </c>
      <c r="C329" s="12">
        <f t="shared" si="17"/>
        <v>334</v>
      </c>
      <c r="D329" s="12">
        <f t="shared" si="17"/>
        <v>369</v>
      </c>
      <c r="E329" s="12">
        <f t="shared" si="17"/>
        <v>338</v>
      </c>
      <c r="F329" s="12">
        <f t="shared" si="17"/>
        <v>338</v>
      </c>
      <c r="G329" s="12">
        <f t="shared" si="17"/>
        <v>360</v>
      </c>
      <c r="H329" s="12">
        <f t="shared" si="17"/>
        <v>337</v>
      </c>
      <c r="I329" s="12">
        <f t="shared" si="17"/>
        <v>353</v>
      </c>
      <c r="J329" s="12">
        <f t="shared" si="17"/>
        <v>320</v>
      </c>
      <c r="K329" s="12">
        <f t="shared" si="17"/>
        <v>343</v>
      </c>
    </row>
    <row r="330" spans="1:11">
      <c r="A330" s="84">
        <v>320</v>
      </c>
      <c r="B330" s="12">
        <f t="shared" si="16"/>
        <v>357</v>
      </c>
      <c r="C330" s="12">
        <f t="shared" si="17"/>
        <v>335</v>
      </c>
      <c r="D330" s="12">
        <f t="shared" si="17"/>
        <v>371</v>
      </c>
      <c r="E330" s="12">
        <f t="shared" si="17"/>
        <v>339</v>
      </c>
      <c r="F330" s="12">
        <f t="shared" si="17"/>
        <v>339</v>
      </c>
      <c r="G330" s="12">
        <f t="shared" si="17"/>
        <v>361</v>
      </c>
      <c r="H330" s="12">
        <f t="shared" si="17"/>
        <v>338</v>
      </c>
      <c r="I330" s="12">
        <f t="shared" si="17"/>
        <v>354</v>
      </c>
      <c r="J330" s="12">
        <f t="shared" si="17"/>
        <v>321</v>
      </c>
      <c r="K330" s="12">
        <f t="shared" si="17"/>
        <v>343</v>
      </c>
    </row>
    <row r="331" spans="1:11">
      <c r="A331" s="84">
        <v>321</v>
      </c>
      <c r="B331" s="12">
        <f t="shared" si="16"/>
        <v>358</v>
      </c>
      <c r="C331" s="12">
        <f t="shared" si="17"/>
        <v>336</v>
      </c>
      <c r="D331" s="12">
        <f t="shared" si="17"/>
        <v>372</v>
      </c>
      <c r="E331" s="12">
        <f t="shared" si="17"/>
        <v>340</v>
      </c>
      <c r="F331" s="12">
        <f t="shared" si="17"/>
        <v>340</v>
      </c>
      <c r="G331" s="12">
        <f t="shared" si="17"/>
        <v>362</v>
      </c>
      <c r="H331" s="12">
        <f t="shared" si="17"/>
        <v>339</v>
      </c>
      <c r="I331" s="12">
        <f t="shared" si="17"/>
        <v>355</v>
      </c>
      <c r="J331" s="12">
        <f t="shared" si="17"/>
        <v>322</v>
      </c>
      <c r="K331" s="12">
        <f t="shared" si="17"/>
        <v>344</v>
      </c>
    </row>
    <row r="332" spans="1:11">
      <c r="A332" s="84">
        <v>322</v>
      </c>
      <c r="B332" s="12">
        <f t="shared" si="16"/>
        <v>359</v>
      </c>
      <c r="C332" s="12">
        <f t="shared" si="17"/>
        <v>337</v>
      </c>
      <c r="D332" s="12">
        <f t="shared" si="17"/>
        <v>373</v>
      </c>
      <c r="E332" s="12">
        <f t="shared" si="17"/>
        <v>341</v>
      </c>
      <c r="F332" s="12">
        <f t="shared" si="17"/>
        <v>341</v>
      </c>
      <c r="G332" s="12">
        <f t="shared" si="17"/>
        <v>363</v>
      </c>
      <c r="H332" s="12">
        <f t="shared" si="17"/>
        <v>340</v>
      </c>
      <c r="I332" s="12">
        <f t="shared" si="17"/>
        <v>357</v>
      </c>
      <c r="J332" s="12">
        <f t="shared" si="17"/>
        <v>324</v>
      </c>
      <c r="K332" s="12">
        <f t="shared" si="17"/>
        <v>345</v>
      </c>
    </row>
    <row r="333" spans="1:11">
      <c r="A333" s="84">
        <v>323</v>
      </c>
      <c r="B333" s="12">
        <f t="shared" si="16"/>
        <v>360</v>
      </c>
      <c r="C333" s="12">
        <f t="shared" si="17"/>
        <v>338</v>
      </c>
      <c r="D333" s="12">
        <f t="shared" si="17"/>
        <v>374</v>
      </c>
      <c r="E333" s="12">
        <f t="shared" si="17"/>
        <v>343</v>
      </c>
      <c r="F333" s="12">
        <f t="shared" si="17"/>
        <v>342</v>
      </c>
      <c r="G333" s="12">
        <f t="shared" si="17"/>
        <v>364</v>
      </c>
      <c r="H333" s="12">
        <f t="shared" si="17"/>
        <v>341</v>
      </c>
      <c r="I333" s="12">
        <f t="shared" si="17"/>
        <v>358</v>
      </c>
      <c r="J333" s="12">
        <f t="shared" si="17"/>
        <v>325</v>
      </c>
      <c r="K333" s="12">
        <f t="shared" si="17"/>
        <v>346</v>
      </c>
    </row>
    <row r="334" spans="1:11">
      <c r="A334" s="84">
        <v>324</v>
      </c>
      <c r="B334" s="12">
        <f t="shared" si="16"/>
        <v>362</v>
      </c>
      <c r="C334" s="12">
        <f t="shared" si="17"/>
        <v>339</v>
      </c>
      <c r="D334" s="12">
        <f t="shared" si="17"/>
        <v>375</v>
      </c>
      <c r="E334" s="12">
        <f t="shared" si="17"/>
        <v>344</v>
      </c>
      <c r="F334" s="12">
        <f t="shared" si="17"/>
        <v>343</v>
      </c>
      <c r="G334" s="12">
        <f t="shared" si="17"/>
        <v>365</v>
      </c>
      <c r="H334" s="12">
        <f t="shared" si="17"/>
        <v>342</v>
      </c>
      <c r="I334" s="12">
        <f t="shared" si="17"/>
        <v>359</v>
      </c>
      <c r="J334" s="12">
        <f t="shared" si="17"/>
        <v>326</v>
      </c>
      <c r="K334" s="12">
        <f t="shared" si="17"/>
        <v>347</v>
      </c>
    </row>
    <row r="335" spans="1:11">
      <c r="A335" s="84">
        <v>325</v>
      </c>
      <c r="B335" s="12">
        <f t="shared" si="16"/>
        <v>363</v>
      </c>
      <c r="C335" s="12">
        <f t="shared" si="17"/>
        <v>340</v>
      </c>
      <c r="D335" s="12">
        <f t="shared" si="17"/>
        <v>377</v>
      </c>
      <c r="E335" s="12">
        <f t="shared" si="17"/>
        <v>345</v>
      </c>
      <c r="F335" s="12">
        <f t="shared" si="17"/>
        <v>344</v>
      </c>
      <c r="G335" s="12">
        <f t="shared" si="17"/>
        <v>366</v>
      </c>
      <c r="H335" s="12">
        <f t="shared" si="17"/>
        <v>343</v>
      </c>
      <c r="I335" s="12">
        <f t="shared" si="17"/>
        <v>360</v>
      </c>
      <c r="J335" s="12">
        <f t="shared" si="17"/>
        <v>327</v>
      </c>
      <c r="K335" s="12">
        <f t="shared" si="17"/>
        <v>348</v>
      </c>
    </row>
    <row r="336" spans="1:11">
      <c r="A336" s="84">
        <v>326</v>
      </c>
      <c r="B336" s="12">
        <f t="shared" si="16"/>
        <v>364</v>
      </c>
      <c r="C336" s="12">
        <f t="shared" si="17"/>
        <v>341</v>
      </c>
      <c r="D336" s="12">
        <f t="shared" si="17"/>
        <v>378</v>
      </c>
      <c r="E336" s="12">
        <f t="shared" si="17"/>
        <v>346</v>
      </c>
      <c r="F336" s="12">
        <f t="shared" si="17"/>
        <v>345</v>
      </c>
      <c r="G336" s="12">
        <f t="shared" si="17"/>
        <v>367</v>
      </c>
      <c r="H336" s="12">
        <f t="shared" si="17"/>
        <v>343</v>
      </c>
      <c r="I336" s="12">
        <f t="shared" si="17"/>
        <v>361</v>
      </c>
      <c r="J336" s="12">
        <f t="shared" si="17"/>
        <v>328</v>
      </c>
      <c r="K336" s="12">
        <f t="shared" si="17"/>
        <v>349</v>
      </c>
    </row>
    <row r="337" spans="1:11">
      <c r="A337" s="84">
        <v>327</v>
      </c>
      <c r="B337" s="12">
        <f t="shared" si="16"/>
        <v>365</v>
      </c>
      <c r="C337" s="12">
        <f t="shared" si="17"/>
        <v>342</v>
      </c>
      <c r="D337" s="12">
        <f t="shared" si="17"/>
        <v>379</v>
      </c>
      <c r="E337" s="12">
        <f t="shared" si="17"/>
        <v>347</v>
      </c>
      <c r="F337" s="12">
        <f t="shared" si="17"/>
        <v>346</v>
      </c>
      <c r="G337" s="12">
        <f t="shared" si="17"/>
        <v>368</v>
      </c>
      <c r="H337" s="12">
        <f t="shared" si="17"/>
        <v>344</v>
      </c>
      <c r="I337" s="12">
        <f t="shared" si="17"/>
        <v>362</v>
      </c>
      <c r="J337" s="12">
        <f t="shared" si="17"/>
        <v>329</v>
      </c>
      <c r="K337" s="12">
        <f t="shared" si="17"/>
        <v>350</v>
      </c>
    </row>
    <row r="338" spans="1:11">
      <c r="A338" s="84">
        <v>328</v>
      </c>
      <c r="B338" s="12">
        <f t="shared" si="16"/>
        <v>366</v>
      </c>
      <c r="C338" s="12">
        <f t="shared" si="17"/>
        <v>343</v>
      </c>
      <c r="D338" s="12">
        <f t="shared" si="17"/>
        <v>380</v>
      </c>
      <c r="E338" s="12">
        <f t="shared" si="17"/>
        <v>348</v>
      </c>
      <c r="F338" s="12">
        <f t="shared" si="17"/>
        <v>347</v>
      </c>
      <c r="G338" s="12">
        <f t="shared" si="17"/>
        <v>369</v>
      </c>
      <c r="H338" s="12">
        <f t="shared" si="17"/>
        <v>345</v>
      </c>
      <c r="I338" s="12">
        <f t="shared" si="17"/>
        <v>364</v>
      </c>
      <c r="J338" s="12">
        <f t="shared" si="17"/>
        <v>330</v>
      </c>
      <c r="K338" s="12">
        <f t="shared" si="17"/>
        <v>351</v>
      </c>
    </row>
    <row r="339" spans="1:11">
      <c r="A339" s="84">
        <v>329</v>
      </c>
      <c r="B339" s="12">
        <f t="shared" si="16"/>
        <v>367</v>
      </c>
      <c r="C339" s="12">
        <f t="shared" si="17"/>
        <v>344</v>
      </c>
      <c r="D339" s="12">
        <f t="shared" si="17"/>
        <v>381</v>
      </c>
      <c r="E339" s="12">
        <f t="shared" si="17"/>
        <v>350</v>
      </c>
      <c r="F339" s="12">
        <f t="shared" si="17"/>
        <v>347</v>
      </c>
      <c r="G339" s="12">
        <f t="shared" si="17"/>
        <v>370</v>
      </c>
      <c r="H339" s="12">
        <f t="shared" si="17"/>
        <v>346</v>
      </c>
      <c r="I339" s="12">
        <f t="shared" si="17"/>
        <v>365</v>
      </c>
      <c r="J339" s="12">
        <f t="shared" ref="C339:K354" si="18">IF(ROUND($A339*J$6+J$7,0)&lt;1,1,ROUND($A339*J$6+J$7,0))</f>
        <v>331</v>
      </c>
      <c r="K339" s="12">
        <f t="shared" si="18"/>
        <v>352</v>
      </c>
    </row>
    <row r="340" spans="1:11">
      <c r="A340" s="84">
        <v>330</v>
      </c>
      <c r="B340" s="12">
        <f t="shared" si="16"/>
        <v>368</v>
      </c>
      <c r="C340" s="12">
        <f t="shared" si="18"/>
        <v>345</v>
      </c>
      <c r="D340" s="12">
        <f t="shared" si="18"/>
        <v>383</v>
      </c>
      <c r="E340" s="12">
        <f t="shared" si="18"/>
        <v>351</v>
      </c>
      <c r="F340" s="12">
        <f t="shared" si="18"/>
        <v>348</v>
      </c>
      <c r="G340" s="12">
        <f t="shared" si="18"/>
        <v>371</v>
      </c>
      <c r="H340" s="12">
        <f t="shared" si="18"/>
        <v>347</v>
      </c>
      <c r="I340" s="12">
        <f t="shared" si="18"/>
        <v>366</v>
      </c>
      <c r="J340" s="12">
        <f t="shared" si="18"/>
        <v>332</v>
      </c>
      <c r="K340" s="12">
        <f t="shared" si="18"/>
        <v>353</v>
      </c>
    </row>
    <row r="341" spans="1:11">
      <c r="A341" s="84">
        <v>331</v>
      </c>
      <c r="B341" s="12">
        <f t="shared" si="16"/>
        <v>369</v>
      </c>
      <c r="C341" s="12">
        <f t="shared" si="18"/>
        <v>346</v>
      </c>
      <c r="D341" s="12">
        <f t="shared" si="18"/>
        <v>384</v>
      </c>
      <c r="E341" s="12">
        <f t="shared" si="18"/>
        <v>352</v>
      </c>
      <c r="F341" s="12">
        <f t="shared" si="18"/>
        <v>349</v>
      </c>
      <c r="G341" s="12">
        <f t="shared" si="18"/>
        <v>373</v>
      </c>
      <c r="H341" s="12">
        <f t="shared" si="18"/>
        <v>348</v>
      </c>
      <c r="I341" s="12">
        <f t="shared" si="18"/>
        <v>367</v>
      </c>
      <c r="J341" s="12">
        <f t="shared" si="18"/>
        <v>333</v>
      </c>
      <c r="K341" s="12">
        <f t="shared" si="18"/>
        <v>354</v>
      </c>
    </row>
    <row r="342" spans="1:11">
      <c r="A342" s="84">
        <v>332</v>
      </c>
      <c r="B342" s="12">
        <f t="shared" si="16"/>
        <v>370</v>
      </c>
      <c r="C342" s="12">
        <f t="shared" si="18"/>
        <v>347</v>
      </c>
      <c r="D342" s="12">
        <f t="shared" si="18"/>
        <v>385</v>
      </c>
      <c r="E342" s="12">
        <f t="shared" si="18"/>
        <v>353</v>
      </c>
      <c r="F342" s="12">
        <f t="shared" si="18"/>
        <v>350</v>
      </c>
      <c r="G342" s="12">
        <f t="shared" si="18"/>
        <v>374</v>
      </c>
      <c r="H342" s="12">
        <f t="shared" si="18"/>
        <v>349</v>
      </c>
      <c r="I342" s="12">
        <f t="shared" si="18"/>
        <v>368</v>
      </c>
      <c r="J342" s="12">
        <f t="shared" si="18"/>
        <v>334</v>
      </c>
      <c r="K342" s="12">
        <f t="shared" si="18"/>
        <v>355</v>
      </c>
    </row>
    <row r="343" spans="1:11">
      <c r="A343" s="84">
        <v>333</v>
      </c>
      <c r="B343" s="12">
        <f t="shared" si="16"/>
        <v>372</v>
      </c>
      <c r="C343" s="12">
        <f t="shared" si="18"/>
        <v>348</v>
      </c>
      <c r="D343" s="12">
        <f t="shared" si="18"/>
        <v>386</v>
      </c>
      <c r="E343" s="12">
        <f t="shared" si="18"/>
        <v>354</v>
      </c>
      <c r="F343" s="12">
        <f t="shared" si="18"/>
        <v>351</v>
      </c>
      <c r="G343" s="12">
        <f t="shared" si="18"/>
        <v>375</v>
      </c>
      <c r="H343" s="12">
        <f t="shared" si="18"/>
        <v>350</v>
      </c>
      <c r="I343" s="12">
        <f t="shared" si="18"/>
        <v>369</v>
      </c>
      <c r="J343" s="12">
        <f t="shared" si="18"/>
        <v>335</v>
      </c>
      <c r="K343" s="12">
        <f t="shared" si="18"/>
        <v>356</v>
      </c>
    </row>
    <row r="344" spans="1:11">
      <c r="A344" s="84">
        <v>334</v>
      </c>
      <c r="B344" s="12">
        <f t="shared" si="16"/>
        <v>373</v>
      </c>
      <c r="C344" s="12">
        <f t="shared" si="18"/>
        <v>348</v>
      </c>
      <c r="D344" s="12">
        <f t="shared" si="18"/>
        <v>387</v>
      </c>
      <c r="E344" s="12">
        <f t="shared" si="18"/>
        <v>355</v>
      </c>
      <c r="F344" s="12">
        <f t="shared" si="18"/>
        <v>352</v>
      </c>
      <c r="G344" s="12">
        <f t="shared" si="18"/>
        <v>376</v>
      </c>
      <c r="H344" s="12">
        <f t="shared" si="18"/>
        <v>351</v>
      </c>
      <c r="I344" s="12">
        <f t="shared" si="18"/>
        <v>370</v>
      </c>
      <c r="J344" s="12">
        <f t="shared" si="18"/>
        <v>336</v>
      </c>
      <c r="K344" s="12">
        <f t="shared" si="18"/>
        <v>357</v>
      </c>
    </row>
    <row r="345" spans="1:11">
      <c r="A345" s="84">
        <v>335</v>
      </c>
      <c r="B345" s="12">
        <f t="shared" si="16"/>
        <v>374</v>
      </c>
      <c r="C345" s="12">
        <f t="shared" si="18"/>
        <v>349</v>
      </c>
      <c r="D345" s="12">
        <f t="shared" si="18"/>
        <v>389</v>
      </c>
      <c r="E345" s="12">
        <f t="shared" si="18"/>
        <v>357</v>
      </c>
      <c r="F345" s="12">
        <f t="shared" si="18"/>
        <v>353</v>
      </c>
      <c r="G345" s="12">
        <f t="shared" si="18"/>
        <v>377</v>
      </c>
      <c r="H345" s="12">
        <f t="shared" si="18"/>
        <v>352</v>
      </c>
      <c r="I345" s="12">
        <f t="shared" si="18"/>
        <v>372</v>
      </c>
      <c r="J345" s="12">
        <f t="shared" si="18"/>
        <v>337</v>
      </c>
      <c r="K345" s="12">
        <f t="shared" si="18"/>
        <v>358</v>
      </c>
    </row>
    <row r="346" spans="1:11">
      <c r="A346" s="84">
        <v>336</v>
      </c>
      <c r="B346" s="12">
        <f t="shared" si="16"/>
        <v>375</v>
      </c>
      <c r="C346" s="12">
        <f t="shared" si="18"/>
        <v>350</v>
      </c>
      <c r="D346" s="12">
        <f t="shared" si="18"/>
        <v>390</v>
      </c>
      <c r="E346" s="12">
        <f t="shared" si="18"/>
        <v>358</v>
      </c>
      <c r="F346" s="12">
        <f t="shared" si="18"/>
        <v>354</v>
      </c>
      <c r="G346" s="12">
        <f t="shared" si="18"/>
        <v>378</v>
      </c>
      <c r="H346" s="12">
        <f t="shared" si="18"/>
        <v>353</v>
      </c>
      <c r="I346" s="12">
        <f t="shared" si="18"/>
        <v>373</v>
      </c>
      <c r="J346" s="12">
        <f t="shared" si="18"/>
        <v>338</v>
      </c>
      <c r="K346" s="12">
        <f t="shared" si="18"/>
        <v>358</v>
      </c>
    </row>
    <row r="347" spans="1:11">
      <c r="A347" s="84">
        <v>337</v>
      </c>
      <c r="B347" s="12">
        <f t="shared" si="16"/>
        <v>376</v>
      </c>
      <c r="C347" s="12">
        <f t="shared" si="18"/>
        <v>351</v>
      </c>
      <c r="D347" s="12">
        <f t="shared" si="18"/>
        <v>391</v>
      </c>
      <c r="E347" s="12">
        <f t="shared" si="18"/>
        <v>359</v>
      </c>
      <c r="F347" s="12">
        <f t="shared" si="18"/>
        <v>355</v>
      </c>
      <c r="G347" s="12">
        <f t="shared" si="18"/>
        <v>379</v>
      </c>
      <c r="H347" s="12">
        <f t="shared" si="18"/>
        <v>354</v>
      </c>
      <c r="I347" s="12">
        <f t="shared" si="18"/>
        <v>374</v>
      </c>
      <c r="J347" s="12">
        <f t="shared" si="18"/>
        <v>339</v>
      </c>
      <c r="K347" s="12">
        <f t="shared" si="18"/>
        <v>359</v>
      </c>
    </row>
    <row r="348" spans="1:11">
      <c r="A348" s="84">
        <v>338</v>
      </c>
      <c r="B348" s="12">
        <f t="shared" si="16"/>
        <v>377</v>
      </c>
      <c r="C348" s="12">
        <f t="shared" si="18"/>
        <v>352</v>
      </c>
      <c r="D348" s="12">
        <f t="shared" si="18"/>
        <v>392</v>
      </c>
      <c r="E348" s="12">
        <f t="shared" si="18"/>
        <v>360</v>
      </c>
      <c r="F348" s="12">
        <f t="shared" si="18"/>
        <v>356</v>
      </c>
      <c r="G348" s="12">
        <f t="shared" si="18"/>
        <v>380</v>
      </c>
      <c r="H348" s="12">
        <f t="shared" si="18"/>
        <v>355</v>
      </c>
      <c r="I348" s="12">
        <f t="shared" si="18"/>
        <v>375</v>
      </c>
      <c r="J348" s="12">
        <f t="shared" si="18"/>
        <v>340</v>
      </c>
      <c r="K348" s="12">
        <f t="shared" si="18"/>
        <v>360</v>
      </c>
    </row>
    <row r="349" spans="1:11">
      <c r="A349" s="84">
        <v>339</v>
      </c>
      <c r="B349" s="12">
        <f t="shared" si="16"/>
        <v>378</v>
      </c>
      <c r="C349" s="12">
        <f t="shared" si="18"/>
        <v>353</v>
      </c>
      <c r="D349" s="12">
        <f t="shared" si="18"/>
        <v>394</v>
      </c>
      <c r="E349" s="12">
        <f t="shared" si="18"/>
        <v>361</v>
      </c>
      <c r="F349" s="12">
        <f t="shared" si="18"/>
        <v>357</v>
      </c>
      <c r="G349" s="12">
        <f t="shared" si="18"/>
        <v>381</v>
      </c>
      <c r="H349" s="12">
        <f t="shared" si="18"/>
        <v>356</v>
      </c>
      <c r="I349" s="12">
        <f t="shared" si="18"/>
        <v>376</v>
      </c>
      <c r="J349" s="12">
        <f t="shared" si="18"/>
        <v>341</v>
      </c>
      <c r="K349" s="12">
        <f t="shared" si="18"/>
        <v>361</v>
      </c>
    </row>
    <row r="350" spans="1:11">
      <c r="A350" s="84">
        <v>340</v>
      </c>
      <c r="B350" s="12">
        <f t="shared" si="16"/>
        <v>379</v>
      </c>
      <c r="C350" s="12">
        <f t="shared" si="18"/>
        <v>354</v>
      </c>
      <c r="D350" s="12">
        <f t="shared" si="18"/>
        <v>395</v>
      </c>
      <c r="E350" s="12">
        <f t="shared" si="18"/>
        <v>362</v>
      </c>
      <c r="F350" s="12">
        <f t="shared" si="18"/>
        <v>358</v>
      </c>
      <c r="G350" s="12">
        <f t="shared" si="18"/>
        <v>382</v>
      </c>
      <c r="H350" s="12">
        <f t="shared" si="18"/>
        <v>357</v>
      </c>
      <c r="I350" s="12">
        <f t="shared" si="18"/>
        <v>377</v>
      </c>
      <c r="J350" s="12">
        <f t="shared" si="18"/>
        <v>342</v>
      </c>
      <c r="K350" s="12">
        <f t="shared" si="18"/>
        <v>362</v>
      </c>
    </row>
    <row r="351" spans="1:11">
      <c r="A351" s="84">
        <v>341</v>
      </c>
      <c r="B351" s="12">
        <f t="shared" si="16"/>
        <v>381</v>
      </c>
      <c r="C351" s="12">
        <f t="shared" si="18"/>
        <v>355</v>
      </c>
      <c r="D351" s="12">
        <f t="shared" si="18"/>
        <v>396</v>
      </c>
      <c r="E351" s="12">
        <f t="shared" si="18"/>
        <v>363</v>
      </c>
      <c r="F351" s="12">
        <f t="shared" si="18"/>
        <v>359</v>
      </c>
      <c r="G351" s="12">
        <f t="shared" si="18"/>
        <v>383</v>
      </c>
      <c r="H351" s="12">
        <f t="shared" si="18"/>
        <v>358</v>
      </c>
      <c r="I351" s="12">
        <f t="shared" si="18"/>
        <v>379</v>
      </c>
      <c r="J351" s="12">
        <f t="shared" si="18"/>
        <v>343</v>
      </c>
      <c r="K351" s="12">
        <f t="shared" si="18"/>
        <v>363</v>
      </c>
    </row>
    <row r="352" spans="1:11">
      <c r="A352" s="84">
        <v>342</v>
      </c>
      <c r="B352" s="12">
        <f t="shared" si="16"/>
        <v>382</v>
      </c>
      <c r="C352" s="12">
        <f t="shared" si="18"/>
        <v>356</v>
      </c>
      <c r="D352" s="12">
        <f t="shared" si="18"/>
        <v>397</v>
      </c>
      <c r="E352" s="12">
        <f t="shared" si="18"/>
        <v>365</v>
      </c>
      <c r="F352" s="12">
        <f t="shared" si="18"/>
        <v>360</v>
      </c>
      <c r="G352" s="12">
        <f t="shared" si="18"/>
        <v>385</v>
      </c>
      <c r="H352" s="12">
        <f t="shared" si="18"/>
        <v>359</v>
      </c>
      <c r="I352" s="12">
        <f t="shared" si="18"/>
        <v>380</v>
      </c>
      <c r="J352" s="12">
        <f t="shared" si="18"/>
        <v>345</v>
      </c>
      <c r="K352" s="12">
        <f t="shared" si="18"/>
        <v>364</v>
      </c>
    </row>
    <row r="353" spans="1:11">
      <c r="A353" s="84">
        <v>343</v>
      </c>
      <c r="B353" s="12">
        <f t="shared" si="16"/>
        <v>383</v>
      </c>
      <c r="C353" s="12">
        <f t="shared" si="18"/>
        <v>357</v>
      </c>
      <c r="D353" s="12">
        <f t="shared" si="18"/>
        <v>398</v>
      </c>
      <c r="E353" s="12">
        <f t="shared" si="18"/>
        <v>366</v>
      </c>
      <c r="F353" s="12">
        <f t="shared" si="18"/>
        <v>361</v>
      </c>
      <c r="G353" s="12">
        <f t="shared" si="18"/>
        <v>386</v>
      </c>
      <c r="H353" s="12">
        <f t="shared" si="18"/>
        <v>360</v>
      </c>
      <c r="I353" s="12">
        <f t="shared" si="18"/>
        <v>381</v>
      </c>
      <c r="J353" s="12">
        <f t="shared" si="18"/>
        <v>346</v>
      </c>
      <c r="K353" s="12">
        <f t="shared" si="18"/>
        <v>365</v>
      </c>
    </row>
    <row r="354" spans="1:11">
      <c r="A354" s="84">
        <v>344</v>
      </c>
      <c r="B354" s="12">
        <f t="shared" si="16"/>
        <v>384</v>
      </c>
      <c r="C354" s="12">
        <f t="shared" si="18"/>
        <v>358</v>
      </c>
      <c r="D354" s="12">
        <f t="shared" si="18"/>
        <v>400</v>
      </c>
      <c r="E354" s="12">
        <f t="shared" si="18"/>
        <v>367</v>
      </c>
      <c r="F354" s="12">
        <f t="shared" si="18"/>
        <v>362</v>
      </c>
      <c r="G354" s="12">
        <f t="shared" si="18"/>
        <v>387</v>
      </c>
      <c r="H354" s="12">
        <f t="shared" si="18"/>
        <v>361</v>
      </c>
      <c r="I354" s="12">
        <f t="shared" si="18"/>
        <v>382</v>
      </c>
      <c r="J354" s="12">
        <f t="shared" si="18"/>
        <v>347</v>
      </c>
      <c r="K354" s="12">
        <f t="shared" si="18"/>
        <v>366</v>
      </c>
    </row>
    <row r="355" spans="1:11">
      <c r="A355" s="84">
        <v>345</v>
      </c>
      <c r="B355" s="12">
        <f t="shared" ref="B355:K360" si="19">IF(ROUND($A355*B$6+B$7,0)&lt;1,1,ROUND($A355*B$6+B$7,0))</f>
        <v>385</v>
      </c>
      <c r="C355" s="12">
        <f t="shared" si="19"/>
        <v>359</v>
      </c>
      <c r="D355" s="12">
        <f t="shared" si="19"/>
        <v>401</v>
      </c>
      <c r="E355" s="12">
        <f t="shared" si="19"/>
        <v>368</v>
      </c>
      <c r="F355" s="12">
        <f t="shared" si="19"/>
        <v>362</v>
      </c>
      <c r="G355" s="12">
        <f t="shared" si="19"/>
        <v>388</v>
      </c>
      <c r="H355" s="12">
        <f t="shared" si="19"/>
        <v>362</v>
      </c>
      <c r="I355" s="12">
        <f t="shared" si="19"/>
        <v>383</v>
      </c>
      <c r="J355" s="12">
        <f t="shared" si="19"/>
        <v>348</v>
      </c>
      <c r="K355" s="12">
        <f t="shared" si="19"/>
        <v>367</v>
      </c>
    </row>
    <row r="356" spans="1:11">
      <c r="A356" s="84">
        <v>346</v>
      </c>
      <c r="B356" s="12">
        <f t="shared" si="19"/>
        <v>386</v>
      </c>
      <c r="C356" s="12">
        <f t="shared" si="19"/>
        <v>360</v>
      </c>
      <c r="D356" s="12">
        <f t="shared" si="19"/>
        <v>402</v>
      </c>
      <c r="E356" s="12">
        <f t="shared" si="19"/>
        <v>369</v>
      </c>
      <c r="F356" s="12">
        <f t="shared" si="19"/>
        <v>363</v>
      </c>
      <c r="G356" s="12">
        <f t="shared" si="19"/>
        <v>389</v>
      </c>
      <c r="H356" s="12">
        <f t="shared" si="19"/>
        <v>363</v>
      </c>
      <c r="I356" s="12">
        <f t="shared" si="19"/>
        <v>384</v>
      </c>
      <c r="J356" s="12">
        <f t="shared" si="19"/>
        <v>349</v>
      </c>
      <c r="K356" s="12">
        <f t="shared" si="19"/>
        <v>368</v>
      </c>
    </row>
    <row r="357" spans="1:11">
      <c r="A357" s="84">
        <v>347</v>
      </c>
      <c r="B357" s="12">
        <f t="shared" si="19"/>
        <v>387</v>
      </c>
      <c r="C357" s="12">
        <f t="shared" si="19"/>
        <v>361</v>
      </c>
      <c r="D357" s="12">
        <f t="shared" si="19"/>
        <v>403</v>
      </c>
      <c r="E357" s="12">
        <f t="shared" si="19"/>
        <v>370</v>
      </c>
      <c r="F357" s="12">
        <f t="shared" si="19"/>
        <v>364</v>
      </c>
      <c r="G357" s="12">
        <f t="shared" si="19"/>
        <v>390</v>
      </c>
      <c r="H357" s="12">
        <f t="shared" si="19"/>
        <v>364</v>
      </c>
      <c r="I357" s="12">
        <f t="shared" si="19"/>
        <v>386</v>
      </c>
      <c r="J357" s="12">
        <f t="shared" si="19"/>
        <v>350</v>
      </c>
      <c r="K357" s="12">
        <f t="shared" si="19"/>
        <v>369</v>
      </c>
    </row>
    <row r="358" spans="1:11">
      <c r="A358" s="84">
        <v>348</v>
      </c>
      <c r="B358" s="12">
        <f t="shared" si="19"/>
        <v>388</v>
      </c>
      <c r="C358" s="12">
        <f t="shared" si="19"/>
        <v>362</v>
      </c>
      <c r="D358" s="12">
        <f t="shared" si="19"/>
        <v>404</v>
      </c>
      <c r="E358" s="12">
        <f t="shared" si="19"/>
        <v>372</v>
      </c>
      <c r="F358" s="12">
        <f t="shared" si="19"/>
        <v>365</v>
      </c>
      <c r="G358" s="12">
        <f t="shared" si="19"/>
        <v>391</v>
      </c>
      <c r="H358" s="12">
        <f t="shared" si="19"/>
        <v>365</v>
      </c>
      <c r="I358" s="12">
        <f t="shared" si="19"/>
        <v>387</v>
      </c>
      <c r="J358" s="12">
        <f t="shared" si="19"/>
        <v>351</v>
      </c>
      <c r="K358" s="12">
        <f t="shared" si="19"/>
        <v>370</v>
      </c>
    </row>
    <row r="359" spans="1:11">
      <c r="A359" s="84">
        <v>349</v>
      </c>
      <c r="B359" s="12">
        <f t="shared" si="19"/>
        <v>390</v>
      </c>
      <c r="C359" s="12">
        <f t="shared" si="19"/>
        <v>363</v>
      </c>
      <c r="D359" s="12">
        <f t="shared" si="19"/>
        <v>406</v>
      </c>
      <c r="E359" s="12">
        <f t="shared" si="19"/>
        <v>373</v>
      </c>
      <c r="F359" s="12">
        <f t="shared" si="19"/>
        <v>366</v>
      </c>
      <c r="G359" s="12">
        <f t="shared" si="19"/>
        <v>392</v>
      </c>
      <c r="H359" s="12">
        <f t="shared" si="19"/>
        <v>366</v>
      </c>
      <c r="I359" s="12">
        <f t="shared" si="19"/>
        <v>388</v>
      </c>
      <c r="J359" s="12">
        <f t="shared" si="19"/>
        <v>352</v>
      </c>
      <c r="K359" s="12">
        <f t="shared" si="19"/>
        <v>371</v>
      </c>
    </row>
    <row r="360" spans="1:11">
      <c r="A360" s="84">
        <v>350</v>
      </c>
      <c r="B360" s="12">
        <f t="shared" si="19"/>
        <v>391</v>
      </c>
      <c r="C360" s="12">
        <f t="shared" si="19"/>
        <v>364</v>
      </c>
      <c r="D360" s="12">
        <f t="shared" si="19"/>
        <v>407</v>
      </c>
      <c r="E360" s="12">
        <f t="shared" si="19"/>
        <v>374</v>
      </c>
      <c r="F360" s="12">
        <f t="shared" si="19"/>
        <v>367</v>
      </c>
      <c r="G360" s="12">
        <f t="shared" si="19"/>
        <v>393</v>
      </c>
      <c r="H360" s="12">
        <f t="shared" si="19"/>
        <v>367</v>
      </c>
      <c r="I360" s="12">
        <f t="shared" si="19"/>
        <v>389</v>
      </c>
      <c r="J360" s="12">
        <f t="shared" si="19"/>
        <v>353</v>
      </c>
      <c r="K360" s="12">
        <f t="shared" si="19"/>
        <v>372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1"/>
  </sheetPr>
  <dimension ref="A1:W111"/>
  <sheetViews>
    <sheetView topLeftCell="A58" zoomScale="140" zoomScaleNormal="140" workbookViewId="0">
      <selection activeCell="H18" sqref="H18"/>
    </sheetView>
  </sheetViews>
  <sheetFormatPr defaultColWidth="11" defaultRowHeight="15.75"/>
  <cols>
    <col min="8" max="8" width="11" style="12"/>
    <col min="9" max="9" width="18.125" style="12" customWidth="1"/>
    <col min="10" max="23" width="11" style="12"/>
  </cols>
  <sheetData>
    <row r="1" spans="1:23" ht="21">
      <c r="A1" s="85" t="s">
        <v>130</v>
      </c>
      <c r="B1" s="12"/>
      <c r="C1" s="12"/>
      <c r="D1" s="12"/>
      <c r="E1" s="12"/>
      <c r="F1" s="12"/>
      <c r="G1" s="12"/>
    </row>
    <row r="2" spans="1:23" s="117" customFormat="1" ht="18.75">
      <c r="A2" s="118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</row>
    <row r="3" spans="1:23">
      <c r="A3" s="84" t="s">
        <v>129</v>
      </c>
      <c r="B3" s="84"/>
      <c r="C3" s="84"/>
      <c r="D3" s="84"/>
      <c r="E3" s="84"/>
      <c r="F3" s="84"/>
      <c r="G3" s="84"/>
    </row>
    <row r="4" spans="1:23" s="12" customFormat="1"/>
    <row r="5" spans="1:23" ht="16.5" thickBot="1">
      <c r="A5" s="88" t="s">
        <v>11</v>
      </c>
      <c r="B5" s="88"/>
      <c r="C5" s="88"/>
      <c r="D5" s="88"/>
      <c r="E5" s="89"/>
      <c r="F5" s="89"/>
      <c r="G5" s="12"/>
    </row>
    <row r="6" spans="1:23">
      <c r="A6" s="181" t="s">
        <v>12</v>
      </c>
      <c r="B6" s="181" t="s">
        <v>13</v>
      </c>
      <c r="C6" s="181" t="s">
        <v>2</v>
      </c>
      <c r="D6" s="181" t="s">
        <v>14</v>
      </c>
      <c r="E6" s="1" t="s">
        <v>15</v>
      </c>
      <c r="F6" s="1" t="s">
        <v>16</v>
      </c>
      <c r="G6" s="12"/>
    </row>
    <row r="7" spans="1:23">
      <c r="A7" s="182"/>
      <c r="B7" s="182"/>
      <c r="C7" s="182"/>
      <c r="D7" s="182"/>
      <c r="E7" s="2" t="s">
        <v>17</v>
      </c>
      <c r="F7" s="2" t="s">
        <v>18</v>
      </c>
      <c r="G7" s="12"/>
    </row>
    <row r="8" spans="1:23">
      <c r="A8" s="182"/>
      <c r="B8" s="182"/>
      <c r="C8" s="182"/>
      <c r="D8" s="182"/>
      <c r="E8" s="3"/>
      <c r="F8" s="2" t="s">
        <v>19</v>
      </c>
      <c r="G8" s="12"/>
    </row>
    <row r="9" spans="1:23" ht="16.5" thickBot="1">
      <c r="A9" s="183"/>
      <c r="B9" s="183"/>
      <c r="C9" s="183"/>
      <c r="D9" s="183"/>
      <c r="E9" s="4"/>
      <c r="F9" s="5" t="s">
        <v>17</v>
      </c>
      <c r="G9" s="12"/>
    </row>
    <row r="10" spans="1:23" ht="16.5" thickBot="1">
      <c r="A10" s="184"/>
      <c r="B10" s="184"/>
      <c r="C10" s="184"/>
      <c r="D10" s="184"/>
      <c r="E10" s="184"/>
      <c r="F10" s="184"/>
      <c r="G10" s="12"/>
    </row>
    <row r="11" spans="1:23" ht="16.5" thickBot="1">
      <c r="A11" s="6" t="s">
        <v>20</v>
      </c>
      <c r="B11" s="185" t="s">
        <v>21</v>
      </c>
      <c r="C11" s="185" t="s">
        <v>22</v>
      </c>
      <c r="D11" s="7">
        <v>1.1569</v>
      </c>
      <c r="E11" s="8">
        <v>-31.0519</v>
      </c>
      <c r="F11" s="8">
        <v>6.35</v>
      </c>
      <c r="G11" s="12"/>
    </row>
    <row r="12" spans="1:23" ht="16.5" thickBot="1">
      <c r="A12" s="6" t="s">
        <v>10</v>
      </c>
      <c r="B12" s="186"/>
      <c r="C12" s="186"/>
      <c r="D12" s="7">
        <v>1.1194</v>
      </c>
      <c r="E12" s="8">
        <v>-1.1617999999999999</v>
      </c>
      <c r="F12" s="8">
        <v>13.12</v>
      </c>
      <c r="G12" s="12"/>
    </row>
    <row r="13" spans="1:23" ht="16.5" thickBot="1">
      <c r="A13" s="6" t="s">
        <v>23</v>
      </c>
      <c r="B13" s="186"/>
      <c r="C13" s="186"/>
      <c r="D13" s="7">
        <v>0.96950000000000003</v>
      </c>
      <c r="E13" s="8">
        <v>24.674199999999999</v>
      </c>
      <c r="F13" s="8">
        <v>10.08</v>
      </c>
      <c r="G13" s="12"/>
    </row>
    <row r="14" spans="1:23" ht="16.5" thickBot="1">
      <c r="A14" s="6" t="s">
        <v>24</v>
      </c>
      <c r="B14" s="186"/>
      <c r="C14" s="186"/>
      <c r="D14" s="7">
        <v>1.2094</v>
      </c>
      <c r="E14" s="8">
        <v>-16.485600000000002</v>
      </c>
      <c r="F14" s="8">
        <v>7.95</v>
      </c>
      <c r="G14" s="12"/>
    </row>
    <row r="15" spans="1:23" ht="16.5" thickBot="1">
      <c r="A15" s="6" t="s">
        <v>180</v>
      </c>
      <c r="B15" s="187"/>
      <c r="C15" s="187"/>
      <c r="D15" s="7">
        <v>0.93530000000000002</v>
      </c>
      <c r="E15" s="8">
        <v>39.774000000000001</v>
      </c>
      <c r="F15" s="8">
        <v>12.52</v>
      </c>
      <c r="G15" s="12"/>
    </row>
    <row r="16" spans="1:23" ht="16.5" thickBot="1">
      <c r="A16" s="184"/>
      <c r="B16" s="184"/>
      <c r="C16" s="184"/>
      <c r="D16" s="184"/>
      <c r="E16" s="184"/>
      <c r="F16" s="184"/>
      <c r="G16" s="12"/>
    </row>
    <row r="17" spans="1:7" ht="16.5" thickBot="1">
      <c r="A17" s="9" t="s">
        <v>20</v>
      </c>
      <c r="B17" s="188" t="s">
        <v>21</v>
      </c>
      <c r="C17" s="188" t="s">
        <v>25</v>
      </c>
      <c r="D17" s="10">
        <v>1.0497000000000001</v>
      </c>
      <c r="E17" s="11">
        <v>-14.4674</v>
      </c>
      <c r="F17" s="11">
        <v>4.49</v>
      </c>
      <c r="G17" s="12"/>
    </row>
    <row r="18" spans="1:7" ht="16.5" thickBot="1">
      <c r="A18" s="9" t="s">
        <v>10</v>
      </c>
      <c r="B18" s="189"/>
      <c r="C18" s="189"/>
      <c r="D18" s="10">
        <v>1.0871</v>
      </c>
      <c r="E18" s="11">
        <v>12.73</v>
      </c>
      <c r="F18" s="11">
        <v>10.68</v>
      </c>
      <c r="G18" s="12"/>
    </row>
    <row r="19" spans="1:7" ht="16.5" thickBot="1">
      <c r="A19" s="9" t="s">
        <v>23</v>
      </c>
      <c r="B19" s="189"/>
      <c r="C19" s="189"/>
      <c r="D19" s="10">
        <v>0.96950000000000003</v>
      </c>
      <c r="E19" s="11">
        <v>27.416699999999999</v>
      </c>
      <c r="F19" s="11">
        <v>11.2</v>
      </c>
      <c r="G19" s="12"/>
    </row>
    <row r="20" spans="1:7" ht="16.5" thickBot="1">
      <c r="A20" s="9" t="s">
        <v>24</v>
      </c>
      <c r="B20" s="189"/>
      <c r="C20" s="189"/>
      <c r="D20" s="10">
        <v>1.1589</v>
      </c>
      <c r="E20" s="11">
        <v>-16.577100000000002</v>
      </c>
      <c r="F20" s="11">
        <v>5.1100000000000003</v>
      </c>
      <c r="G20" s="12"/>
    </row>
    <row r="21" spans="1:7" ht="16.5" thickBot="1">
      <c r="A21" s="9" t="s">
        <v>180</v>
      </c>
      <c r="B21" s="190"/>
      <c r="C21" s="190"/>
      <c r="D21" s="10">
        <v>0.93530000000000002</v>
      </c>
      <c r="E21" s="11">
        <v>44.194699999999997</v>
      </c>
      <c r="F21" s="11">
        <v>13.91</v>
      </c>
      <c r="G21" s="12"/>
    </row>
    <row r="22" spans="1:7">
      <c r="A22" s="191" t="s">
        <v>26</v>
      </c>
      <c r="B22" s="191"/>
      <c r="C22" s="191"/>
      <c r="D22" s="191"/>
      <c r="E22" s="191"/>
      <c r="F22" s="191"/>
      <c r="G22" s="12"/>
    </row>
    <row r="23" spans="1:7">
      <c r="A23" s="180" t="s">
        <v>27</v>
      </c>
      <c r="B23" s="180"/>
      <c r="C23" s="180"/>
      <c r="D23" s="180"/>
      <c r="E23" s="180"/>
      <c r="F23" s="180"/>
      <c r="G23" s="12"/>
    </row>
    <row r="24" spans="1:7">
      <c r="A24" s="180" t="s">
        <v>28</v>
      </c>
      <c r="B24" s="180"/>
      <c r="C24" s="180"/>
      <c r="D24" s="180"/>
      <c r="E24" s="180"/>
      <c r="F24" s="180"/>
      <c r="G24" s="12"/>
    </row>
    <row r="25" spans="1:7">
      <c r="A25" s="86" t="s">
        <v>29</v>
      </c>
      <c r="B25" s="86"/>
      <c r="C25" s="87"/>
      <c r="D25" s="87"/>
      <c r="E25" s="87"/>
      <c r="F25" s="87"/>
      <c r="G25" s="12"/>
    </row>
    <row r="26" spans="1:7">
      <c r="A26" s="12"/>
      <c r="B26" s="12"/>
      <c r="C26" s="12"/>
      <c r="D26" s="12"/>
      <c r="E26" s="12"/>
      <c r="F26" s="12"/>
      <c r="G26" s="12"/>
    </row>
    <row r="27" spans="1:7">
      <c r="A27" s="12"/>
      <c r="B27" s="12"/>
      <c r="C27" s="12"/>
      <c r="D27" s="12"/>
      <c r="E27" s="12"/>
      <c r="F27" s="12"/>
      <c r="G27" s="12"/>
    </row>
    <row r="28" spans="1:7">
      <c r="A28" s="84" t="s">
        <v>128</v>
      </c>
      <c r="B28" s="84"/>
      <c r="C28" s="84"/>
      <c r="D28" s="84"/>
      <c r="E28" s="84"/>
      <c r="F28" s="84"/>
      <c r="G28" s="84"/>
    </row>
    <row r="29" spans="1:7">
      <c r="A29" s="12"/>
      <c r="B29" s="12"/>
      <c r="C29" s="12"/>
      <c r="D29" s="12"/>
      <c r="E29" s="12"/>
      <c r="F29" s="12"/>
      <c r="G29" s="12"/>
    </row>
    <row r="30" spans="1:7" ht="16.5" thickBot="1">
      <c r="A30" s="12"/>
      <c r="B30" s="12"/>
      <c r="C30" s="12" t="s">
        <v>116</v>
      </c>
      <c r="D30" s="12"/>
      <c r="E30" s="12" t="str">
        <f>'Step1 - WLTP convertor'!D9</f>
        <v>Petrol</v>
      </c>
      <c r="F30" s="12"/>
      <c r="G30" s="12"/>
    </row>
    <row r="31" spans="1:7">
      <c r="A31" s="12"/>
      <c r="B31" s="12"/>
      <c r="C31" s="181" t="s">
        <v>12</v>
      </c>
      <c r="D31" s="181" t="s">
        <v>14</v>
      </c>
      <c r="E31" s="1" t="s">
        <v>15</v>
      </c>
      <c r="F31" s="12"/>
      <c r="G31" s="12"/>
    </row>
    <row r="32" spans="1:7">
      <c r="A32" s="12"/>
      <c r="B32" s="12"/>
      <c r="C32" s="182"/>
      <c r="D32" s="182"/>
      <c r="E32" s="2" t="s">
        <v>17</v>
      </c>
      <c r="F32" s="12"/>
      <c r="G32" s="12"/>
    </row>
    <row r="33" spans="1:7">
      <c r="A33" s="12"/>
      <c r="B33" s="12"/>
      <c r="C33" s="182"/>
      <c r="D33" s="182"/>
      <c r="E33" s="3"/>
      <c r="F33" s="12"/>
      <c r="G33" s="12"/>
    </row>
    <row r="34" spans="1:7" ht="16.5" thickBot="1">
      <c r="A34" s="12"/>
      <c r="B34" s="12"/>
      <c r="C34" s="183"/>
      <c r="D34" s="183"/>
      <c r="E34" s="4"/>
      <c r="F34" s="12"/>
      <c r="G34" s="12"/>
    </row>
    <row r="35" spans="1:7" ht="16.5" thickBot="1">
      <c r="A35" s="12"/>
      <c r="B35" s="12"/>
      <c r="C35" s="6" t="s">
        <v>30</v>
      </c>
      <c r="D35" s="6">
        <f>IF('Step1 - WLTP convertor'!$D$9="Petrol",'WLTP Conversions ICCT table'!D11,'WLTP Conversions ICCT table'!D17)</f>
        <v>1.1569</v>
      </c>
      <c r="E35" s="6">
        <f>IF('Step1 - WLTP convertor'!$D$9="Petrol",'WLTP Conversions ICCT table'!E11,'WLTP Conversions ICCT table'!E17)</f>
        <v>-31.0519</v>
      </c>
      <c r="F35" s="12"/>
      <c r="G35" s="12"/>
    </row>
    <row r="36" spans="1:7" ht="16.5" thickBot="1">
      <c r="A36" s="12"/>
      <c r="B36" s="12"/>
      <c r="C36" s="6" t="s">
        <v>171</v>
      </c>
      <c r="D36" s="6">
        <f>IF('Step1 - WLTP convertor'!$D$9="Petrol",'WLTP Conversions ICCT table'!D14,'WLTP Conversions ICCT table'!D20)</f>
        <v>1.2094</v>
      </c>
      <c r="E36" s="6">
        <f>IF('Step1 - WLTP convertor'!$D$9="Petrol",'WLTP Conversions ICCT table'!E14,'WLTP Conversions ICCT table'!E20)</f>
        <v>-16.485600000000002</v>
      </c>
      <c r="F36" s="12"/>
      <c r="G36" s="12"/>
    </row>
    <row r="37" spans="1:7" ht="16.5" thickBot="1">
      <c r="A37" s="12"/>
      <c r="B37" s="12"/>
      <c r="C37" s="6" t="s">
        <v>180</v>
      </c>
      <c r="D37" s="6">
        <f>IF('Step1 - WLTP convertor'!$D$9="Petrol",'WLTP Conversions ICCT table'!D15,'WLTP Conversions ICCT table'!D21)</f>
        <v>0.93530000000000002</v>
      </c>
      <c r="E37" s="6">
        <f>IF('Step1 - WLTP convertor'!$D$9="Petrol",'WLTP Conversions ICCT table'!E15,'WLTP Conversions ICCT table'!E21)</f>
        <v>39.774000000000001</v>
      </c>
      <c r="F37" s="12"/>
      <c r="G37" s="12"/>
    </row>
    <row r="38" spans="1:7" ht="16.5" thickBot="1">
      <c r="A38" s="12"/>
      <c r="B38" s="12"/>
      <c r="C38" s="6" t="s">
        <v>23</v>
      </c>
      <c r="D38" s="6">
        <f>IF('Step1 - WLTP convertor'!$D$9="Petrol",'WLTP Conversions ICCT table'!D13,'WLTP Conversions ICCT table'!D19)</f>
        <v>0.96950000000000003</v>
      </c>
      <c r="E38" s="6">
        <f>IF('Step1 - WLTP convertor'!$D$9="Petrol",'WLTP Conversions ICCT table'!E13,'WLTP Conversions ICCT table'!E19)</f>
        <v>24.674199999999999</v>
      </c>
      <c r="F38" s="12"/>
      <c r="G38" s="12"/>
    </row>
    <row r="39" spans="1:7" ht="16.5" thickBot="1">
      <c r="A39" s="12"/>
      <c r="B39" s="12"/>
      <c r="C39" s="6" t="s">
        <v>10</v>
      </c>
      <c r="D39" s="6">
        <f>IF('Step1 - WLTP convertor'!$D$9="Petrol",'WLTP Conversions ICCT table'!D12,'WLTP Conversions ICCT table'!D18)</f>
        <v>1.1194</v>
      </c>
      <c r="E39" s="6">
        <f>IF('Step1 - WLTP convertor'!$D$9="Petrol",'WLTP Conversions ICCT table'!E12,'WLTP Conversions ICCT table'!E18)</f>
        <v>-1.1617999999999999</v>
      </c>
      <c r="F39" s="12"/>
      <c r="G39" s="12"/>
    </row>
    <row r="40" spans="1:7">
      <c r="A40" s="12"/>
      <c r="B40" s="12"/>
      <c r="C40" s="12"/>
      <c r="D40" s="12"/>
      <c r="E40" s="12"/>
      <c r="F40" s="12"/>
      <c r="G40" s="12"/>
    </row>
    <row r="41" spans="1:7">
      <c r="A41" s="12"/>
      <c r="B41" s="12"/>
      <c r="C41" s="12" t="s">
        <v>116</v>
      </c>
      <c r="D41" s="12"/>
      <c r="E41" s="12" t="str">
        <f>E30</f>
        <v>Petrol</v>
      </c>
      <c r="F41" s="12"/>
      <c r="G41" s="12"/>
    </row>
    <row r="42" spans="1:7" ht="16.5" thickBot="1">
      <c r="A42" s="12"/>
      <c r="B42" s="12"/>
      <c r="C42" s="12" t="s">
        <v>117</v>
      </c>
      <c r="D42" s="12"/>
      <c r="E42" s="12" t="str">
        <f>'Step1 - WLTP convertor'!D11</f>
        <v>NEDC</v>
      </c>
      <c r="F42" s="12"/>
      <c r="G42" s="12"/>
    </row>
    <row r="43" spans="1:7">
      <c r="A43" s="12"/>
      <c r="B43" s="12"/>
      <c r="C43" s="181" t="s">
        <v>12</v>
      </c>
      <c r="D43" s="181" t="s">
        <v>14</v>
      </c>
      <c r="E43" s="1" t="s">
        <v>15</v>
      </c>
      <c r="F43" s="12"/>
      <c r="G43" s="12"/>
    </row>
    <row r="44" spans="1:7">
      <c r="A44" s="12"/>
      <c r="B44" s="12"/>
      <c r="C44" s="182"/>
      <c r="D44" s="182"/>
      <c r="E44" s="2" t="s">
        <v>17</v>
      </c>
      <c r="F44" s="12"/>
      <c r="G44" s="12"/>
    </row>
    <row r="45" spans="1:7">
      <c r="A45" s="12"/>
      <c r="B45" s="12"/>
      <c r="C45" s="182"/>
      <c r="D45" s="182"/>
      <c r="E45" s="3"/>
      <c r="F45" s="12"/>
      <c r="G45" s="12"/>
    </row>
    <row r="46" spans="1:7" ht="16.5" thickBot="1">
      <c r="A46" s="12"/>
      <c r="B46" s="12"/>
      <c r="C46" s="183"/>
      <c r="D46" s="183"/>
      <c r="E46" s="4"/>
      <c r="F46" s="12"/>
      <c r="G46" s="12"/>
    </row>
    <row r="47" spans="1:7" ht="16.5" thickBot="1">
      <c r="A47" s="12"/>
      <c r="B47" s="12"/>
      <c r="C47" s="6" t="str">
        <f>E42</f>
        <v>NEDC</v>
      </c>
      <c r="D47" s="6">
        <f>INDEX(D35:D39,MATCH($C$47,$C$35:$C$39,1))</f>
        <v>1.1194</v>
      </c>
      <c r="E47" s="6">
        <f>INDEX(E35:E39,MATCH($C$47,$C$35:$C$39,1))</f>
        <v>-1.1617999999999999</v>
      </c>
      <c r="F47" s="12"/>
      <c r="G47" s="12"/>
    </row>
    <row r="48" spans="1:7" s="12" customFormat="1"/>
    <row r="49" spans="1:7" s="12" customFormat="1"/>
    <row r="50" spans="1:7" s="12" customFormat="1">
      <c r="A50" s="84" t="s">
        <v>173</v>
      </c>
      <c r="B50" s="84"/>
      <c r="C50" s="84"/>
      <c r="D50" s="84"/>
      <c r="E50" s="84"/>
      <c r="F50" s="84"/>
      <c r="G50" s="84"/>
    </row>
    <row r="51" spans="1:7" s="12" customFormat="1" ht="16.5" thickBot="1"/>
    <row r="52" spans="1:7" s="12" customFormat="1">
      <c r="A52" s="90" t="s">
        <v>125</v>
      </c>
      <c r="B52" s="91"/>
      <c r="C52" s="91"/>
      <c r="D52" s="91"/>
      <c r="E52" s="92"/>
    </row>
    <row r="53" spans="1:7" s="12" customFormat="1" ht="16.5" thickBot="1">
      <c r="A53" s="93" t="s">
        <v>127</v>
      </c>
      <c r="B53" s="94" t="s">
        <v>126</v>
      </c>
      <c r="C53" s="94" t="s">
        <v>131</v>
      </c>
      <c r="D53" s="94" t="s">
        <v>14</v>
      </c>
      <c r="E53" s="95" t="s">
        <v>15</v>
      </c>
    </row>
    <row r="54" spans="1:7" s="12" customFormat="1" ht="16.5" thickBot="1">
      <c r="A54" s="82" t="s">
        <v>119</v>
      </c>
      <c r="B54" s="82" t="s">
        <v>20</v>
      </c>
      <c r="C54" s="83" t="s">
        <v>25</v>
      </c>
      <c r="D54" s="83">
        <v>1.0497000000000001</v>
      </c>
      <c r="E54" s="83">
        <v>-14.4674</v>
      </c>
    </row>
    <row r="55" spans="1:7" s="12" customFormat="1" ht="16.5" thickBot="1">
      <c r="A55" s="17" t="s">
        <v>120</v>
      </c>
      <c r="B55" s="17" t="s">
        <v>20</v>
      </c>
      <c r="C55" s="7" t="s">
        <v>22</v>
      </c>
      <c r="D55" s="7">
        <v>1.1569</v>
      </c>
      <c r="E55" s="7">
        <v>-31.0519</v>
      </c>
    </row>
    <row r="56" spans="1:7" s="12" customFormat="1" ht="16.5" thickBot="1">
      <c r="A56" s="18" t="s">
        <v>121</v>
      </c>
      <c r="B56" s="18" t="s">
        <v>10</v>
      </c>
      <c r="C56" s="10" t="s">
        <v>25</v>
      </c>
      <c r="D56" s="10">
        <v>1.0871</v>
      </c>
      <c r="E56" s="10">
        <v>12.73</v>
      </c>
    </row>
    <row r="57" spans="1:7" s="12" customFormat="1" ht="16.5" thickBot="1">
      <c r="A57" s="17" t="s">
        <v>122</v>
      </c>
      <c r="B57" s="17" t="s">
        <v>10</v>
      </c>
      <c r="C57" s="7" t="s">
        <v>22</v>
      </c>
      <c r="D57" s="7">
        <v>1.1194</v>
      </c>
      <c r="E57" s="7">
        <v>-1.1617999999999999</v>
      </c>
      <c r="F57" s="15"/>
    </row>
    <row r="58" spans="1:7" s="12" customFormat="1">
      <c r="A58" s="191" t="s">
        <v>26</v>
      </c>
      <c r="B58" s="191"/>
      <c r="C58" s="191"/>
      <c r="D58" s="191"/>
      <c r="E58" s="191"/>
      <c r="F58" s="192"/>
    </row>
    <row r="59" spans="1:7" s="12" customFormat="1">
      <c r="A59" s="180" t="s">
        <v>27</v>
      </c>
      <c r="B59" s="180"/>
      <c r="C59" s="180"/>
      <c r="D59" s="180"/>
      <c r="E59" s="180"/>
      <c r="F59" s="180"/>
    </row>
    <row r="60" spans="1:7" s="12" customFormat="1">
      <c r="A60" s="180" t="s">
        <v>28</v>
      </c>
      <c r="B60" s="180"/>
      <c r="C60" s="180"/>
      <c r="D60" s="180"/>
      <c r="E60" s="180"/>
      <c r="F60" s="180"/>
    </row>
    <row r="61" spans="1:7" s="12" customFormat="1">
      <c r="A61" s="86" t="s">
        <v>29</v>
      </c>
      <c r="B61" s="86"/>
      <c r="C61" s="87"/>
      <c r="D61" s="87"/>
      <c r="E61" s="87"/>
      <c r="F61" s="87"/>
    </row>
    <row r="62" spans="1:7" s="12" customFormat="1"/>
    <row r="63" spans="1:7" s="12" customFormat="1">
      <c r="A63" s="131" t="s">
        <v>198</v>
      </c>
    </row>
    <row r="64" spans="1:7" s="12" customFormat="1"/>
    <row r="65" spans="1:1" s="12" customFormat="1">
      <c r="A65" s="132" t="s">
        <v>189</v>
      </c>
    </row>
    <row r="66" spans="1:1" s="12" customFormat="1">
      <c r="A66" s="128" t="s">
        <v>190</v>
      </c>
    </row>
    <row r="67" spans="1:1" s="12" customFormat="1">
      <c r="A67" s="128" t="s">
        <v>191</v>
      </c>
    </row>
    <row r="68" spans="1:1" s="12" customFormat="1"/>
    <row r="69" spans="1:1" s="12" customFormat="1"/>
    <row r="70" spans="1:1" s="12" customFormat="1"/>
    <row r="71" spans="1:1" s="12" customFormat="1"/>
    <row r="72" spans="1:1" s="12" customFormat="1"/>
    <row r="73" spans="1:1" s="12" customFormat="1"/>
    <row r="74" spans="1:1" s="12" customFormat="1"/>
    <row r="75" spans="1:1" s="12" customFormat="1"/>
    <row r="76" spans="1:1" s="12" customFormat="1"/>
    <row r="77" spans="1:1" s="12" customFormat="1"/>
    <row r="78" spans="1:1" s="12" customFormat="1"/>
    <row r="79" spans="1:1" s="12" customFormat="1"/>
    <row r="80" spans="1:1" s="12" customFormat="1"/>
    <row r="81" s="12" customFormat="1"/>
    <row r="82" s="12" customFormat="1"/>
    <row r="83" s="12" customFormat="1"/>
    <row r="84" s="12" customFormat="1"/>
    <row r="85" s="12" customFormat="1"/>
    <row r="86" s="12" customFormat="1"/>
    <row r="87" s="12" customFormat="1"/>
    <row r="88" s="12" customFormat="1"/>
    <row r="89" s="12" customFormat="1"/>
    <row r="90" s="12" customFormat="1"/>
    <row r="91" s="12" customFormat="1"/>
    <row r="92" s="12" customFormat="1"/>
    <row r="93" s="12" customFormat="1"/>
    <row r="94" s="12" customFormat="1"/>
    <row r="95" s="12" customFormat="1"/>
    <row r="96" s="12" customFormat="1"/>
    <row r="97" s="12" customFormat="1"/>
    <row r="98" s="12" customFormat="1"/>
    <row r="99" s="12" customFormat="1"/>
    <row r="100" s="12" customFormat="1"/>
    <row r="101" s="12" customFormat="1"/>
    <row r="102" s="12" customFormat="1"/>
    <row r="103" s="12" customFormat="1"/>
    <row r="104" s="12" customFormat="1"/>
    <row r="105" s="12" customFormat="1"/>
    <row r="106" s="12" customFormat="1"/>
    <row r="107" s="12" customFormat="1"/>
    <row r="108" s="12" customFormat="1"/>
    <row r="109" s="12" customFormat="1"/>
    <row r="110" s="12" customFormat="1"/>
    <row r="111" s="12" customFormat="1"/>
  </sheetData>
  <sheetProtection algorithmName="SHA-512" hashValue="/K2nE8vS3AZQE/oT5Iwm8Luey4rjyHd2vpDK/Ig0pPAu3LVTJsH9iDUZdA291Oz5ibIlXlOJ5YvW170Jk82fFg==" saltValue="eau+ZAciFDoLfY/r5/TQPw==" spinCount="100000" sheet="1" objects="1" scenarios="1"/>
  <sortState xmlns:xlrd2="http://schemas.microsoft.com/office/spreadsheetml/2017/richdata2" ref="I4:L7">
    <sortCondition ref="I4:I7"/>
  </sortState>
  <mergeCells count="20">
    <mergeCell ref="A58:F58"/>
    <mergeCell ref="A59:F59"/>
    <mergeCell ref="A60:F60"/>
    <mergeCell ref="C31:C34"/>
    <mergeCell ref="D31:D34"/>
    <mergeCell ref="C43:C46"/>
    <mergeCell ref="D43:D46"/>
    <mergeCell ref="A24:F24"/>
    <mergeCell ref="A6:A9"/>
    <mergeCell ref="B6:B9"/>
    <mergeCell ref="C6:C9"/>
    <mergeCell ref="D6:D9"/>
    <mergeCell ref="A10:F10"/>
    <mergeCell ref="B11:B15"/>
    <mergeCell ref="C11:C15"/>
    <mergeCell ref="A16:F16"/>
    <mergeCell ref="B17:B21"/>
    <mergeCell ref="C17:C21"/>
    <mergeCell ref="A22:F22"/>
    <mergeCell ref="A23:F23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1B2A0-9A4C-4C27-AF3C-F4FB33C6B6DE}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Charts</vt:lpstr>
      </vt:variant>
      <vt:variant>
        <vt:i4>1</vt:i4>
      </vt:variant>
    </vt:vector>
  </HeadingPairs>
  <TitlesOfParts>
    <vt:vector size="12" baseType="lpstr">
      <vt:lpstr>README</vt:lpstr>
      <vt:lpstr>Step1 - WLTP convertor</vt:lpstr>
      <vt:lpstr>Step 2 - 2022 CCD Calculator</vt:lpstr>
      <vt:lpstr>2022 CCD Schedule</vt:lpstr>
      <vt:lpstr>Vehicle Examples</vt:lpstr>
      <vt:lpstr>Vehicle Examples Chart</vt:lpstr>
      <vt:lpstr>3P-WLTP Conv Lookup</vt:lpstr>
      <vt:lpstr>WLTP Conversions ICCT table</vt:lpstr>
      <vt:lpstr>Sheet2</vt:lpstr>
      <vt:lpstr>NEDC-WLTP information</vt:lpstr>
      <vt:lpstr>Sheet1</vt:lpstr>
      <vt:lpstr>2022 CCD Schedule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Sigurd Magnusson</dc:creator>
  <cp:lastModifiedBy>Ewan Delany</cp:lastModifiedBy>
  <dcterms:created xsi:type="dcterms:W3CDTF">2021-05-22T18:47:52Z</dcterms:created>
  <dcterms:modified xsi:type="dcterms:W3CDTF">2022-03-02T05:10:16Z</dcterms:modified>
</cp:coreProperties>
</file>